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FA50BBA6-EF92-4E00-AC53-15C4F967E76C}" xr6:coauthVersionLast="47" xr6:coauthVersionMax="47" xr10:uidLastSave="{00000000-0000-0000-0000-000000000000}"/>
  <bookViews>
    <workbookView xWindow="25080" yWindow="-120" windowWidth="25440" windowHeight="15270" xr2:uid="{7DEB012E-0A7D-4000-AA23-A7ADC0CDC24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K2" i="2"/>
  <c r="M2" i="2" s="1"/>
  <c r="H3" i="2"/>
  <c r="K3" i="2"/>
  <c r="O3" i="2" s="1"/>
  <c r="M3" i="2"/>
  <c r="H4" i="2"/>
  <c r="K4" i="2"/>
  <c r="M4" i="2" s="1"/>
  <c r="H5" i="2"/>
  <c r="K5" i="2"/>
  <c r="H6" i="2"/>
  <c r="K6" i="2"/>
  <c r="M6" i="2" s="1"/>
  <c r="H7" i="2"/>
  <c r="K7" i="2"/>
  <c r="O7" i="2" s="1"/>
  <c r="M7" i="2"/>
  <c r="H8" i="2"/>
  <c r="K8" i="2"/>
  <c r="M8" i="2" s="1"/>
  <c r="H9" i="2"/>
  <c r="K9" i="2"/>
  <c r="H10" i="2"/>
  <c r="K10" i="2"/>
  <c r="M10" i="2" s="1"/>
  <c r="H11" i="2"/>
  <c r="K11" i="2"/>
  <c r="O11" i="2" s="1"/>
  <c r="H12" i="2"/>
  <c r="K12" i="2"/>
  <c r="M12" i="2" s="1"/>
  <c r="H13" i="2"/>
  <c r="K13" i="2"/>
  <c r="H14" i="2"/>
  <c r="K14" i="2"/>
  <c r="M14" i="2" s="1"/>
  <c r="H15" i="2"/>
  <c r="K15" i="2"/>
  <c r="M15" i="2" s="1"/>
  <c r="H16" i="2"/>
  <c r="K16" i="2"/>
  <c r="H17" i="2"/>
  <c r="K17" i="2"/>
  <c r="M17" i="2" s="1"/>
  <c r="H18" i="2"/>
  <c r="K18" i="2"/>
  <c r="M18" i="2" s="1"/>
  <c r="H19" i="2"/>
  <c r="K19" i="2"/>
  <c r="M19" i="2" s="1"/>
  <c r="H20" i="2"/>
  <c r="K20" i="2"/>
  <c r="H21" i="2"/>
  <c r="K21" i="2"/>
  <c r="M21" i="2" s="1"/>
  <c r="H22" i="2"/>
  <c r="K22" i="2"/>
  <c r="M22" i="2"/>
  <c r="O22" i="2"/>
  <c r="H23" i="2"/>
  <c r="K23" i="2"/>
  <c r="O23" i="2" s="1"/>
  <c r="M23" i="2"/>
  <c r="H24" i="2"/>
  <c r="K24" i="2"/>
  <c r="H25" i="2"/>
  <c r="K25" i="2"/>
  <c r="M25" i="2" s="1"/>
  <c r="H26" i="2"/>
  <c r="K26" i="2"/>
  <c r="O26" i="2" s="1"/>
  <c r="H27" i="2"/>
  <c r="K27" i="2"/>
  <c r="M27" i="2" s="1"/>
  <c r="O27" i="2"/>
  <c r="H28" i="2"/>
  <c r="K28" i="2"/>
  <c r="H29" i="2"/>
  <c r="K29" i="2"/>
  <c r="M29" i="2" s="1"/>
  <c r="H30" i="2"/>
  <c r="K30" i="2"/>
  <c r="M30" i="2" s="1"/>
  <c r="H31" i="2"/>
  <c r="K31" i="2"/>
  <c r="O31" i="2" s="1"/>
  <c r="H32" i="2"/>
  <c r="K32" i="2"/>
  <c r="H33" i="2"/>
  <c r="K33" i="2"/>
  <c r="M33" i="2" s="1"/>
  <c r="H34" i="2"/>
  <c r="K34" i="2"/>
  <c r="O34" i="2" s="1"/>
  <c r="H35" i="2"/>
  <c r="K35" i="2"/>
  <c r="M35" i="2" s="1"/>
  <c r="H36" i="2"/>
  <c r="K36" i="2"/>
  <c r="H37" i="2"/>
  <c r="K37" i="2"/>
  <c r="M37" i="2" s="1"/>
  <c r="H38" i="2"/>
  <c r="K38" i="2"/>
  <c r="O38" i="2" s="1"/>
  <c r="M38" i="2"/>
  <c r="H39" i="2"/>
  <c r="K39" i="2"/>
  <c r="M39" i="2" s="1"/>
  <c r="H40" i="2"/>
  <c r="K40" i="2"/>
  <c r="H41" i="2"/>
  <c r="K41" i="2"/>
  <c r="M41" i="2" s="1"/>
  <c r="H42" i="2"/>
  <c r="K42" i="2"/>
  <c r="M42" i="2" s="1"/>
  <c r="H43" i="2"/>
  <c r="K43" i="2"/>
  <c r="O43" i="2" s="1"/>
  <c r="M43" i="2"/>
  <c r="H44" i="2"/>
  <c r="K44" i="2"/>
  <c r="H45" i="2"/>
  <c r="K45" i="2"/>
  <c r="M45" i="2" s="1"/>
  <c r="H46" i="2"/>
  <c r="K46" i="2"/>
  <c r="O46" i="2" s="1"/>
  <c r="H47" i="2"/>
  <c r="K47" i="2"/>
  <c r="O47" i="2" s="1"/>
  <c r="H48" i="2"/>
  <c r="K48" i="2"/>
  <c r="H49" i="2"/>
  <c r="K49" i="2"/>
  <c r="H50" i="2"/>
  <c r="K50" i="2"/>
  <c r="M50" i="2" s="1"/>
  <c r="H51" i="2"/>
  <c r="K51" i="2"/>
  <c r="M51" i="2" s="1"/>
  <c r="O51" i="2"/>
  <c r="H52" i="2"/>
  <c r="K52" i="2"/>
  <c r="M52" i="2" s="1"/>
  <c r="H53" i="2"/>
  <c r="K53" i="2"/>
  <c r="H54" i="2"/>
  <c r="K54" i="2"/>
  <c r="M54" i="2" s="1"/>
  <c r="H55" i="2"/>
  <c r="K55" i="2"/>
  <c r="O55" i="2" s="1"/>
  <c r="H56" i="2"/>
  <c r="K56" i="2"/>
  <c r="H57" i="2"/>
  <c r="K57" i="2"/>
  <c r="M57" i="2" s="1"/>
  <c r="H58" i="2"/>
  <c r="K58" i="2"/>
  <c r="O58" i="2" s="1"/>
  <c r="H59" i="2"/>
  <c r="K59" i="2"/>
  <c r="M59" i="2" s="1"/>
  <c r="H60" i="2"/>
  <c r="K60" i="2"/>
  <c r="H61" i="2"/>
  <c r="K61" i="2"/>
  <c r="M61" i="2" s="1"/>
  <c r="H62" i="2"/>
  <c r="K62" i="2"/>
  <c r="O62" i="2" s="1"/>
  <c r="H63" i="2"/>
  <c r="K63" i="2"/>
  <c r="H64" i="2"/>
  <c r="K64" i="2"/>
  <c r="M64" i="2" s="1"/>
  <c r="H65" i="2"/>
  <c r="K65" i="2"/>
  <c r="M65" i="2" s="1"/>
  <c r="H66" i="2"/>
  <c r="K66" i="2"/>
  <c r="O66" i="2" s="1"/>
  <c r="H67" i="2"/>
  <c r="K67" i="2"/>
  <c r="H68" i="2"/>
  <c r="K68" i="2"/>
  <c r="M68" i="2" s="1"/>
  <c r="H69" i="2"/>
  <c r="K69" i="2"/>
  <c r="O69" i="2" s="1"/>
  <c r="H70" i="2"/>
  <c r="K70" i="2"/>
  <c r="M70" i="2" s="1"/>
  <c r="H71" i="2"/>
  <c r="K71" i="2"/>
  <c r="H72" i="2"/>
  <c r="K72" i="2"/>
  <c r="M72" i="2" s="1"/>
  <c r="H73" i="2"/>
  <c r="K73" i="2"/>
  <c r="M73" i="2" s="1"/>
  <c r="H74" i="2"/>
  <c r="K74" i="2"/>
  <c r="M74" i="2" s="1"/>
  <c r="H75" i="2"/>
  <c r="K75" i="2"/>
  <c r="H76" i="2"/>
  <c r="K76" i="2"/>
  <c r="M76" i="2" s="1"/>
  <c r="H77" i="2"/>
  <c r="K77" i="2"/>
  <c r="O77" i="2" s="1"/>
  <c r="H78" i="2"/>
  <c r="K78" i="2"/>
  <c r="O78" i="2" s="1"/>
  <c r="H79" i="2"/>
  <c r="K79" i="2"/>
  <c r="H80" i="2"/>
  <c r="K80" i="2"/>
  <c r="M80" i="2" s="1"/>
  <c r="H81" i="2"/>
  <c r="K81" i="2"/>
  <c r="M81" i="2" s="1"/>
  <c r="H82" i="2"/>
  <c r="K82" i="2"/>
  <c r="M82" i="2" s="1"/>
  <c r="H83" i="2"/>
  <c r="K83" i="2"/>
  <c r="H84" i="2"/>
  <c r="K84" i="2"/>
  <c r="M84" i="2" s="1"/>
  <c r="H85" i="2"/>
  <c r="K85" i="2"/>
  <c r="O85" i="2" s="1"/>
  <c r="M85" i="2"/>
  <c r="H86" i="2"/>
  <c r="K86" i="2"/>
  <c r="M86" i="2" s="1"/>
  <c r="H87" i="2"/>
  <c r="K87" i="2"/>
  <c r="H88" i="2"/>
  <c r="K88" i="2"/>
  <c r="M88" i="2" s="1"/>
  <c r="H89" i="2"/>
  <c r="K89" i="2"/>
  <c r="M89" i="2"/>
  <c r="O89" i="2"/>
  <c r="H90" i="2"/>
  <c r="K90" i="2"/>
  <c r="M90" i="2" s="1"/>
  <c r="H91" i="2"/>
  <c r="K91" i="2"/>
  <c r="H92" i="2"/>
  <c r="K92" i="2"/>
  <c r="M92" i="2" s="1"/>
  <c r="H93" i="2"/>
  <c r="K93" i="2"/>
  <c r="O93" i="2" s="1"/>
  <c r="H94" i="2"/>
  <c r="K94" i="2"/>
  <c r="O94" i="2" s="1"/>
  <c r="M94" i="2"/>
  <c r="H95" i="2"/>
  <c r="K95" i="2"/>
  <c r="H96" i="2"/>
  <c r="K96" i="2"/>
  <c r="M96" i="2" s="1"/>
  <c r="H97" i="2"/>
  <c r="K97" i="2"/>
  <c r="O97" i="2" s="1"/>
  <c r="M97" i="2"/>
  <c r="H98" i="2"/>
  <c r="K98" i="2"/>
  <c r="M98" i="2" s="1"/>
  <c r="H99" i="2"/>
  <c r="K99" i="2"/>
  <c r="H100" i="2"/>
  <c r="K100" i="2"/>
  <c r="M100" i="2" s="1"/>
  <c r="H101" i="2"/>
  <c r="K101" i="2"/>
  <c r="O101" i="2" s="1"/>
  <c r="H102" i="2"/>
  <c r="K102" i="2"/>
  <c r="O102" i="2" s="1"/>
  <c r="M102" i="2"/>
  <c r="H103" i="2"/>
  <c r="K103" i="2"/>
  <c r="H104" i="2"/>
  <c r="K104" i="2"/>
  <c r="M104" i="2" s="1"/>
  <c r="H105" i="2"/>
  <c r="K105" i="2"/>
  <c r="O105" i="2" s="1"/>
  <c r="H106" i="2"/>
  <c r="K106" i="2"/>
  <c r="M106" i="2" s="1"/>
  <c r="H107" i="2"/>
  <c r="K107" i="2"/>
  <c r="H108" i="2"/>
  <c r="K108" i="2"/>
  <c r="M108" i="2" s="1"/>
  <c r="H109" i="2"/>
  <c r="K109" i="2"/>
  <c r="M109" i="2"/>
  <c r="O109" i="2"/>
  <c r="H110" i="2"/>
  <c r="K110" i="2"/>
  <c r="M110" i="2" s="1"/>
  <c r="H111" i="2"/>
  <c r="K111" i="2"/>
  <c r="H112" i="2"/>
  <c r="K112" i="2"/>
  <c r="M112" i="2" s="1"/>
  <c r="H113" i="2"/>
  <c r="K113" i="2"/>
  <c r="M113" i="2" s="1"/>
  <c r="H114" i="2"/>
  <c r="K114" i="2"/>
  <c r="H115" i="2"/>
  <c r="K115" i="2"/>
  <c r="M115" i="2" s="1"/>
  <c r="H116" i="2"/>
  <c r="K116" i="2"/>
  <c r="M116" i="2" s="1"/>
  <c r="O116" i="2"/>
  <c r="H117" i="2"/>
  <c r="K117" i="2"/>
  <c r="O117" i="2" s="1"/>
  <c r="H118" i="2"/>
  <c r="K118" i="2"/>
  <c r="H119" i="2"/>
  <c r="K119" i="2"/>
  <c r="O119" i="2" s="1"/>
  <c r="M119" i="2"/>
  <c r="H120" i="2"/>
  <c r="K120" i="2"/>
  <c r="M120" i="2" s="1"/>
  <c r="O120" i="2"/>
  <c r="H121" i="2"/>
  <c r="K121" i="2"/>
  <c r="H122" i="2"/>
  <c r="K122" i="2"/>
  <c r="M122" i="2" s="1"/>
  <c r="H123" i="2"/>
  <c r="K123" i="2"/>
  <c r="M123" i="2" s="1"/>
  <c r="H124" i="2"/>
  <c r="K124" i="2"/>
  <c r="M124" i="2" s="1"/>
  <c r="H125" i="2"/>
  <c r="K125" i="2"/>
  <c r="H126" i="2"/>
  <c r="K126" i="2"/>
  <c r="M126" i="2" s="1"/>
  <c r="H127" i="2"/>
  <c r="K127" i="2"/>
  <c r="O127" i="2" s="1"/>
  <c r="H128" i="2"/>
  <c r="K128" i="2"/>
  <c r="O128" i="2" s="1"/>
  <c r="H129" i="2"/>
  <c r="K129" i="2"/>
  <c r="H130" i="2"/>
  <c r="K130" i="2"/>
  <c r="M130" i="2" s="1"/>
  <c r="H131" i="2"/>
  <c r="K131" i="2"/>
  <c r="M131" i="2"/>
  <c r="O131" i="2"/>
  <c r="H132" i="2"/>
  <c r="K132" i="2"/>
  <c r="O132" i="2" s="1"/>
  <c r="M132" i="2"/>
  <c r="H133" i="2"/>
  <c r="K133" i="2"/>
  <c r="H134" i="2"/>
  <c r="K134" i="2"/>
  <c r="M134" i="2" s="1"/>
  <c r="H135" i="2"/>
  <c r="K135" i="2"/>
  <c r="O135" i="2" s="1"/>
  <c r="M135" i="2"/>
  <c r="H136" i="2"/>
  <c r="K136" i="2"/>
  <c r="M136" i="2" s="1"/>
  <c r="O136" i="2"/>
  <c r="H137" i="2"/>
  <c r="K137" i="2"/>
  <c r="H138" i="2"/>
  <c r="K138" i="2"/>
  <c r="M138" i="2" s="1"/>
  <c r="D139" i="2"/>
  <c r="F139" i="2"/>
  <c r="G139" i="2"/>
  <c r="I139" i="2"/>
  <c r="L139" i="2"/>
  <c r="M78" i="2" l="1"/>
  <c r="M31" i="2"/>
  <c r="M11" i="2"/>
  <c r="M55" i="2"/>
  <c r="M46" i="2"/>
  <c r="O90" i="2"/>
  <c r="O52" i="2"/>
  <c r="O12" i="2"/>
  <c r="O4" i="2"/>
  <c r="M69" i="2"/>
  <c r="M101" i="2"/>
  <c r="M93" i="2"/>
  <c r="M58" i="2"/>
  <c r="M117" i="2"/>
  <c r="M66" i="2"/>
  <c r="O74" i="2"/>
  <c r="O82" i="2"/>
  <c r="M26" i="2"/>
  <c r="O81" i="2"/>
  <c r="O113" i="2"/>
  <c r="O123" i="2"/>
  <c r="O18" i="2"/>
  <c r="M34" i="2"/>
  <c r="O61" i="2"/>
  <c r="M62" i="2"/>
  <c r="M77" i="2"/>
  <c r="M128" i="2"/>
  <c r="M105" i="2"/>
  <c r="O65" i="2"/>
  <c r="O39" i="2"/>
  <c r="O110" i="2"/>
  <c r="M47" i="2"/>
  <c r="H140" i="2"/>
  <c r="O106" i="2"/>
  <c r="M127" i="2"/>
  <c r="O30" i="2"/>
  <c r="O15" i="2"/>
  <c r="H141" i="2"/>
  <c r="O73" i="2"/>
  <c r="O42" i="2"/>
  <c r="O35" i="2"/>
  <c r="O14" i="2"/>
  <c r="O8" i="2"/>
  <c r="O70" i="2"/>
  <c r="M79" i="2"/>
  <c r="O79" i="2"/>
  <c r="M28" i="2"/>
  <c r="O28" i="2"/>
  <c r="M99" i="2"/>
  <c r="O99" i="2"/>
  <c r="M60" i="2"/>
  <c r="O60" i="2"/>
  <c r="M24" i="2"/>
  <c r="O24" i="2"/>
  <c r="M9" i="2"/>
  <c r="O9" i="2"/>
  <c r="M125" i="2"/>
  <c r="O125" i="2"/>
  <c r="M87" i="2"/>
  <c r="O87" i="2"/>
  <c r="M20" i="2"/>
  <c r="O20" i="2"/>
  <c r="M129" i="2"/>
  <c r="O129" i="2"/>
  <c r="M53" i="2"/>
  <c r="O53" i="2"/>
  <c r="M118" i="2"/>
  <c r="O118" i="2"/>
  <c r="M107" i="2"/>
  <c r="O107" i="2"/>
  <c r="M95" i="2"/>
  <c r="O95" i="2"/>
  <c r="M40" i="2"/>
  <c r="O40" i="2"/>
  <c r="M16" i="2"/>
  <c r="O16" i="2"/>
  <c r="M83" i="2"/>
  <c r="O83" i="2"/>
  <c r="M44" i="2"/>
  <c r="O44" i="2"/>
  <c r="O98" i="2"/>
  <c r="O59" i="2"/>
  <c r="M49" i="2"/>
  <c r="O49" i="2"/>
  <c r="M32" i="2"/>
  <c r="O32" i="2"/>
  <c r="M91" i="2"/>
  <c r="O91" i="2"/>
  <c r="M13" i="2"/>
  <c r="O13" i="2"/>
  <c r="M67" i="2"/>
  <c r="O67" i="2"/>
  <c r="M56" i="2"/>
  <c r="O56" i="2"/>
  <c r="M137" i="2"/>
  <c r="O137" i="2"/>
  <c r="M114" i="2"/>
  <c r="O114" i="2"/>
  <c r="M75" i="2"/>
  <c r="O75" i="2"/>
  <c r="M36" i="2"/>
  <c r="O36" i="2"/>
  <c r="K139" i="2"/>
  <c r="M140" i="2" s="1"/>
  <c r="M5" i="2"/>
  <c r="O5" i="2"/>
  <c r="M121" i="2"/>
  <c r="O121" i="2"/>
  <c r="M111" i="2"/>
  <c r="O111" i="2"/>
  <c r="M71" i="2"/>
  <c r="O71" i="2"/>
  <c r="O124" i="2"/>
  <c r="O86" i="2"/>
  <c r="M48" i="2"/>
  <c r="O48" i="2"/>
  <c r="O19" i="2"/>
  <c r="M133" i="2"/>
  <c r="O133" i="2"/>
  <c r="M103" i="2"/>
  <c r="O103" i="2"/>
  <c r="M63" i="2"/>
  <c r="O63" i="2"/>
  <c r="O138" i="2"/>
  <c r="O134" i="2"/>
  <c r="O130" i="2"/>
  <c r="O126" i="2"/>
  <c r="O122" i="2"/>
  <c r="O115" i="2"/>
  <c r="O112" i="2"/>
  <c r="O108" i="2"/>
  <c r="O104" i="2"/>
  <c r="O100" i="2"/>
  <c r="O96" i="2"/>
  <c r="O92" i="2"/>
  <c r="O88" i="2"/>
  <c r="O84" i="2"/>
  <c r="O80" i="2"/>
  <c r="O76" i="2"/>
  <c r="O72" i="2"/>
  <c r="O68" i="2"/>
  <c r="O64" i="2"/>
  <c r="O57" i="2"/>
  <c r="O54" i="2"/>
  <c r="O50" i="2"/>
  <c r="O45" i="2"/>
  <c r="O41" i="2"/>
  <c r="O37" i="2"/>
  <c r="O33" i="2"/>
  <c r="O29" i="2"/>
  <c r="O25" i="2"/>
  <c r="O21" i="2"/>
  <c r="O17" i="2"/>
  <c r="O10" i="2"/>
  <c r="O6" i="2"/>
  <c r="O2" i="2"/>
  <c r="P140" i="2" l="1"/>
  <c r="M141" i="2"/>
  <c r="Q21" i="2" s="1"/>
  <c r="Q55" i="2"/>
  <c r="Q65" i="2"/>
  <c r="Q73" i="2"/>
  <c r="Q81" i="2"/>
  <c r="Q89" i="2"/>
  <c r="Q97" i="2"/>
  <c r="Q105" i="2"/>
  <c r="Q119" i="2"/>
  <c r="Q127" i="2"/>
  <c r="Q2" i="2"/>
  <c r="Q6" i="2"/>
  <c r="Q10" i="2"/>
  <c r="Q17" i="2"/>
  <c r="Q25" i="2"/>
  <c r="Q37" i="2"/>
  <c r="Q45" i="2"/>
  <c r="Q57" i="2"/>
  <c r="Q72" i="2"/>
  <c r="Q76" i="2"/>
  <c r="Q80" i="2"/>
  <c r="Q84" i="2"/>
  <c r="Q92" i="2"/>
  <c r="Q100" i="2"/>
  <c r="Q104" i="2"/>
  <c r="Q112" i="2"/>
  <c r="Q122" i="2"/>
  <c r="Q126" i="2"/>
  <c r="Q130" i="2"/>
  <c r="Q134" i="2"/>
  <c r="Q138" i="2"/>
  <c r="Q3" i="2"/>
  <c r="Q18" i="2"/>
  <c r="Q22" i="2"/>
  <c r="Q26" i="2"/>
  <c r="Q46" i="2"/>
  <c r="Q58" i="2"/>
  <c r="Q69" i="2"/>
  <c r="Q77" i="2"/>
  <c r="Q85" i="2"/>
  <c r="Q93" i="2"/>
  <c r="Q101" i="2"/>
  <c r="Q109" i="2"/>
  <c r="Q116" i="2"/>
  <c r="Q123" i="2"/>
  <c r="Q5" i="2"/>
  <c r="Q9" i="2"/>
  <c r="Q13" i="2"/>
  <c r="Q24" i="2"/>
  <c r="Q42" i="2"/>
  <c r="Q113" i="2"/>
  <c r="Q125" i="2"/>
  <c r="Q66" i="2"/>
  <c r="Q31" i="2"/>
  <c r="Q63" i="2"/>
  <c r="Q103" i="2"/>
  <c r="Q71" i="2"/>
  <c r="Q111" i="2"/>
  <c r="Q4" i="2"/>
  <c r="Q94" i="2"/>
  <c r="Q121" i="2"/>
  <c r="Q40" i="2"/>
  <c r="Q56" i="2"/>
  <c r="Q62" i="2"/>
  <c r="Q19" i="2"/>
  <c r="Q48" i="2"/>
  <c r="Q86" i="2"/>
  <c r="Q124" i="2"/>
  <c r="Q27" i="2"/>
  <c r="Q44" i="2"/>
  <c r="Q120" i="2"/>
  <c r="Q51" i="2"/>
  <c r="Q132" i="2"/>
  <c r="Q95" i="2"/>
  <c r="Q35" i="2"/>
  <c r="Q12" i="2"/>
  <c r="Q118" i="2"/>
  <c r="Q36" i="2"/>
  <c r="Q129" i="2"/>
  <c r="Q114" i="2"/>
  <c r="Q60" i="2"/>
  <c r="Q99" i="2"/>
  <c r="Q82" i="2"/>
  <c r="Q137" i="2"/>
  <c r="Q39" i="2"/>
  <c r="Q83" i="2"/>
  <c r="Q67" i="2"/>
  <c r="Q52" i="2"/>
  <c r="Q128" i="2"/>
  <c r="Q53" i="2"/>
  <c r="Q32" i="2"/>
  <c r="Q98" i="2"/>
  <c r="Q43" i="2"/>
  <c r="Q87" i="2"/>
  <c r="Q106" i="2"/>
  <c r="Q23" i="2"/>
  <c r="Q102" i="2"/>
  <c r="Q91" i="2"/>
  <c r="Q70" i="2"/>
  <c r="Q110" i="2"/>
  <c r="Q131" i="2"/>
  <c r="Q136" i="2"/>
  <c r="Q107" i="2"/>
  <c r="O139" i="2"/>
  <c r="Q59" i="2" l="1"/>
  <c r="Q117" i="2"/>
  <c r="Q135" i="2"/>
  <c r="Q61" i="2"/>
  <c r="Q68" i="2"/>
  <c r="Q15" i="2"/>
  <c r="Q64" i="2"/>
  <c r="Q54" i="2"/>
  <c r="Q38" i="2"/>
  <c r="Q75" i="2"/>
  <c r="Q90" i="2"/>
  <c r="Q20" i="2"/>
  <c r="Q14" i="2"/>
  <c r="Q50" i="2"/>
  <c r="Q8" i="2"/>
  <c r="Q78" i="2"/>
  <c r="Q16" i="2"/>
  <c r="Q11" i="2"/>
  <c r="Q115" i="2"/>
  <c r="Q41" i="2"/>
  <c r="Q30" i="2"/>
  <c r="Q108" i="2"/>
  <c r="Q33" i="2"/>
  <c r="Q139" i="2"/>
  <c r="Q79" i="2"/>
  <c r="Q74" i="2"/>
  <c r="Q96" i="2"/>
  <c r="Q29" i="2"/>
  <c r="Q7" i="2"/>
  <c r="Q49" i="2"/>
  <c r="Q47" i="2"/>
  <c r="Q133" i="2"/>
  <c r="Q28" i="2"/>
  <c r="Q34" i="2"/>
  <c r="Q88" i="2"/>
  <c r="P141" i="2" l="1"/>
  <c r="R141" i="2" s="1"/>
</calcChain>
</file>

<file path=xl/sharedStrings.xml><?xml version="1.0" encoding="utf-8"?>
<sst xmlns="http://schemas.openxmlformats.org/spreadsheetml/2006/main" count="989" uniqueCount="309">
  <si>
    <t>Parcel Number</t>
  </si>
  <si>
    <t>Street Address</t>
  </si>
  <si>
    <t>Sale Date</t>
  </si>
  <si>
    <t>Sale Price</t>
  </si>
  <si>
    <t>Instr.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</si>
  <si>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</si>
  <si>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</si>
  <si>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</si>
  <si>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</si>
  <si>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</si>
  <si>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</si>
  <si>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</si>
  <si>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</si>
  <si>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</si>
  <si>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</si>
  <si>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</si>
  <si>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</si>
  <si>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</si>
  <si>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</si>
  <si>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Appr. by Eq.</t>
  </si>
  <si>
    <t>Appr. Date</t>
  </si>
  <si>
    <t>41-11-01-101-018</t>
  </si>
  <si>
    <t>8055 RAMSDELL DR NE</t>
  </si>
  <si>
    <t>WD</t>
  </si>
  <si>
    <t>00001</t>
  </si>
  <si>
    <t>1.5 STORY</t>
  </si>
  <si>
    <t>No</t>
  </si>
  <si>
    <t xml:space="preserve">  /  /    </t>
  </si>
  <si>
    <t>41-11-01-101-026</t>
  </si>
  <si>
    <t>8369 BUCKSTONE COURT</t>
  </si>
  <si>
    <t>TWO-STORY</t>
  </si>
  <si>
    <t>41-11-01-126-010</t>
  </si>
  <si>
    <t>9120 10 MILE RD NE</t>
  </si>
  <si>
    <t>ONE-STORY</t>
  </si>
  <si>
    <t>41-11-01-176-034</t>
  </si>
  <si>
    <t>8328 RAMSDELL DR NE</t>
  </si>
  <si>
    <t>41-11-01-176-035</t>
  </si>
  <si>
    <t>8332 RAMSDELL DR NE</t>
  </si>
  <si>
    <t>41-11-01-200-057</t>
  </si>
  <si>
    <t>8349 TIFFANY AVE NE</t>
  </si>
  <si>
    <t>41-11-02-100-032</t>
  </si>
  <si>
    <t>8064 WHISPERING HILLS DR NE</t>
  </si>
  <si>
    <t>41-11-02-201-004</t>
  </si>
  <si>
    <t>8520 10 MILE RD NE</t>
  </si>
  <si>
    <t>41-11-02-203-001</t>
  </si>
  <si>
    <t>8375 WINTER FOREST DR NE</t>
  </si>
  <si>
    <t>AFF</t>
  </si>
  <si>
    <t>41-11-02-203-007</t>
  </si>
  <si>
    <t>8485 WINTER FOREST DR NE</t>
  </si>
  <si>
    <t>41-11-02-276-002</t>
  </si>
  <si>
    <t>8566 WINTER FOREST DR NE</t>
  </si>
  <si>
    <t>41-11-03-100-068</t>
  </si>
  <si>
    <t>8300 BUSH DR NE</t>
  </si>
  <si>
    <t>TRI-LEVEL</t>
  </si>
  <si>
    <t>41-11-03-200-038</t>
  </si>
  <si>
    <t>7920 10 MILE RD NE</t>
  </si>
  <si>
    <t>41-11-03-200-047</t>
  </si>
  <si>
    <t>8110 FIELD FLOWER LN NE</t>
  </si>
  <si>
    <t>41-11-03-200-072</t>
  </si>
  <si>
    <t>7857 BUSH DR NE</t>
  </si>
  <si>
    <t>41-11-03-400-033</t>
  </si>
  <si>
    <t>7911 9 MILE RD NE</t>
  </si>
  <si>
    <t>41-11-04-127-002</t>
  </si>
  <si>
    <t>6671 KIES ST NE</t>
  </si>
  <si>
    <t>41-11-04-130-008</t>
  </si>
  <si>
    <t>6748 KNOLLCREST ST NE</t>
  </si>
  <si>
    <t>41-11-04-200-069</t>
  </si>
  <si>
    <t>7020 10 MILE RD NE</t>
  </si>
  <si>
    <t>41-11-04-400-041</t>
  </si>
  <si>
    <t>7840 MYERS LAKE AVE NE</t>
  </si>
  <si>
    <t>41-11-04-400-059</t>
  </si>
  <si>
    <t>7858 MYERS LAKE AVE NE</t>
  </si>
  <si>
    <t>41-11-04-400-087</t>
  </si>
  <si>
    <t>6945 9 MILE RD NE</t>
  </si>
  <si>
    <t>BI-LEVEL</t>
  </si>
  <si>
    <t>41-11-05-100-020</t>
  </si>
  <si>
    <t>8250 RUM CREEK TRL NE</t>
  </si>
  <si>
    <t>41-11-05-100-034</t>
  </si>
  <si>
    <t>8073 RUM CREEK TRL NE</t>
  </si>
  <si>
    <t>41-11-05-100-037</t>
  </si>
  <si>
    <t>8175 RUM CREEK TRL NE</t>
  </si>
  <si>
    <t>41-11-05-200-003</t>
  </si>
  <si>
    <t>6388 10 MILE RD NE</t>
  </si>
  <si>
    <t>41-11-05-301-006</t>
  </si>
  <si>
    <t>5700 KIES ST NE</t>
  </si>
  <si>
    <t>41-11-05-326-004</t>
  </si>
  <si>
    <t>5820 FIELDSTONE RIDGE DR NE</t>
  </si>
  <si>
    <t>41-11-05-326-007</t>
  </si>
  <si>
    <t>5856 FIELDSTONE RIDGE DR NE</t>
  </si>
  <si>
    <t>41-11-05-326-017</t>
  </si>
  <si>
    <t>7800 ROBERTSONS RUN DR NE</t>
  </si>
  <si>
    <t>41-11-05-452-004</t>
  </si>
  <si>
    <t>7733 N ARROYO VISTA DR NE</t>
  </si>
  <si>
    <t>41-11-05-452-007</t>
  </si>
  <si>
    <t>7770 N ARROYO VISTA DR NE</t>
  </si>
  <si>
    <t>41-11-06-176-014</t>
  </si>
  <si>
    <t>8125 COURTLAND DR NE</t>
  </si>
  <si>
    <t>41-11-06-176-033</t>
  </si>
  <si>
    <t>8075 COURTLAND DR NE</t>
  </si>
  <si>
    <t>41-11-06-176-035</t>
  </si>
  <si>
    <t>8015 COURTLAND DR NE</t>
  </si>
  <si>
    <t>41-11-06-201-009</t>
  </si>
  <si>
    <t>5244 10 MILE RD NE</t>
  </si>
  <si>
    <t>41-11-06-226-005</t>
  </si>
  <si>
    <t>5492 10 MILE RD NE</t>
  </si>
  <si>
    <t>41-11-06-226-009</t>
  </si>
  <si>
    <t>8390 ROSE RIDGE DR NE</t>
  </si>
  <si>
    <t>41-11-06-276-007</t>
  </si>
  <si>
    <t>8100 OAKVIEW RIDGE DR NE</t>
  </si>
  <si>
    <t>41-11-06-400-006</t>
  </si>
  <si>
    <t>7630 COURTLAND DR NE</t>
  </si>
  <si>
    <t>41-11-06-400-084</t>
  </si>
  <si>
    <t>7690 COURTLAND DR NE</t>
  </si>
  <si>
    <t>41-11-07-100-040</t>
  </si>
  <si>
    <t>7549 COURTLAND DR NE</t>
  </si>
  <si>
    <t>41-11-07-200-016</t>
  </si>
  <si>
    <t>7455 BLAKELY DR NE</t>
  </si>
  <si>
    <t>41-11-07-300-065</t>
  </si>
  <si>
    <t>7290 FOX MEADOW DR NE</t>
  </si>
  <si>
    <t>41-11-07-400-055</t>
  </si>
  <si>
    <t>7025 BARKLEY CREEK DR NE</t>
  </si>
  <si>
    <t>41-11-09-101-029</t>
  </si>
  <si>
    <t>6478 9 MILE RD NE</t>
  </si>
  <si>
    <t>41-11-10-126-007</t>
  </si>
  <si>
    <t>7549 SILVER RIDGE DR NE</t>
  </si>
  <si>
    <t>41-11-10-200-010</t>
  </si>
  <si>
    <t>7790 9 MILE RD NE</t>
  </si>
  <si>
    <t>41-11-10-201-010</t>
  </si>
  <si>
    <t>7500 TWO LAKES DR</t>
  </si>
  <si>
    <t>41-11-11-201-026</t>
  </si>
  <si>
    <t>7580 NORTHPORT DR NE</t>
  </si>
  <si>
    <t>41-11-11-301-008</t>
  </si>
  <si>
    <t>8016 SILVERWICK CT NE</t>
  </si>
  <si>
    <t>41-11-11-480-010</t>
  </si>
  <si>
    <t>6951 RAMSDELL DR NE</t>
  </si>
  <si>
    <t>41-11-12-300-014</t>
  </si>
  <si>
    <t>9001 BELDING RD NE</t>
  </si>
  <si>
    <t>41-11-13-152-011</t>
  </si>
  <si>
    <t>6500 RAMSDELL DR NE</t>
  </si>
  <si>
    <t>41-11-13-176-005</t>
  </si>
  <si>
    <t>9130 OLD BELDING RD NE</t>
  </si>
  <si>
    <t>41-11-13-176-012</t>
  </si>
  <si>
    <t>6485 OAK HILL TRL NE</t>
  </si>
  <si>
    <t>41-11-13-176-016</t>
  </si>
  <si>
    <t>6515 OAK HILL TRL NE</t>
  </si>
  <si>
    <t>41-11-13-300-028</t>
  </si>
  <si>
    <t>6100 GREELEY AVE NE</t>
  </si>
  <si>
    <t>41-11-14-176-012</t>
  </si>
  <si>
    <t>8318 BELDING RD NE</t>
  </si>
  <si>
    <t>41-11-14-226-010</t>
  </si>
  <si>
    <t>8755 BELDING RD NE</t>
  </si>
  <si>
    <t>LC</t>
  </si>
  <si>
    <t>41-11-14-400-036</t>
  </si>
  <si>
    <t>6102 PICKEREL DR NE</t>
  </si>
  <si>
    <t>41-11-14-400-042</t>
  </si>
  <si>
    <t>6180 RAMSDELL DR NE</t>
  </si>
  <si>
    <t>41-11-14-400-045</t>
  </si>
  <si>
    <t>6176 RAMSDELL DR NE</t>
  </si>
  <si>
    <t>41-11-14-400-058</t>
  </si>
  <si>
    <t>6122 RAMSDELL DR NE</t>
  </si>
  <si>
    <t>41-11-15-101-017</t>
  </si>
  <si>
    <t>7210 BELDING RD NE</t>
  </si>
  <si>
    <t>41-11-15-201-002</t>
  </si>
  <si>
    <t>7630 BELDING RD NE</t>
  </si>
  <si>
    <t>41-11-15-251-007</t>
  </si>
  <si>
    <t>6424 SUNFISH LAKE AVE NE</t>
  </si>
  <si>
    <t>41-11-15-251-010</t>
  </si>
  <si>
    <t>6464 SUNFISH LAKE AVE NE</t>
  </si>
  <si>
    <t>41-11-15-300-024</t>
  </si>
  <si>
    <t>7555 SUNFISH RIDGE DR NE</t>
  </si>
  <si>
    <t>41-11-16-101-046</t>
  </si>
  <si>
    <t>6650 EGYPT VALLEY AVE NE</t>
  </si>
  <si>
    <t>41-11-16-400-004</t>
  </si>
  <si>
    <t>6226 MYERS LAKE AVE NE</t>
  </si>
  <si>
    <t>41-11-16-400-029</t>
  </si>
  <si>
    <t>6160 MYERS LAKE AVE NE</t>
  </si>
  <si>
    <t>41-11-17-100-001</t>
  </si>
  <si>
    <t>5612 BELDING RD NE</t>
  </si>
  <si>
    <t>41-11-17-226-010</t>
  </si>
  <si>
    <t>6675 EGYPT VALLEY AVE NE</t>
  </si>
  <si>
    <t>41-11-17-276-007</t>
  </si>
  <si>
    <t>6349 PYRAMID LN NE</t>
  </si>
  <si>
    <t>41-11-17-276-009</t>
  </si>
  <si>
    <t>6364 PYRAMID LN NE</t>
  </si>
  <si>
    <t>41-11-18-300-028</t>
  </si>
  <si>
    <t>6207 OAK VALLEY DR NE</t>
  </si>
  <si>
    <t>41-11-18-400-020</t>
  </si>
  <si>
    <t>6233 BLAKELY DR NE</t>
  </si>
  <si>
    <t>41-11-19-100-025</t>
  </si>
  <si>
    <t>5000 7 MILE RD NE</t>
  </si>
  <si>
    <t>41-11-19-200-048</t>
  </si>
  <si>
    <t>5560 7 MILE RD NE</t>
  </si>
  <si>
    <t>41-11-19-300-002</t>
  </si>
  <si>
    <t>5474 CHAUNCEY DR NE</t>
  </si>
  <si>
    <t>41-11-19-300-064</t>
  </si>
  <si>
    <t>5041 CANNONSBURG</t>
  </si>
  <si>
    <t xml:space="preserve">DATED FARM </t>
  </si>
  <si>
    <t>41-11-20-300-019</t>
  </si>
  <si>
    <t>5460 SHAWKOTO TRL NE</t>
  </si>
  <si>
    <t>41-11-20-401-022</t>
  </si>
  <si>
    <t>6127 CANNONSBURG RD NE</t>
  </si>
  <si>
    <t>41-11-20-426-014</t>
  </si>
  <si>
    <t>6225 CANNONSBURG RD NE</t>
  </si>
  <si>
    <t>41-11-20-426-047</t>
  </si>
  <si>
    <t>5535 EGYPT VALLEY AVE NE</t>
  </si>
  <si>
    <t>41-11-20-451-030</t>
  </si>
  <si>
    <t>6160 CANNONSBURG RD NE</t>
  </si>
  <si>
    <t>41-11-21-100-043</t>
  </si>
  <si>
    <t>5650 EGYPT VALLEY AVE NE</t>
  </si>
  <si>
    <t>41-11-21-100-057</t>
  </si>
  <si>
    <t>5672 EGYPT VALLEY AVE NE</t>
  </si>
  <si>
    <t>41-11-21-200-026</t>
  </si>
  <si>
    <t>5671 CHANTERELLE DR NE</t>
  </si>
  <si>
    <t>41-11-21-200-037</t>
  </si>
  <si>
    <t>6985 CHANTERELLE CT NE</t>
  </si>
  <si>
    <t>41-11-21-326-012</t>
  </si>
  <si>
    <t>5535 MYERS LAKE AVE NE</t>
  </si>
  <si>
    <t>41-11-21-400-064</t>
  </si>
  <si>
    <t>5500 MYERS LAKE AVE NE</t>
  </si>
  <si>
    <t>41-11-21-400-066</t>
  </si>
  <si>
    <t>7045 CANNONSBURG RD NE</t>
  </si>
  <si>
    <t>41-11-22-126-012</t>
  </si>
  <si>
    <t>5953 SUNFISH LAKE AVE NE</t>
  </si>
  <si>
    <t>41-11-22-326-008</t>
  </si>
  <si>
    <t>5561 SUNFISH LAKE AVE NE</t>
  </si>
  <si>
    <t>41-11-22-376-012</t>
  </si>
  <si>
    <t>7570 SUNFISH WOODS CT</t>
  </si>
  <si>
    <t>41-11-22-376-013</t>
  </si>
  <si>
    <t>7440 SUNFISH WOODS CT</t>
  </si>
  <si>
    <t>41-11-22-376-015</t>
  </si>
  <si>
    <t>5323 SUNFISH LAKE AVE NE</t>
  </si>
  <si>
    <t>41-11-22-400-031</t>
  </si>
  <si>
    <t>5320 SUNFISH LAKE AVE NE</t>
  </si>
  <si>
    <t>41-11-23-200-022</t>
  </si>
  <si>
    <t>6055 PICKEREL DR NE</t>
  </si>
  <si>
    <t>41-11-23-300-002</t>
  </si>
  <si>
    <t>5581 RAMSDELL DR NE</t>
  </si>
  <si>
    <t>41-11-23-400-048</t>
  </si>
  <si>
    <t>8687 6 MILE RD NE</t>
  </si>
  <si>
    <t>41-11-24-100-040</t>
  </si>
  <si>
    <t>5969 GREELEY AVE NE</t>
  </si>
  <si>
    <t>41-11-24-401-004</t>
  </si>
  <si>
    <t>9324 KREUTER RD NE</t>
  </si>
  <si>
    <t>41-11-24-426-004</t>
  </si>
  <si>
    <t>5430 POLAR BEAR CT NE</t>
  </si>
  <si>
    <t>41-11-25-300-032</t>
  </si>
  <si>
    <t>4760 GILES AVE NE</t>
  </si>
  <si>
    <t>41-11-25-400-003</t>
  </si>
  <si>
    <t>4567 TIFFANY AVE NE</t>
  </si>
  <si>
    <t>41-11-26-300-003</t>
  </si>
  <si>
    <t>4700 HONEY CREEK AVE NE</t>
  </si>
  <si>
    <t>41-11-26-300-040</t>
  </si>
  <si>
    <t>8395 5 MILE RD NE</t>
  </si>
  <si>
    <t>41-11-27-251-009</t>
  </si>
  <si>
    <t>7700 CARY ST NE</t>
  </si>
  <si>
    <t>41-11-28-300-001</t>
  </si>
  <si>
    <t>4790 EGYPT VALLEY AVE NE</t>
  </si>
  <si>
    <t>41-11-29-101-003</t>
  </si>
  <si>
    <t>5680 CANNONSBURG RD NE</t>
  </si>
  <si>
    <t>41-11-29-101-004</t>
  </si>
  <si>
    <t>5700 CANNONSBURG RD NE</t>
  </si>
  <si>
    <t>41-11-29-252-003</t>
  </si>
  <si>
    <t>6293 CANNON HIGHLANDS DR NE</t>
  </si>
  <si>
    <t>41-11-29-252-011</t>
  </si>
  <si>
    <t>6059 CANNON HIGHLANDS DR NE</t>
  </si>
  <si>
    <t>41-11-29-252-017</t>
  </si>
  <si>
    <t>4830 PINEMONT CT NE</t>
  </si>
  <si>
    <t>41-11-29-252-019</t>
  </si>
  <si>
    <t>6250 CANNON HIGHLANDS DR NE</t>
  </si>
  <si>
    <t>41-11-30-100-047</t>
  </si>
  <si>
    <t>4918 CHAUNCEY DR NE</t>
  </si>
  <si>
    <t>41-11-30-100-052</t>
  </si>
  <si>
    <t>4934 CANNONSBURG RD NE</t>
  </si>
  <si>
    <t>41-11-30-100-082</t>
  </si>
  <si>
    <t>4850 CHAUNCEY DR NE</t>
  </si>
  <si>
    <t>41-11-30-100-094</t>
  </si>
  <si>
    <t>5088 CHAUNCEY DR NE</t>
  </si>
  <si>
    <t>41-11-31-476-008</t>
  </si>
  <si>
    <t>5454 CANYON RIVER DR NE</t>
  </si>
  <si>
    <t>41-11-32-151-003</t>
  </si>
  <si>
    <t>4120 PETTIS AVE NE</t>
  </si>
  <si>
    <t>41-11-32-253-008</t>
  </si>
  <si>
    <t>6077 EGYPT VALLEY CT NE</t>
  </si>
  <si>
    <t>41-11-32-253-010</t>
  </si>
  <si>
    <t>6110 EGYPT VALLEY CT NE</t>
  </si>
  <si>
    <t>41-11-32-300-032</t>
  </si>
  <si>
    <t>5621 4 MILE RD NE</t>
  </si>
  <si>
    <t>41-11-33-100-026</t>
  </si>
  <si>
    <t>6450 5 MILE RD NE</t>
  </si>
  <si>
    <t>41-11-33-100-039</t>
  </si>
  <si>
    <t>4030 EGYPT VALLEY AVE NE</t>
  </si>
  <si>
    <t>41-11-33-300-028</t>
  </si>
  <si>
    <t>3940 EGYPT VALLEY AVE NE</t>
  </si>
  <si>
    <t>41-11-33-300-030</t>
  </si>
  <si>
    <t>3900 EGYPT VALLEY AVE NE</t>
  </si>
  <si>
    <t>41-11-34-400-024</t>
  </si>
  <si>
    <t>7820 HAWKVIEW CT NE</t>
  </si>
  <si>
    <t>41-11-36-100-028</t>
  </si>
  <si>
    <t>4131 MCCABE AVE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</si>
  <si>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</si>
  <si>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</si>
  <si>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</si>
  <si>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</si>
  <si>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</si>
  <si>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</si>
  <si>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</si>
  <si>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</si>
  <si>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1.14</t>
  </si>
  <si>
    <t>2026 USE 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</si>
</sst>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608E-45B3-42D8-8180-73245A27B3CD}">
  <dimension ref="A1:BJ145"/>
  <sheetViews>
    <sheetView tabSelected="1" workbookViewId="0">
      <pane xSplit="1" topLeftCell="B1" activePane="topRight" state="frozen"/>
      <selection activeCell="A46" sqref="A46"/>
      <selection pane="topRight" activeCell="M141" sqref="M141"/>
    </sheetView>
  </sheetViews>
  <sheetFormatPr defaultRowHeight="15" x14ac:dyDescent="0.25"/>
  <cols>
    <col min="1" max="1" width="13.140625" style="11" bestFit="1" customWidth="1"/>
    <col min="2" max="2" width="23.42578125" style="11" bestFit="1" customWidth="1"/>
    <col min="3" max="3" width="7.28515625" style="12" bestFit="1" customWidth="1"/>
    <col min="4" max="4" width="10" style="13" bestFit="1" customWidth="1"/>
    <col min="5" max="5" width="4.5703125" style="11" bestFit="1" customWidth="1"/>
    <col min="6" max="6" width="10" style="13" bestFit="1" customWidth="1"/>
    <col min="7" max="7" width="11" style="13" bestFit="1" customWidth="1"/>
    <col min="8" max="8" width="9.7109375" style="14" bestFit="1" customWidth="1"/>
    <col min="9" max="9" width="10.28515625" style="13" bestFit="1" customWidth="1"/>
    <col min="10" max="10" width="9.140625" style="13" bestFit="1" customWidth="1"/>
    <col min="11" max="11" width="10.28515625" style="13" bestFit="1" customWidth="1"/>
    <col min="12" max="12" width="10" style="13" bestFit="1" customWidth="1"/>
    <col min="13" max="13" width="6.140625" style="15" bestFit="1" customWidth="1"/>
    <col min="14" max="14" width="7.7109375" style="16" bestFit="1" customWidth="1"/>
    <col min="15" max="15" width="12.140625" style="17" bestFit="1" customWidth="1"/>
    <col min="16" max="16" width="6.85546875" style="47" bestFit="1" customWidth="1"/>
    <col min="17" max="17" width="14.28515625" style="19" bestFit="1" customWidth="1"/>
    <col min="18" max="18" width="10.140625" style="11" bestFit="1" customWidth="1"/>
    <col min="19" max="19" width="9.140625" style="13" bestFit="1" customWidth="1"/>
    <col min="20" max="20" width="8.85546875" style="11" bestFit="1" customWidth="1"/>
    <col min="21" max="21" width="8" style="12" bestFit="1" customWidth="1"/>
    <col min="22" max="22" width="26.28515625" bestFit="1" customWidth="1"/>
    <col min="23" max="23" width="20.2851562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2" t="s">
        <v>17</v>
      </c>
      <c r="S1" s="4" t="s">
        <v>18</v>
      </c>
      <c r="T1" s="2" t="s">
        <v>19</v>
      </c>
      <c r="U1" s="3" t="s">
        <v>20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21</v>
      </c>
      <c r="B2" s="11" t="s">
        <v>22</v>
      </c>
      <c r="C2" s="12">
        <v>45418</v>
      </c>
      <c r="D2" s="13">
        <v>883500</v>
      </c>
      <c r="E2" s="11" t="s">
        <v>23</v>
      </c>
      <c r="F2" s="13">
        <v>883500</v>
      </c>
      <c r="G2" s="13">
        <v>341200</v>
      </c>
      <c r="H2" s="14">
        <f>G2/F2*100</f>
        <v>38.619128466327105</v>
      </c>
      <c r="I2" s="13">
        <v>751278</v>
      </c>
      <c r="J2" s="13">
        <v>166630</v>
      </c>
      <c r="K2" s="13">
        <f>F2-J2</f>
        <v>716870</v>
      </c>
      <c r="L2" s="13">
        <v>512849.12445175438</v>
      </c>
      <c r="M2" s="15">
        <f>K2/L2</f>
        <v>1.3978185119577768</v>
      </c>
      <c r="N2" s="16">
        <v>2346</v>
      </c>
      <c r="O2" s="17">
        <f>K2/N2</f>
        <v>305.57118499573744</v>
      </c>
      <c r="P2" s="18" t="s">
        <v>24</v>
      </c>
      <c r="Q2" s="19">
        <f>ABS(M141-M2)*100</f>
        <v>23.975012948428432</v>
      </c>
      <c r="R2" s="11" t="s">
        <v>25</v>
      </c>
      <c r="S2" s="13">
        <v>125039</v>
      </c>
      <c r="T2" s="11" t="s">
        <v>26</v>
      </c>
      <c r="U2" s="12" t="s">
        <v>27</v>
      </c>
      <c r="BA2" s="1"/>
      <c r="BC2" s="1"/>
    </row>
    <row r="3" spans="1:62" x14ac:dyDescent="0.25">
      <c r="A3" s="11" t="s">
        <v>28</v>
      </c>
      <c r="B3" s="11" t="s">
        <v>29</v>
      </c>
      <c r="C3" s="12">
        <v>45135</v>
      </c>
      <c r="D3" s="13">
        <v>599900</v>
      </c>
      <c r="E3" s="11" t="s">
        <v>23</v>
      </c>
      <c r="F3" s="13">
        <v>599900</v>
      </c>
      <c r="G3" s="13">
        <v>278000</v>
      </c>
      <c r="H3" s="14">
        <f>G3/F3*100</f>
        <v>46.341056842807134</v>
      </c>
      <c r="I3" s="13">
        <v>726163</v>
      </c>
      <c r="J3" s="13">
        <v>102814</v>
      </c>
      <c r="K3" s="13">
        <f>F3-J3</f>
        <v>497086</v>
      </c>
      <c r="L3" s="13">
        <v>546797.375</v>
      </c>
      <c r="M3" s="15">
        <f>K3/L3</f>
        <v>0.90908629544902264</v>
      </c>
      <c r="N3" s="16">
        <v>2062</v>
      </c>
      <c r="O3" s="17">
        <f>K3/N3</f>
        <v>241.0698351115422</v>
      </c>
      <c r="P3" s="18" t="s">
        <v>24</v>
      </c>
      <c r="Q3" s="19">
        <f>ABS(M141-M3)*100</f>
        <v>24.89820870244699</v>
      </c>
      <c r="R3" s="11" t="s">
        <v>30</v>
      </c>
      <c r="S3" s="13">
        <v>101580</v>
      </c>
      <c r="T3" s="11" t="s">
        <v>26</v>
      </c>
      <c r="U3" s="12" t="s">
        <v>27</v>
      </c>
    </row>
    <row r="4" spans="1:62" x14ac:dyDescent="0.25">
      <c r="A4" s="11" t="s">
        <v>31</v>
      </c>
      <c r="B4" s="11" t="s">
        <v>32</v>
      </c>
      <c r="C4" s="12">
        <v>45336</v>
      </c>
      <c r="D4" s="13">
        <v>244000</v>
      </c>
      <c r="E4" s="11" t="s">
        <v>23</v>
      </c>
      <c r="F4" s="13">
        <v>244000</v>
      </c>
      <c r="G4" s="13">
        <v>88800</v>
      </c>
      <c r="H4" s="14">
        <f>G4/F4*100</f>
        <v>36.393442622950822</v>
      </c>
      <c r="I4" s="13">
        <v>220194</v>
      </c>
      <c r="J4" s="13">
        <v>85318</v>
      </c>
      <c r="K4" s="13">
        <f>F4-J4</f>
        <v>158682</v>
      </c>
      <c r="L4" s="13">
        <v>118312.28125</v>
      </c>
      <c r="M4" s="15">
        <f>K4/L4</f>
        <v>1.341213256337241</v>
      </c>
      <c r="N4" s="16">
        <v>867</v>
      </c>
      <c r="O4" s="17">
        <f>K4/N4</f>
        <v>183.0242214532872</v>
      </c>
      <c r="P4" s="18" t="s">
        <v>24</v>
      </c>
      <c r="Q4" s="19">
        <f>ABS(M141-M4)*100</f>
        <v>18.314487386374843</v>
      </c>
      <c r="R4" s="11" t="s">
        <v>33</v>
      </c>
      <c r="S4" s="13">
        <v>77081</v>
      </c>
      <c r="T4" s="11" t="s">
        <v>26</v>
      </c>
      <c r="U4" s="12" t="s">
        <v>27</v>
      </c>
    </row>
    <row r="5" spans="1:62" x14ac:dyDescent="0.25">
      <c r="A5" s="11" t="s">
        <v>34</v>
      </c>
      <c r="B5" s="11" t="s">
        <v>35</v>
      </c>
      <c r="C5" s="12">
        <v>45404</v>
      </c>
      <c r="D5" s="13">
        <v>308000</v>
      </c>
      <c r="E5" s="11" t="s">
        <v>23</v>
      </c>
      <c r="F5" s="13">
        <v>308000</v>
      </c>
      <c r="G5" s="13">
        <v>130600</v>
      </c>
      <c r="H5" s="14">
        <f>G5/F5*100</f>
        <v>42.402597402597401</v>
      </c>
      <c r="I5" s="13">
        <v>323399</v>
      </c>
      <c r="J5" s="13">
        <v>72541</v>
      </c>
      <c r="K5" s="13">
        <f>F5-J5</f>
        <v>235459</v>
      </c>
      <c r="L5" s="13">
        <v>220050.875</v>
      </c>
      <c r="M5" s="15">
        <f>K5/L5</f>
        <v>1.0700207395221673</v>
      </c>
      <c r="N5" s="16">
        <v>1280</v>
      </c>
      <c r="O5" s="17">
        <f>K5/N5</f>
        <v>183.95234375000001</v>
      </c>
      <c r="P5" s="18" t="s">
        <v>24</v>
      </c>
      <c r="Q5" s="19">
        <f>ABS(M141-M5)*100</f>
        <v>8.8047642951325287</v>
      </c>
      <c r="R5" s="11" t="s">
        <v>33</v>
      </c>
      <c r="S5" s="13">
        <v>68125</v>
      </c>
      <c r="T5" s="11" t="s">
        <v>26</v>
      </c>
      <c r="U5" s="12" t="s">
        <v>27</v>
      </c>
    </row>
    <row r="6" spans="1:62" x14ac:dyDescent="0.25">
      <c r="A6" s="11" t="s">
        <v>34</v>
      </c>
      <c r="B6" s="11" t="s">
        <v>35</v>
      </c>
      <c r="C6" s="12">
        <v>45552</v>
      </c>
      <c r="D6" s="13">
        <v>384900</v>
      </c>
      <c r="E6" s="11" t="s">
        <v>23</v>
      </c>
      <c r="F6" s="13">
        <v>384900</v>
      </c>
      <c r="G6" s="13">
        <v>130600</v>
      </c>
      <c r="H6" s="14">
        <f>G6/F6*100</f>
        <v>33.930891140555993</v>
      </c>
      <c r="I6" s="13">
        <v>323399</v>
      </c>
      <c r="J6" s="13">
        <v>72541</v>
      </c>
      <c r="K6" s="13">
        <f>F6-J6</f>
        <v>312359</v>
      </c>
      <c r="L6" s="13">
        <v>220050.875</v>
      </c>
      <c r="M6" s="15">
        <f>K6/L6</f>
        <v>1.4194853803694258</v>
      </c>
      <c r="N6" s="16">
        <v>1280</v>
      </c>
      <c r="O6" s="17">
        <f>K6/N6</f>
        <v>244.03046875000001</v>
      </c>
      <c r="P6" s="18" t="s">
        <v>24</v>
      </c>
      <c r="Q6" s="19">
        <f>ABS(M141-M6)*100</f>
        <v>26.141699789593332</v>
      </c>
      <c r="R6" s="11" t="s">
        <v>33</v>
      </c>
      <c r="S6" s="13">
        <v>68125</v>
      </c>
      <c r="T6" s="11" t="s">
        <v>26</v>
      </c>
      <c r="U6" s="12" t="s">
        <v>27</v>
      </c>
    </row>
    <row r="7" spans="1:62" x14ac:dyDescent="0.25">
      <c r="A7" s="11" t="s">
        <v>36</v>
      </c>
      <c r="B7" s="11" t="s">
        <v>37</v>
      </c>
      <c r="C7" s="12">
        <v>45149</v>
      </c>
      <c r="D7" s="13">
        <v>79900</v>
      </c>
      <c r="E7" s="11" t="s">
        <v>23</v>
      </c>
      <c r="F7" s="13">
        <v>79900</v>
      </c>
      <c r="G7" s="13">
        <v>29700</v>
      </c>
      <c r="H7" s="14">
        <f>G7/F7*100</f>
        <v>37.171464330413016</v>
      </c>
      <c r="I7" s="13">
        <v>97302</v>
      </c>
      <c r="J7" s="13">
        <v>57225</v>
      </c>
      <c r="K7" s="13">
        <f>F7-J7</f>
        <v>22675</v>
      </c>
      <c r="L7" s="13">
        <v>35155.26171875</v>
      </c>
      <c r="M7" s="15">
        <f>K7/L7</f>
        <v>0.64499590932945117</v>
      </c>
      <c r="N7" s="16">
        <v>1876</v>
      </c>
      <c r="O7" s="17">
        <f>K7/N7</f>
        <v>12.086886993603411</v>
      </c>
      <c r="P7" s="18" t="s">
        <v>24</v>
      </c>
      <c r="Q7" s="19">
        <f>ABS(M141-M7)*100</f>
        <v>51.307247314404137</v>
      </c>
      <c r="R7" s="11" t="s">
        <v>30</v>
      </c>
      <c r="S7" s="13">
        <v>57225</v>
      </c>
      <c r="T7" s="11" t="s">
        <v>26</v>
      </c>
      <c r="U7" s="12" t="s">
        <v>27</v>
      </c>
    </row>
    <row r="8" spans="1:62" x14ac:dyDescent="0.25">
      <c r="A8" s="11" t="s">
        <v>38</v>
      </c>
      <c r="B8" s="11" t="s">
        <v>39</v>
      </c>
      <c r="C8" s="12">
        <v>45729</v>
      </c>
      <c r="D8" s="13">
        <v>470000</v>
      </c>
      <c r="E8" s="11" t="s">
        <v>23</v>
      </c>
      <c r="F8" s="13">
        <v>470000</v>
      </c>
      <c r="G8" s="13">
        <v>222900</v>
      </c>
      <c r="H8" s="14">
        <f>G8/F8*100</f>
        <v>47.425531914893618</v>
      </c>
      <c r="I8" s="13">
        <v>488475</v>
      </c>
      <c r="J8" s="13">
        <v>327647</v>
      </c>
      <c r="K8" s="13">
        <f>F8-J8</f>
        <v>142353</v>
      </c>
      <c r="L8" s="13">
        <v>141077.1875</v>
      </c>
      <c r="M8" s="15">
        <f>K8/L8</f>
        <v>1.0090433650018718</v>
      </c>
      <c r="N8" s="16">
        <v>1728</v>
      </c>
      <c r="O8" s="17">
        <f>K8/N8</f>
        <v>82.380208333333329</v>
      </c>
      <c r="P8" s="18" t="s">
        <v>24</v>
      </c>
      <c r="Q8" s="19">
        <f>ABS(M141-M8)*100</f>
        <v>14.902501747162077</v>
      </c>
      <c r="R8" s="11" t="s">
        <v>33</v>
      </c>
      <c r="S8" s="13">
        <v>317153</v>
      </c>
      <c r="T8" s="11" t="s">
        <v>26</v>
      </c>
      <c r="U8" s="12" t="s">
        <v>27</v>
      </c>
    </row>
    <row r="9" spans="1:62" x14ac:dyDescent="0.25">
      <c r="A9" s="11" t="s">
        <v>40</v>
      </c>
      <c r="B9" s="11" t="s">
        <v>41</v>
      </c>
      <c r="C9" s="12">
        <v>45153</v>
      </c>
      <c r="D9" s="13">
        <v>432000</v>
      </c>
      <c r="E9" s="11" t="s">
        <v>23</v>
      </c>
      <c r="F9" s="13">
        <v>432000</v>
      </c>
      <c r="G9" s="13">
        <v>171500</v>
      </c>
      <c r="H9" s="14">
        <f>G9/F9*100</f>
        <v>39.699074074074076</v>
      </c>
      <c r="I9" s="13">
        <v>444489</v>
      </c>
      <c r="J9" s="13">
        <v>89234</v>
      </c>
      <c r="K9" s="13">
        <f>F9-J9</f>
        <v>342766</v>
      </c>
      <c r="L9" s="13">
        <v>311627.1875</v>
      </c>
      <c r="M9" s="15">
        <f>K9/L9</f>
        <v>1.0999232857370635</v>
      </c>
      <c r="N9" s="16">
        <v>1385</v>
      </c>
      <c r="O9" s="17">
        <f>K9/N9</f>
        <v>247.48447653429602</v>
      </c>
      <c r="P9" s="18" t="s">
        <v>24</v>
      </c>
      <c r="Q9" s="19">
        <f>ABS(M141-M9)*100</f>
        <v>5.8145096736428981</v>
      </c>
      <c r="R9" s="11" t="s">
        <v>33</v>
      </c>
      <c r="S9" s="13">
        <v>80080</v>
      </c>
      <c r="T9" s="11" t="s">
        <v>26</v>
      </c>
      <c r="U9" s="12" t="s">
        <v>27</v>
      </c>
    </row>
    <row r="10" spans="1:62" x14ac:dyDescent="0.25">
      <c r="A10" s="11" t="s">
        <v>42</v>
      </c>
      <c r="B10" s="11" t="s">
        <v>43</v>
      </c>
      <c r="C10" s="12">
        <v>45119</v>
      </c>
      <c r="D10" s="13">
        <v>630000</v>
      </c>
      <c r="E10" s="11" t="s">
        <v>23</v>
      </c>
      <c r="F10" s="13">
        <v>630000</v>
      </c>
      <c r="G10" s="13">
        <v>248500</v>
      </c>
      <c r="H10" s="14">
        <f>G10/F10*100</f>
        <v>39.444444444444443</v>
      </c>
      <c r="I10" s="13">
        <v>657776</v>
      </c>
      <c r="J10" s="13">
        <v>87807</v>
      </c>
      <c r="K10" s="13">
        <f>F10-J10</f>
        <v>542193</v>
      </c>
      <c r="L10" s="13">
        <v>499972.8125</v>
      </c>
      <c r="M10" s="15">
        <f>K10/L10</f>
        <v>1.084444966695064</v>
      </c>
      <c r="N10" s="16">
        <v>1987</v>
      </c>
      <c r="O10" s="17">
        <f>K10/N10</f>
        <v>272.87015601409161</v>
      </c>
      <c r="P10" s="18" t="s">
        <v>24</v>
      </c>
      <c r="Q10" s="19">
        <f>ABS(M141-M10)*100</f>
        <v>7.3623415778428569</v>
      </c>
      <c r="R10" s="11" t="s">
        <v>33</v>
      </c>
      <c r="S10" s="13">
        <v>86824</v>
      </c>
      <c r="T10" s="11" t="s">
        <v>26</v>
      </c>
      <c r="U10" s="12" t="s">
        <v>27</v>
      </c>
    </row>
    <row r="11" spans="1:62" x14ac:dyDescent="0.25">
      <c r="A11" s="11" t="s">
        <v>44</v>
      </c>
      <c r="B11" s="11" t="s">
        <v>45</v>
      </c>
      <c r="C11" s="12">
        <v>45400</v>
      </c>
      <c r="D11" s="13">
        <v>575000</v>
      </c>
      <c r="E11" s="11" t="s">
        <v>46</v>
      </c>
      <c r="F11" s="13">
        <v>575000</v>
      </c>
      <c r="G11" s="13">
        <v>264400</v>
      </c>
      <c r="H11" s="14">
        <f>G11/F11*100</f>
        <v>45.982608695652175</v>
      </c>
      <c r="I11" s="13">
        <v>581109</v>
      </c>
      <c r="J11" s="13">
        <v>185854</v>
      </c>
      <c r="K11" s="13">
        <f>F11-J11</f>
        <v>389146</v>
      </c>
      <c r="L11" s="13">
        <v>346714.90625</v>
      </c>
      <c r="M11" s="15">
        <f>K11/L11</f>
        <v>1.1223803562671313</v>
      </c>
      <c r="N11" s="16">
        <v>1897</v>
      </c>
      <c r="O11" s="17">
        <f>K11/N11</f>
        <v>205.13758566157091</v>
      </c>
      <c r="P11" s="18" t="s">
        <v>24</v>
      </c>
      <c r="Q11" s="19">
        <f>ABS(M141-M11)*100</f>
        <v>3.5688026206361245</v>
      </c>
      <c r="R11" s="11" t="s">
        <v>33</v>
      </c>
      <c r="S11" s="13">
        <v>182826</v>
      </c>
      <c r="T11" s="11" t="s">
        <v>26</v>
      </c>
      <c r="U11" s="12" t="s">
        <v>27</v>
      </c>
    </row>
    <row r="12" spans="1:62" x14ac:dyDescent="0.25">
      <c r="A12" s="11" t="s">
        <v>47</v>
      </c>
      <c r="B12" s="11" t="s">
        <v>48</v>
      </c>
      <c r="C12" s="12">
        <v>45604</v>
      </c>
      <c r="D12" s="13">
        <v>600000</v>
      </c>
      <c r="E12" s="11" t="s">
        <v>23</v>
      </c>
      <c r="F12" s="13">
        <v>600000</v>
      </c>
      <c r="G12" s="13">
        <v>282500</v>
      </c>
      <c r="H12" s="14">
        <f>G12/F12*100</f>
        <v>47.083333333333336</v>
      </c>
      <c r="I12" s="13">
        <v>620828</v>
      </c>
      <c r="J12" s="13">
        <v>116306</v>
      </c>
      <c r="K12" s="13">
        <f>F12-J12</f>
        <v>483694</v>
      </c>
      <c r="L12" s="13">
        <v>442563.15625</v>
      </c>
      <c r="M12" s="15">
        <f>K12/L12</f>
        <v>1.0929377946834</v>
      </c>
      <c r="N12" s="16">
        <v>1885</v>
      </c>
      <c r="O12" s="17">
        <f>K12/N12</f>
        <v>256.60159151193636</v>
      </c>
      <c r="P12" s="18" t="s">
        <v>24</v>
      </c>
      <c r="Q12" s="19">
        <f>ABS(M141-M12)*100</f>
        <v>6.5130587790092509</v>
      </c>
      <c r="R12" s="11" t="s">
        <v>33</v>
      </c>
      <c r="S12" s="13">
        <v>100050</v>
      </c>
      <c r="T12" s="11" t="s">
        <v>26</v>
      </c>
      <c r="U12" s="12" t="s">
        <v>27</v>
      </c>
    </row>
    <row r="13" spans="1:62" x14ac:dyDescent="0.25">
      <c r="A13" s="11" t="s">
        <v>49</v>
      </c>
      <c r="B13" s="11" t="s">
        <v>50</v>
      </c>
      <c r="C13" s="12">
        <v>45607</v>
      </c>
      <c r="D13" s="13">
        <v>1215000</v>
      </c>
      <c r="E13" s="11" t="s">
        <v>23</v>
      </c>
      <c r="F13" s="13">
        <v>1215000</v>
      </c>
      <c r="G13" s="13">
        <v>424600</v>
      </c>
      <c r="H13" s="14">
        <f>G13/F13*100</f>
        <v>34.946502057613174</v>
      </c>
      <c r="I13" s="13">
        <v>1058040</v>
      </c>
      <c r="J13" s="13">
        <v>228246</v>
      </c>
      <c r="K13" s="13">
        <f>F13-J13</f>
        <v>986754</v>
      </c>
      <c r="L13" s="13">
        <v>727889.45833333326</v>
      </c>
      <c r="M13" s="15">
        <f>K13/L13</f>
        <v>1.3556371626254835</v>
      </c>
      <c r="N13" s="16">
        <v>2202</v>
      </c>
      <c r="O13" s="17">
        <f>K13/N13</f>
        <v>448.11716621253407</v>
      </c>
      <c r="P13" s="18" t="s">
        <v>24</v>
      </c>
      <c r="Q13" s="19">
        <f>ABS(M141-M13)*100</f>
        <v>19.756878015199099</v>
      </c>
      <c r="R13" s="11" t="s">
        <v>33</v>
      </c>
      <c r="S13" s="13">
        <v>206586</v>
      </c>
      <c r="T13" s="11" t="s">
        <v>26</v>
      </c>
      <c r="U13" s="12" t="s">
        <v>27</v>
      </c>
    </row>
    <row r="14" spans="1:62" x14ac:dyDescent="0.25">
      <c r="A14" s="11" t="s">
        <v>51</v>
      </c>
      <c r="B14" s="11" t="s">
        <v>52</v>
      </c>
      <c r="C14" s="12">
        <v>45587</v>
      </c>
      <c r="D14" s="13">
        <v>390000</v>
      </c>
      <c r="E14" s="11" t="s">
        <v>23</v>
      </c>
      <c r="F14" s="13">
        <v>390000</v>
      </c>
      <c r="G14" s="13">
        <v>163800</v>
      </c>
      <c r="H14" s="14">
        <f>G14/F14*100</f>
        <v>42</v>
      </c>
      <c r="I14" s="13">
        <v>360227</v>
      </c>
      <c r="J14" s="13">
        <v>88599</v>
      </c>
      <c r="K14" s="13">
        <f>F14-J14</f>
        <v>301401</v>
      </c>
      <c r="L14" s="13">
        <v>238270.171875</v>
      </c>
      <c r="M14" s="15">
        <f>K14/L14</f>
        <v>1.2649548100301844</v>
      </c>
      <c r="N14" s="16">
        <v>1113</v>
      </c>
      <c r="O14" s="17">
        <f>K14/N14</f>
        <v>270.80053908355796</v>
      </c>
      <c r="P14" s="18" t="s">
        <v>24</v>
      </c>
      <c r="Q14" s="19">
        <f>ABS(M141-M14)*100</f>
        <v>10.688642755669186</v>
      </c>
      <c r="R14" s="11" t="s">
        <v>53</v>
      </c>
      <c r="S14" s="13">
        <v>79000</v>
      </c>
      <c r="T14" s="11" t="s">
        <v>26</v>
      </c>
      <c r="U14" s="12" t="s">
        <v>27</v>
      </c>
    </row>
    <row r="15" spans="1:62" x14ac:dyDescent="0.25">
      <c r="A15" s="11" t="s">
        <v>54</v>
      </c>
      <c r="B15" s="11" t="s">
        <v>55</v>
      </c>
      <c r="C15" s="12">
        <v>45490</v>
      </c>
      <c r="D15" s="13">
        <v>355000</v>
      </c>
      <c r="E15" s="11" t="s">
        <v>23</v>
      </c>
      <c r="F15" s="13">
        <v>355000</v>
      </c>
      <c r="G15" s="13">
        <v>118500</v>
      </c>
      <c r="H15" s="14">
        <f>G15/F15*100</f>
        <v>33.380281690140848</v>
      </c>
      <c r="I15" s="13">
        <v>261249</v>
      </c>
      <c r="J15" s="13">
        <v>94597</v>
      </c>
      <c r="K15" s="13">
        <f>F15-J15</f>
        <v>260403</v>
      </c>
      <c r="L15" s="13">
        <v>146185.9610745614</v>
      </c>
      <c r="M15" s="15">
        <f>K15/L15</f>
        <v>1.7813133223318398</v>
      </c>
      <c r="N15" s="16">
        <v>1950</v>
      </c>
      <c r="O15" s="17">
        <f>K15/N15</f>
        <v>133.54</v>
      </c>
      <c r="P15" s="18" t="s">
        <v>24</v>
      </c>
      <c r="Q15" s="19">
        <f>ABS(M141-M15)*100</f>
        <v>62.324493985834728</v>
      </c>
      <c r="R15" s="11" t="s">
        <v>33</v>
      </c>
      <c r="S15" s="13">
        <v>80440</v>
      </c>
      <c r="T15" s="11" t="s">
        <v>26</v>
      </c>
      <c r="U15" s="12" t="s">
        <v>27</v>
      </c>
    </row>
    <row r="16" spans="1:62" x14ac:dyDescent="0.25">
      <c r="A16" s="11" t="s">
        <v>56</v>
      </c>
      <c r="B16" s="11" t="s">
        <v>57</v>
      </c>
      <c r="C16" s="12">
        <v>45534</v>
      </c>
      <c r="D16" s="13">
        <v>500000</v>
      </c>
      <c r="E16" s="11" t="s">
        <v>23</v>
      </c>
      <c r="F16" s="13">
        <v>500000</v>
      </c>
      <c r="G16" s="13">
        <v>197700</v>
      </c>
      <c r="H16" s="14">
        <f>G16/F16*100</f>
        <v>39.54</v>
      </c>
      <c r="I16" s="13">
        <v>435724</v>
      </c>
      <c r="J16" s="13">
        <v>87979</v>
      </c>
      <c r="K16" s="13">
        <f>F16-J16</f>
        <v>412021</v>
      </c>
      <c r="L16" s="13">
        <v>305039.47807017545</v>
      </c>
      <c r="M16" s="15">
        <f>K16/L16</f>
        <v>1.3507136932132209</v>
      </c>
      <c r="N16" s="16">
        <v>1384</v>
      </c>
      <c r="O16" s="17">
        <f>K16/N16</f>
        <v>297.7030346820809</v>
      </c>
      <c r="P16" s="18" t="s">
        <v>24</v>
      </c>
      <c r="Q16" s="19">
        <f>ABS(M141-M16)*100</f>
        <v>19.264531073972833</v>
      </c>
      <c r="R16" s="11" t="s">
        <v>33</v>
      </c>
      <c r="S16" s="13">
        <v>79240</v>
      </c>
      <c r="T16" s="11" t="s">
        <v>26</v>
      </c>
      <c r="U16" s="12" t="s">
        <v>27</v>
      </c>
    </row>
    <row r="17" spans="1:21" x14ac:dyDescent="0.25">
      <c r="A17" s="11" t="s">
        <v>58</v>
      </c>
      <c r="B17" s="11" t="s">
        <v>59</v>
      </c>
      <c r="C17" s="12">
        <v>45562</v>
      </c>
      <c r="D17" s="13">
        <v>665000</v>
      </c>
      <c r="E17" s="11" t="s">
        <v>23</v>
      </c>
      <c r="F17" s="13">
        <v>665000</v>
      </c>
      <c r="G17" s="13">
        <v>301900</v>
      </c>
      <c r="H17" s="14">
        <f>G17/F17*100</f>
        <v>45.398496240601503</v>
      </c>
      <c r="I17" s="13">
        <v>672099</v>
      </c>
      <c r="J17" s="13">
        <v>114361</v>
      </c>
      <c r="K17" s="13">
        <f>F17-J17</f>
        <v>550639</v>
      </c>
      <c r="L17" s="13">
        <v>489243.875</v>
      </c>
      <c r="M17" s="15">
        <f>K17/L17</f>
        <v>1.1254898183446855</v>
      </c>
      <c r="N17" s="16">
        <v>2283</v>
      </c>
      <c r="O17" s="17">
        <f>K17/N17</f>
        <v>241.1909767849321</v>
      </c>
      <c r="P17" s="18" t="s">
        <v>24</v>
      </c>
      <c r="Q17" s="19">
        <f>ABS(M141-M17)*100</f>
        <v>3.2578564128806997</v>
      </c>
      <c r="R17" s="11" t="s">
        <v>30</v>
      </c>
      <c r="S17" s="13">
        <v>110080</v>
      </c>
      <c r="T17" s="11" t="s">
        <v>26</v>
      </c>
      <c r="U17" s="12" t="s">
        <v>27</v>
      </c>
    </row>
    <row r="18" spans="1:21" x14ac:dyDescent="0.25">
      <c r="A18" s="11" t="s">
        <v>60</v>
      </c>
      <c r="B18" s="11" t="s">
        <v>61</v>
      </c>
      <c r="C18" s="12">
        <v>45552</v>
      </c>
      <c r="D18" s="13">
        <v>322250</v>
      </c>
      <c r="E18" s="11" t="s">
        <v>23</v>
      </c>
      <c r="F18" s="13">
        <v>322250</v>
      </c>
      <c r="G18" s="13">
        <v>143600</v>
      </c>
      <c r="H18" s="14">
        <f>G18/F18*100</f>
        <v>44.561675717610548</v>
      </c>
      <c r="I18" s="13">
        <v>315986</v>
      </c>
      <c r="J18" s="13">
        <v>73330</v>
      </c>
      <c r="K18" s="13">
        <f>F18-J18</f>
        <v>248920</v>
      </c>
      <c r="L18" s="13">
        <v>212856.140625</v>
      </c>
      <c r="M18" s="15">
        <f>K18/L18</f>
        <v>1.1694283250138207</v>
      </c>
      <c r="N18" s="16">
        <v>1360</v>
      </c>
      <c r="O18" s="17">
        <f>K18/N18</f>
        <v>183.02941176470588</v>
      </c>
      <c r="P18" s="18" t="s">
        <v>24</v>
      </c>
      <c r="Q18" s="19">
        <f>ABS(M141-M18)*100</f>
        <v>1.1359942540328127</v>
      </c>
      <c r="R18" s="11" t="s">
        <v>33</v>
      </c>
      <c r="S18" s="13">
        <v>69909</v>
      </c>
      <c r="T18" s="11" t="s">
        <v>26</v>
      </c>
      <c r="U18" s="12" t="s">
        <v>27</v>
      </c>
    </row>
    <row r="19" spans="1:21" x14ac:dyDescent="0.25">
      <c r="A19" s="11" t="s">
        <v>62</v>
      </c>
      <c r="B19" s="11" t="s">
        <v>63</v>
      </c>
      <c r="C19" s="12">
        <v>45667</v>
      </c>
      <c r="D19" s="13">
        <v>355000</v>
      </c>
      <c r="E19" s="11" t="s">
        <v>23</v>
      </c>
      <c r="F19" s="13">
        <v>355000</v>
      </c>
      <c r="G19" s="13">
        <v>152300</v>
      </c>
      <c r="H19" s="14">
        <f>G19/F19*100</f>
        <v>42.901408450704224</v>
      </c>
      <c r="I19" s="13">
        <v>331723</v>
      </c>
      <c r="J19" s="13">
        <v>60983</v>
      </c>
      <c r="K19" s="13">
        <f>F19-J19</f>
        <v>294017</v>
      </c>
      <c r="L19" s="13">
        <v>237491.22066885966</v>
      </c>
      <c r="M19" s="15">
        <f>K19/L19</f>
        <v>1.2380120796547496</v>
      </c>
      <c r="N19" s="16">
        <v>1472</v>
      </c>
      <c r="O19" s="17">
        <f>K19/N19</f>
        <v>199.73980978260869</v>
      </c>
      <c r="P19" s="18" t="s">
        <v>24</v>
      </c>
      <c r="Q19" s="19">
        <f>ABS(M141-M19)*100</f>
        <v>7.9943697181257045</v>
      </c>
      <c r="R19" s="11" t="s">
        <v>33</v>
      </c>
      <c r="S19" s="13">
        <v>56490</v>
      </c>
      <c r="T19" s="11" t="s">
        <v>26</v>
      </c>
      <c r="U19" s="12" t="s">
        <v>27</v>
      </c>
    </row>
    <row r="20" spans="1:21" x14ac:dyDescent="0.25">
      <c r="A20" s="11" t="s">
        <v>64</v>
      </c>
      <c r="B20" s="11" t="s">
        <v>65</v>
      </c>
      <c r="C20" s="12">
        <v>45097</v>
      </c>
      <c r="D20" s="13">
        <v>288000</v>
      </c>
      <c r="E20" s="11" t="s">
        <v>23</v>
      </c>
      <c r="F20" s="13">
        <v>288000</v>
      </c>
      <c r="G20" s="13">
        <v>84000</v>
      </c>
      <c r="H20" s="14">
        <f>G20/F20*100</f>
        <v>29.166666666666668</v>
      </c>
      <c r="I20" s="13">
        <v>226963</v>
      </c>
      <c r="J20" s="13">
        <v>33180</v>
      </c>
      <c r="K20" s="13">
        <f>F20-J20</f>
        <v>254820</v>
      </c>
      <c r="L20" s="13">
        <v>169985.09375</v>
      </c>
      <c r="M20" s="15">
        <f>K20/L20</f>
        <v>1.499072620889736</v>
      </c>
      <c r="N20" s="16">
        <v>984</v>
      </c>
      <c r="O20" s="17">
        <f>K20/N20</f>
        <v>258.96341463414632</v>
      </c>
      <c r="P20" s="18" t="s">
        <v>24</v>
      </c>
      <c r="Q20" s="19">
        <f>ABS(M141-M20)*100</f>
        <v>34.100423841624348</v>
      </c>
      <c r="R20" s="11" t="s">
        <v>33</v>
      </c>
      <c r="S20" s="13">
        <v>29260</v>
      </c>
      <c r="T20" s="11" t="s">
        <v>26</v>
      </c>
      <c r="U20" s="12" t="s">
        <v>27</v>
      </c>
    </row>
    <row r="21" spans="1:21" x14ac:dyDescent="0.25">
      <c r="A21" s="11" t="s">
        <v>66</v>
      </c>
      <c r="B21" s="11" t="s">
        <v>67</v>
      </c>
      <c r="C21" s="12">
        <v>45093</v>
      </c>
      <c r="D21" s="13">
        <v>380000</v>
      </c>
      <c r="E21" s="11" t="s">
        <v>23</v>
      </c>
      <c r="F21" s="13">
        <v>380000</v>
      </c>
      <c r="G21" s="13">
        <v>139000</v>
      </c>
      <c r="H21" s="14">
        <f>G21/F21*100</f>
        <v>36.578947368421055</v>
      </c>
      <c r="I21" s="13">
        <v>372247</v>
      </c>
      <c r="J21" s="13">
        <v>128785</v>
      </c>
      <c r="K21" s="13">
        <f>F21-J21</f>
        <v>251215</v>
      </c>
      <c r="L21" s="13">
        <v>213563.15625</v>
      </c>
      <c r="M21" s="15">
        <f>K21/L21</f>
        <v>1.1763030871576192</v>
      </c>
      <c r="N21" s="16">
        <v>1332</v>
      </c>
      <c r="O21" s="17">
        <f>K21/N21</f>
        <v>188.59984984984985</v>
      </c>
      <c r="P21" s="18" t="s">
        <v>24</v>
      </c>
      <c r="Q21" s="19">
        <f>ABS(M141-M21)*100</f>
        <v>1.823470468412669</v>
      </c>
      <c r="R21" s="11" t="s">
        <v>33</v>
      </c>
      <c r="S21" s="13">
        <v>123170</v>
      </c>
      <c r="T21" s="11" t="s">
        <v>26</v>
      </c>
      <c r="U21" s="12" t="s">
        <v>27</v>
      </c>
    </row>
    <row r="22" spans="1:21" x14ac:dyDescent="0.25">
      <c r="A22" s="11" t="s">
        <v>68</v>
      </c>
      <c r="B22" s="11" t="s">
        <v>69</v>
      </c>
      <c r="C22" s="12">
        <v>45539</v>
      </c>
      <c r="D22" s="13">
        <v>400000</v>
      </c>
      <c r="E22" s="11" t="s">
        <v>23</v>
      </c>
      <c r="F22" s="13">
        <v>400000</v>
      </c>
      <c r="G22" s="13">
        <v>181100</v>
      </c>
      <c r="H22" s="14">
        <f>G22/F22*100</f>
        <v>45.274999999999999</v>
      </c>
      <c r="I22" s="13">
        <v>397599</v>
      </c>
      <c r="J22" s="13">
        <v>99015</v>
      </c>
      <c r="K22" s="13">
        <f>F22-J22</f>
        <v>300985</v>
      </c>
      <c r="L22" s="13">
        <v>261915.78782894736</v>
      </c>
      <c r="M22" s="15">
        <f>K22/L22</f>
        <v>1.1491670757799757</v>
      </c>
      <c r="N22" s="16">
        <v>1334</v>
      </c>
      <c r="O22" s="17">
        <f>K22/N22</f>
        <v>225.62593703148426</v>
      </c>
      <c r="P22" s="18" t="s">
        <v>24</v>
      </c>
      <c r="Q22" s="19">
        <f>ABS(M141-M22)*100</f>
        <v>0.89013066935168528</v>
      </c>
      <c r="R22" s="11" t="s">
        <v>53</v>
      </c>
      <c r="S22" s="13">
        <v>87964</v>
      </c>
      <c r="T22" s="11" t="s">
        <v>26</v>
      </c>
      <c r="U22" s="12" t="s">
        <v>27</v>
      </c>
    </row>
    <row r="23" spans="1:21" x14ac:dyDescent="0.25">
      <c r="A23" s="11" t="s">
        <v>70</v>
      </c>
      <c r="B23" s="11" t="s">
        <v>71</v>
      </c>
      <c r="C23" s="12">
        <v>45259</v>
      </c>
      <c r="D23" s="13">
        <v>550000</v>
      </c>
      <c r="E23" s="11" t="s">
        <v>23</v>
      </c>
      <c r="F23" s="13">
        <v>550000</v>
      </c>
      <c r="G23" s="13">
        <v>286100</v>
      </c>
      <c r="H23" s="14">
        <f>G23/F23*100</f>
        <v>52.018181818181816</v>
      </c>
      <c r="I23" s="13">
        <v>612195</v>
      </c>
      <c r="J23" s="13">
        <v>139912</v>
      </c>
      <c r="K23" s="13">
        <f>F23-J23</f>
        <v>410088</v>
      </c>
      <c r="L23" s="13">
        <v>414283.32949561399</v>
      </c>
      <c r="M23" s="15">
        <f>K23/L23</f>
        <v>0.98987328430346988</v>
      </c>
      <c r="N23" s="16">
        <v>1945</v>
      </c>
      <c r="O23" s="17">
        <f>K23/N23</f>
        <v>210.84215938303342</v>
      </c>
      <c r="P23" s="18" t="s">
        <v>24</v>
      </c>
      <c r="Q23" s="19">
        <f>ABS(M141-M23)*100</f>
        <v>16.819509817002263</v>
      </c>
      <c r="R23" s="11" t="s">
        <v>33</v>
      </c>
      <c r="S23" s="13">
        <v>105830</v>
      </c>
      <c r="T23" s="11" t="s">
        <v>26</v>
      </c>
      <c r="U23" s="12" t="s">
        <v>27</v>
      </c>
    </row>
    <row r="24" spans="1:21" x14ac:dyDescent="0.25">
      <c r="A24" s="11" t="s">
        <v>72</v>
      </c>
      <c r="B24" s="11" t="s">
        <v>73</v>
      </c>
      <c r="C24" s="12">
        <v>45422</v>
      </c>
      <c r="D24" s="13">
        <v>395000</v>
      </c>
      <c r="E24" s="11" t="s">
        <v>23</v>
      </c>
      <c r="F24" s="13">
        <v>395000</v>
      </c>
      <c r="G24" s="13">
        <v>129700</v>
      </c>
      <c r="H24" s="14">
        <f>G24/F24*100</f>
        <v>32.835443037974684</v>
      </c>
      <c r="I24" s="13">
        <v>286272</v>
      </c>
      <c r="J24" s="13">
        <v>87394</v>
      </c>
      <c r="K24" s="13">
        <f>F24-J24</f>
        <v>307606</v>
      </c>
      <c r="L24" s="13">
        <v>174454.390625</v>
      </c>
      <c r="M24" s="15">
        <f>K24/L24</f>
        <v>1.7632459630163007</v>
      </c>
      <c r="N24" s="16">
        <v>1148</v>
      </c>
      <c r="O24" s="17">
        <f>K24/N24</f>
        <v>267.94947735191636</v>
      </c>
      <c r="P24" s="18" t="s">
        <v>24</v>
      </c>
      <c r="Q24" s="19">
        <f>ABS(M141-M24)*100</f>
        <v>60.517758054280812</v>
      </c>
      <c r="R24" s="11" t="s">
        <v>74</v>
      </c>
      <c r="S24" s="13">
        <v>87394</v>
      </c>
      <c r="T24" s="11" t="s">
        <v>26</v>
      </c>
      <c r="U24" s="12" t="s">
        <v>27</v>
      </c>
    </row>
    <row r="25" spans="1:21" x14ac:dyDescent="0.25">
      <c r="A25" s="11" t="s">
        <v>75</v>
      </c>
      <c r="B25" s="11" t="s">
        <v>76</v>
      </c>
      <c r="C25" s="12">
        <v>45098</v>
      </c>
      <c r="D25" s="13">
        <v>1200000</v>
      </c>
      <c r="E25" s="11" t="s">
        <v>23</v>
      </c>
      <c r="F25" s="13">
        <v>1200000</v>
      </c>
      <c r="G25" s="13">
        <v>479800</v>
      </c>
      <c r="H25" s="14">
        <f>G25/F25*100</f>
        <v>39.983333333333334</v>
      </c>
      <c r="I25" s="13">
        <v>1263274</v>
      </c>
      <c r="J25" s="13">
        <v>163790</v>
      </c>
      <c r="K25" s="13">
        <f>F25-J25</f>
        <v>1036210</v>
      </c>
      <c r="L25" s="13">
        <v>964459.625</v>
      </c>
      <c r="M25" s="15">
        <f>K25/L25</f>
        <v>1.0743943791322523</v>
      </c>
      <c r="N25" s="16">
        <v>2857</v>
      </c>
      <c r="O25" s="17">
        <f>K25/N25</f>
        <v>362.69163458172909</v>
      </c>
      <c r="P25" s="18" t="s">
        <v>24</v>
      </c>
      <c r="Q25" s="19">
        <f>ABS(M141-M25)*100</f>
        <v>8.3674003341240208</v>
      </c>
      <c r="R25" s="11" t="s">
        <v>30</v>
      </c>
      <c r="S25" s="13">
        <v>111270</v>
      </c>
      <c r="T25" s="11" t="s">
        <v>26</v>
      </c>
      <c r="U25" s="12" t="s">
        <v>27</v>
      </c>
    </row>
    <row r="26" spans="1:21" x14ac:dyDescent="0.25">
      <c r="A26" s="11" t="s">
        <v>77</v>
      </c>
      <c r="B26" s="11" t="s">
        <v>78</v>
      </c>
      <c r="C26" s="12">
        <v>45622</v>
      </c>
      <c r="D26" s="13">
        <v>410000</v>
      </c>
      <c r="E26" s="11" t="s">
        <v>23</v>
      </c>
      <c r="F26" s="13">
        <v>410000</v>
      </c>
      <c r="G26" s="13">
        <v>166600</v>
      </c>
      <c r="H26" s="14">
        <f>G26/F26*100</f>
        <v>40.634146341463413</v>
      </c>
      <c r="I26" s="13">
        <v>405690</v>
      </c>
      <c r="J26" s="13">
        <v>68854</v>
      </c>
      <c r="K26" s="13">
        <f>F26-J26</f>
        <v>341146</v>
      </c>
      <c r="L26" s="13">
        <v>295470.1875</v>
      </c>
      <c r="M26" s="15">
        <f>K26/L26</f>
        <v>1.1545868735064853</v>
      </c>
      <c r="N26" s="16">
        <v>1442</v>
      </c>
      <c r="O26" s="17">
        <f>K26/N26</f>
        <v>236.57836338418863</v>
      </c>
      <c r="P26" s="18" t="s">
        <v>24</v>
      </c>
      <c r="Q26" s="19">
        <f>ABS(M141-M26)*100</f>
        <v>0.34815089670072741</v>
      </c>
      <c r="R26" s="11" t="s">
        <v>33</v>
      </c>
      <c r="S26" s="13">
        <v>65877</v>
      </c>
      <c r="T26" s="11" t="s">
        <v>26</v>
      </c>
      <c r="U26" s="12" t="s">
        <v>27</v>
      </c>
    </row>
    <row r="27" spans="1:21" x14ac:dyDescent="0.25">
      <c r="A27" s="11" t="s">
        <v>79</v>
      </c>
      <c r="B27" s="11" t="s">
        <v>80</v>
      </c>
      <c r="C27" s="12">
        <v>45082</v>
      </c>
      <c r="D27" s="13">
        <v>709000</v>
      </c>
      <c r="E27" s="11" t="s">
        <v>23</v>
      </c>
      <c r="F27" s="13">
        <v>709000</v>
      </c>
      <c r="G27" s="13">
        <v>287000</v>
      </c>
      <c r="H27" s="14">
        <f>G27/F27*100</f>
        <v>40.479548660084625</v>
      </c>
      <c r="I27" s="13">
        <v>775880</v>
      </c>
      <c r="J27" s="13">
        <v>185844</v>
      </c>
      <c r="K27" s="13">
        <f>F27-J27</f>
        <v>523156</v>
      </c>
      <c r="L27" s="13">
        <v>517575.44298245618</v>
      </c>
      <c r="M27" s="15">
        <f>K27/L27</f>
        <v>1.0107821132034136</v>
      </c>
      <c r="N27" s="16">
        <v>1755</v>
      </c>
      <c r="O27" s="17">
        <f>K27/N27</f>
        <v>298.09458689458688</v>
      </c>
      <c r="P27" s="18" t="s">
        <v>24</v>
      </c>
      <c r="Q27" s="19">
        <f>ABS(M141-M27)*100</f>
        <v>14.728626927007893</v>
      </c>
      <c r="R27" s="11" t="s">
        <v>33</v>
      </c>
      <c r="S27" s="13">
        <v>158667</v>
      </c>
      <c r="T27" s="11" t="s">
        <v>26</v>
      </c>
      <c r="U27" s="12" t="s">
        <v>27</v>
      </c>
    </row>
    <row r="28" spans="1:21" x14ac:dyDescent="0.25">
      <c r="A28" s="11" t="s">
        <v>81</v>
      </c>
      <c r="B28" s="11" t="s">
        <v>82</v>
      </c>
      <c r="C28" s="12">
        <v>45174</v>
      </c>
      <c r="D28" s="13">
        <v>500000</v>
      </c>
      <c r="E28" s="11" t="s">
        <v>23</v>
      </c>
      <c r="F28" s="13">
        <v>500000</v>
      </c>
      <c r="G28" s="13">
        <v>195400</v>
      </c>
      <c r="H28" s="14">
        <f>G28/F28*100</f>
        <v>39.08</v>
      </c>
      <c r="I28" s="13">
        <v>536840</v>
      </c>
      <c r="J28" s="13">
        <v>126795</v>
      </c>
      <c r="K28" s="13">
        <f>F28-J28</f>
        <v>373205</v>
      </c>
      <c r="L28" s="13">
        <v>359688.60252192977</v>
      </c>
      <c r="M28" s="15">
        <f>K28/L28</f>
        <v>1.0375780533030543</v>
      </c>
      <c r="N28" s="16">
        <v>2548</v>
      </c>
      <c r="O28" s="17">
        <f>K28/N28</f>
        <v>146.46978021978023</v>
      </c>
      <c r="P28" s="18" t="s">
        <v>24</v>
      </c>
      <c r="Q28" s="19">
        <f>ABS(M141-M28)*100</f>
        <v>12.049032917043823</v>
      </c>
      <c r="R28" s="11" t="s">
        <v>30</v>
      </c>
      <c r="S28" s="13">
        <v>117050</v>
      </c>
      <c r="T28" s="11" t="s">
        <v>26</v>
      </c>
      <c r="U28" s="12" t="s">
        <v>27</v>
      </c>
    </row>
    <row r="29" spans="1:21" x14ac:dyDescent="0.25">
      <c r="A29" s="11" t="s">
        <v>83</v>
      </c>
      <c r="B29" s="11" t="s">
        <v>84</v>
      </c>
      <c r="C29" s="12">
        <v>45574</v>
      </c>
      <c r="D29" s="13">
        <v>525000</v>
      </c>
      <c r="E29" s="11" t="s">
        <v>23</v>
      </c>
      <c r="F29" s="13">
        <v>525000</v>
      </c>
      <c r="G29" s="13">
        <v>241600</v>
      </c>
      <c r="H29" s="14">
        <f>G29/F29*100</f>
        <v>46.019047619047619</v>
      </c>
      <c r="I29" s="13">
        <v>481138</v>
      </c>
      <c r="J29" s="13">
        <v>208593</v>
      </c>
      <c r="K29" s="13">
        <f>F29-J29</f>
        <v>316407</v>
      </c>
      <c r="L29" s="13">
        <v>254714.953125</v>
      </c>
      <c r="M29" s="15">
        <f>K29/L29</f>
        <v>1.2422003346019697</v>
      </c>
      <c r="N29" s="16">
        <v>1200</v>
      </c>
      <c r="O29" s="17">
        <f>K29/N29</f>
        <v>263.67250000000001</v>
      </c>
      <c r="P29" s="18" t="s">
        <v>24</v>
      </c>
      <c r="Q29" s="19">
        <f>ABS(M141-M29)*100</f>
        <v>8.4131952128477128</v>
      </c>
      <c r="R29" s="11" t="s">
        <v>53</v>
      </c>
      <c r="S29" s="13">
        <v>195300</v>
      </c>
      <c r="T29" s="11" t="s">
        <v>26</v>
      </c>
      <c r="U29" s="12" t="s">
        <v>27</v>
      </c>
    </row>
    <row r="30" spans="1:21" x14ac:dyDescent="0.25">
      <c r="A30" s="11" t="s">
        <v>85</v>
      </c>
      <c r="B30" s="11" t="s">
        <v>86</v>
      </c>
      <c r="C30" s="12">
        <v>45733</v>
      </c>
      <c r="D30" s="13">
        <v>585000</v>
      </c>
      <c r="E30" s="11" t="s">
        <v>23</v>
      </c>
      <c r="F30" s="13">
        <v>585000</v>
      </c>
      <c r="G30" s="13">
        <v>226700</v>
      </c>
      <c r="H30" s="14">
        <f>G30/F30*100</f>
        <v>38.752136752136749</v>
      </c>
      <c r="I30" s="13">
        <v>498782</v>
      </c>
      <c r="J30" s="13">
        <v>47862</v>
      </c>
      <c r="K30" s="13">
        <f>F30-J30</f>
        <v>537138</v>
      </c>
      <c r="L30" s="13">
        <v>395543.875</v>
      </c>
      <c r="M30" s="15">
        <f>K30/L30</f>
        <v>1.3579732463307641</v>
      </c>
      <c r="N30" s="16">
        <v>2002</v>
      </c>
      <c r="O30" s="17">
        <f>K30/N30</f>
        <v>268.30069930069931</v>
      </c>
      <c r="P30" s="18" t="s">
        <v>24</v>
      </c>
      <c r="Q30" s="19">
        <f>ABS(M141-M30)*100</f>
        <v>19.990486385727159</v>
      </c>
      <c r="R30" s="11" t="s">
        <v>30</v>
      </c>
      <c r="S30" s="13">
        <v>45570</v>
      </c>
      <c r="T30" s="11" t="s">
        <v>26</v>
      </c>
      <c r="U30" s="12" t="s">
        <v>27</v>
      </c>
    </row>
    <row r="31" spans="1:21" x14ac:dyDescent="0.25">
      <c r="A31" s="11" t="s">
        <v>87</v>
      </c>
      <c r="B31" s="11" t="s">
        <v>88</v>
      </c>
      <c r="C31" s="12">
        <v>45681</v>
      </c>
      <c r="D31" s="13">
        <v>514900</v>
      </c>
      <c r="E31" s="11" t="s">
        <v>23</v>
      </c>
      <c r="F31" s="13">
        <v>514900</v>
      </c>
      <c r="G31" s="13">
        <v>260800</v>
      </c>
      <c r="H31" s="14">
        <f>G31/F31*100</f>
        <v>50.650611769275585</v>
      </c>
      <c r="I31" s="13">
        <v>579412</v>
      </c>
      <c r="J31" s="13">
        <v>76063</v>
      </c>
      <c r="K31" s="13">
        <f>F31-J31</f>
        <v>438837</v>
      </c>
      <c r="L31" s="13">
        <v>441534.21875</v>
      </c>
      <c r="M31" s="15">
        <f>K31/L31</f>
        <v>0.99389125772032816</v>
      </c>
      <c r="N31" s="16">
        <v>2184</v>
      </c>
      <c r="O31" s="17">
        <f>K31/N31</f>
        <v>200.93269230769232</v>
      </c>
      <c r="P31" s="18" t="s">
        <v>24</v>
      </c>
      <c r="Q31" s="19">
        <f>ABS(M141-M31)*100</f>
        <v>16.417712475316439</v>
      </c>
      <c r="R31" s="11" t="s">
        <v>30</v>
      </c>
      <c r="S31" s="13">
        <v>71202</v>
      </c>
      <c r="T31" s="11" t="s">
        <v>26</v>
      </c>
      <c r="U31" s="12" t="s">
        <v>27</v>
      </c>
    </row>
    <row r="32" spans="1:21" x14ac:dyDescent="0.25">
      <c r="A32" s="11" t="s">
        <v>89</v>
      </c>
      <c r="B32" s="11" t="s">
        <v>90</v>
      </c>
      <c r="C32" s="12">
        <v>45714</v>
      </c>
      <c r="D32" s="13">
        <v>602500</v>
      </c>
      <c r="E32" s="11" t="s">
        <v>23</v>
      </c>
      <c r="F32" s="13">
        <v>602500</v>
      </c>
      <c r="G32" s="13">
        <v>273500</v>
      </c>
      <c r="H32" s="14">
        <f>G32/F32*100</f>
        <v>45.394190871369297</v>
      </c>
      <c r="I32" s="13">
        <v>668010</v>
      </c>
      <c r="J32" s="13">
        <v>82501</v>
      </c>
      <c r="K32" s="13">
        <f>F32-J32</f>
        <v>519999</v>
      </c>
      <c r="L32" s="13">
        <v>513604.375</v>
      </c>
      <c r="M32" s="15">
        <f>K32/L32</f>
        <v>1.0124504877903346</v>
      </c>
      <c r="N32" s="16">
        <v>2274</v>
      </c>
      <c r="O32" s="17">
        <f>K32/N32</f>
        <v>228.67150395778364</v>
      </c>
      <c r="P32" s="18" t="s">
        <v>24</v>
      </c>
      <c r="Q32" s="19">
        <f>ABS(M141-M32)*100</f>
        <v>14.561789468315789</v>
      </c>
      <c r="R32" s="11" t="s">
        <v>30</v>
      </c>
      <c r="S32" s="13">
        <v>71849</v>
      </c>
      <c r="T32" s="11" t="s">
        <v>26</v>
      </c>
      <c r="U32" s="12" t="s">
        <v>27</v>
      </c>
    </row>
    <row r="33" spans="1:21" x14ac:dyDescent="0.25">
      <c r="A33" s="11" t="s">
        <v>91</v>
      </c>
      <c r="B33" s="11" t="s">
        <v>92</v>
      </c>
      <c r="C33" s="12">
        <v>45154</v>
      </c>
      <c r="D33" s="13">
        <v>510000</v>
      </c>
      <c r="E33" s="11" t="s">
        <v>23</v>
      </c>
      <c r="F33" s="13">
        <v>510000</v>
      </c>
      <c r="G33" s="13">
        <v>232000</v>
      </c>
      <c r="H33" s="14">
        <f>G33/F33*100</f>
        <v>45.490196078431374</v>
      </c>
      <c r="I33" s="13">
        <v>577497</v>
      </c>
      <c r="J33" s="13">
        <v>93877</v>
      </c>
      <c r="K33" s="13">
        <f>F33-J33</f>
        <v>416123</v>
      </c>
      <c r="L33" s="13">
        <v>424228.0625</v>
      </c>
      <c r="M33" s="15">
        <f>K33/L33</f>
        <v>0.98089456305121259</v>
      </c>
      <c r="N33" s="16">
        <v>2634</v>
      </c>
      <c r="O33" s="17">
        <f>K33/N33</f>
        <v>157.98139711465453</v>
      </c>
      <c r="P33" s="18" t="s">
        <v>24</v>
      </c>
      <c r="Q33" s="19">
        <f>ABS(M141-M33)*100</f>
        <v>17.717381942227995</v>
      </c>
      <c r="R33" s="11" t="s">
        <v>33</v>
      </c>
      <c r="S33" s="13">
        <v>81424</v>
      </c>
      <c r="T33" s="11" t="s">
        <v>26</v>
      </c>
      <c r="U33" s="12" t="s">
        <v>27</v>
      </c>
    </row>
    <row r="34" spans="1:21" x14ac:dyDescent="0.25">
      <c r="A34" s="11" t="s">
        <v>93</v>
      </c>
      <c r="B34" s="11" t="s">
        <v>94</v>
      </c>
      <c r="C34" s="12">
        <v>45422</v>
      </c>
      <c r="D34" s="13">
        <v>540000</v>
      </c>
      <c r="E34" s="11" t="s">
        <v>23</v>
      </c>
      <c r="F34" s="13">
        <v>540000</v>
      </c>
      <c r="G34" s="13">
        <v>236800</v>
      </c>
      <c r="H34" s="14">
        <f>G34/F34*100</f>
        <v>43.851851851851855</v>
      </c>
      <c r="I34" s="13">
        <v>524744</v>
      </c>
      <c r="J34" s="13">
        <v>88289</v>
      </c>
      <c r="K34" s="13">
        <f>F34-J34</f>
        <v>451711</v>
      </c>
      <c r="L34" s="13">
        <v>382855.25</v>
      </c>
      <c r="M34" s="15">
        <f>K34/L34</f>
        <v>1.1798479973828229</v>
      </c>
      <c r="N34" s="16">
        <v>2527</v>
      </c>
      <c r="O34" s="17">
        <f>K34/N34</f>
        <v>178.75385833003563</v>
      </c>
      <c r="P34" s="18" t="s">
        <v>24</v>
      </c>
      <c r="Q34" s="19">
        <f>ABS(M141-M34)*100</f>
        <v>2.1779614909330336</v>
      </c>
      <c r="R34" s="11" t="s">
        <v>30</v>
      </c>
      <c r="S34" s="13">
        <v>79480</v>
      </c>
      <c r="T34" s="11" t="s">
        <v>26</v>
      </c>
      <c r="U34" s="12" t="s">
        <v>27</v>
      </c>
    </row>
    <row r="35" spans="1:21" x14ac:dyDescent="0.25">
      <c r="A35" s="11" t="s">
        <v>95</v>
      </c>
      <c r="B35" s="11" t="s">
        <v>96</v>
      </c>
      <c r="C35" s="12">
        <v>45401</v>
      </c>
      <c r="D35" s="13">
        <v>270000</v>
      </c>
      <c r="E35" s="11" t="s">
        <v>23</v>
      </c>
      <c r="F35" s="13">
        <v>270000</v>
      </c>
      <c r="G35" s="13">
        <v>143500</v>
      </c>
      <c r="H35" s="14">
        <f>G35/F35*100</f>
        <v>53.148148148148145</v>
      </c>
      <c r="I35" s="13">
        <v>309069</v>
      </c>
      <c r="J35" s="13">
        <v>104356</v>
      </c>
      <c r="K35" s="13">
        <f>F35-J35</f>
        <v>165644</v>
      </c>
      <c r="L35" s="13">
        <v>179572.8125</v>
      </c>
      <c r="M35" s="15">
        <f>K35/L35</f>
        <v>0.9224336228514548</v>
      </c>
      <c r="N35" s="16">
        <v>969</v>
      </c>
      <c r="O35" s="17">
        <f>K35/N35</f>
        <v>170.94324045407637</v>
      </c>
      <c r="P35" s="18" t="s">
        <v>24</v>
      </c>
      <c r="Q35" s="19">
        <f>ABS(M141-M35)*100</f>
        <v>23.563475962203771</v>
      </c>
      <c r="R35" s="11" t="s">
        <v>74</v>
      </c>
      <c r="S35" s="13">
        <v>100000</v>
      </c>
      <c r="T35" s="11" t="s">
        <v>26</v>
      </c>
      <c r="U35" s="12" t="s">
        <v>27</v>
      </c>
    </row>
    <row r="36" spans="1:21" x14ac:dyDescent="0.25">
      <c r="A36" s="11" t="s">
        <v>97</v>
      </c>
      <c r="B36" s="11" t="s">
        <v>98</v>
      </c>
      <c r="C36" s="12">
        <v>45518</v>
      </c>
      <c r="D36" s="13">
        <v>435000</v>
      </c>
      <c r="E36" s="11" t="s">
        <v>23</v>
      </c>
      <c r="F36" s="13">
        <v>435000</v>
      </c>
      <c r="G36" s="13">
        <v>191400</v>
      </c>
      <c r="H36" s="14">
        <f>G36/F36*100</f>
        <v>44</v>
      </c>
      <c r="I36" s="13">
        <v>432071</v>
      </c>
      <c r="J36" s="13">
        <v>85633</v>
      </c>
      <c r="K36" s="13">
        <f>F36-J36</f>
        <v>349367</v>
      </c>
      <c r="L36" s="13">
        <v>303892.96875</v>
      </c>
      <c r="M36" s="15">
        <f>K36/L36</f>
        <v>1.149638313242481</v>
      </c>
      <c r="N36" s="16">
        <v>1440</v>
      </c>
      <c r="O36" s="17">
        <f>K36/N36</f>
        <v>242.61597222222221</v>
      </c>
      <c r="P36" s="18" t="s">
        <v>24</v>
      </c>
      <c r="Q36" s="19">
        <f>ABS(M141-M36)*100</f>
        <v>0.84300692310115277</v>
      </c>
      <c r="R36" s="11" t="s">
        <v>33</v>
      </c>
      <c r="S36" s="13">
        <v>79000</v>
      </c>
      <c r="T36" s="11" t="s">
        <v>26</v>
      </c>
      <c r="U36" s="12" t="s">
        <v>27</v>
      </c>
    </row>
    <row r="37" spans="1:21" x14ac:dyDescent="0.25">
      <c r="A37" s="11" t="s">
        <v>99</v>
      </c>
      <c r="B37" s="11" t="s">
        <v>100</v>
      </c>
      <c r="C37" s="12">
        <v>45646</v>
      </c>
      <c r="D37" s="13">
        <v>603000</v>
      </c>
      <c r="E37" s="11" t="s">
        <v>23</v>
      </c>
      <c r="F37" s="13">
        <v>603000</v>
      </c>
      <c r="G37" s="13">
        <v>216300</v>
      </c>
      <c r="H37" s="14">
        <f>G37/F37*100</f>
        <v>35.870646766169159</v>
      </c>
      <c r="I37" s="13">
        <v>516572</v>
      </c>
      <c r="J37" s="13">
        <v>111672</v>
      </c>
      <c r="K37" s="13">
        <f>F37-J37</f>
        <v>491328</v>
      </c>
      <c r="L37" s="13">
        <v>355175.4375</v>
      </c>
      <c r="M37" s="15">
        <f>K37/L37</f>
        <v>1.3833389027640741</v>
      </c>
      <c r="N37" s="16">
        <v>1818</v>
      </c>
      <c r="O37" s="17">
        <f>K37/N37</f>
        <v>270.25742574257424</v>
      </c>
      <c r="P37" s="18" t="s">
        <v>24</v>
      </c>
      <c r="Q37" s="19">
        <f>ABS(M141-M37)*100</f>
        <v>22.527052029058158</v>
      </c>
      <c r="R37" s="11" t="s">
        <v>30</v>
      </c>
      <c r="S37" s="13">
        <v>105490</v>
      </c>
      <c r="T37" s="11" t="s">
        <v>26</v>
      </c>
      <c r="U37" s="12" t="s">
        <v>27</v>
      </c>
    </row>
    <row r="38" spans="1:21" x14ac:dyDescent="0.25">
      <c r="A38" s="11" t="s">
        <v>101</v>
      </c>
      <c r="B38" s="11" t="s">
        <v>102</v>
      </c>
      <c r="C38" s="12">
        <v>45596</v>
      </c>
      <c r="D38" s="13">
        <v>300000</v>
      </c>
      <c r="E38" s="11" t="s">
        <v>23</v>
      </c>
      <c r="F38" s="13">
        <v>300000</v>
      </c>
      <c r="G38" s="13">
        <v>106900</v>
      </c>
      <c r="H38" s="14">
        <f>G38/F38*100</f>
        <v>35.633333333333333</v>
      </c>
      <c r="I38" s="13">
        <v>236119</v>
      </c>
      <c r="J38" s="13">
        <v>60623</v>
      </c>
      <c r="K38" s="13">
        <f>F38-J38</f>
        <v>239377</v>
      </c>
      <c r="L38" s="13">
        <v>153943.859375</v>
      </c>
      <c r="M38" s="15">
        <f>K38/L38</f>
        <v>1.5549629648876666</v>
      </c>
      <c r="N38" s="16">
        <v>1095</v>
      </c>
      <c r="O38" s="17">
        <f>K38/N38</f>
        <v>218.60913242009133</v>
      </c>
      <c r="P38" s="18" t="s">
        <v>24</v>
      </c>
      <c r="Q38" s="19">
        <f>ABS(M141-M38)*100</f>
        <v>39.689458241417405</v>
      </c>
      <c r="R38" s="11" t="s">
        <v>33</v>
      </c>
      <c r="S38" s="13">
        <v>57225</v>
      </c>
      <c r="T38" s="11" t="s">
        <v>26</v>
      </c>
      <c r="U38" s="12" t="s">
        <v>27</v>
      </c>
    </row>
    <row r="39" spans="1:21" x14ac:dyDescent="0.25">
      <c r="A39" s="11" t="s">
        <v>103</v>
      </c>
      <c r="B39" s="11" t="s">
        <v>104</v>
      </c>
      <c r="C39" s="12">
        <v>45139</v>
      </c>
      <c r="D39" s="13">
        <v>255000</v>
      </c>
      <c r="E39" s="11" t="s">
        <v>23</v>
      </c>
      <c r="F39" s="13">
        <v>255000</v>
      </c>
      <c r="G39" s="13">
        <v>82300</v>
      </c>
      <c r="H39" s="14">
        <f>G39/F39*100</f>
        <v>32.274509803921568</v>
      </c>
      <c r="I39" s="13">
        <v>226157</v>
      </c>
      <c r="J39" s="13">
        <v>57800</v>
      </c>
      <c r="K39" s="13">
        <f>F39-J39</f>
        <v>197200</v>
      </c>
      <c r="L39" s="13">
        <v>147681.578125</v>
      </c>
      <c r="M39" s="15">
        <f>K39/L39</f>
        <v>1.3353053407452542</v>
      </c>
      <c r="N39" s="16">
        <v>1360</v>
      </c>
      <c r="O39" s="17">
        <f>K39/N39</f>
        <v>145</v>
      </c>
      <c r="P39" s="18" t="s">
        <v>24</v>
      </c>
      <c r="Q39" s="19">
        <f>ABS(M141-M39)*100</f>
        <v>17.723695827176165</v>
      </c>
      <c r="R39" s="11" t="s">
        <v>33</v>
      </c>
      <c r="S39" s="13">
        <v>55863</v>
      </c>
      <c r="T39" s="11" t="s">
        <v>26</v>
      </c>
      <c r="U39" s="12" t="s">
        <v>27</v>
      </c>
    </row>
    <row r="40" spans="1:21" x14ac:dyDescent="0.25">
      <c r="A40" s="11" t="s">
        <v>105</v>
      </c>
      <c r="B40" s="11" t="s">
        <v>106</v>
      </c>
      <c r="C40" s="12">
        <v>45422</v>
      </c>
      <c r="D40" s="13">
        <v>445000</v>
      </c>
      <c r="E40" s="11" t="s">
        <v>23</v>
      </c>
      <c r="F40" s="13">
        <v>445000</v>
      </c>
      <c r="G40" s="13">
        <v>166400</v>
      </c>
      <c r="H40" s="14">
        <f>G40/F40*100</f>
        <v>37.393258426966291</v>
      </c>
      <c r="I40" s="13">
        <v>366428</v>
      </c>
      <c r="J40" s="13">
        <v>46253</v>
      </c>
      <c r="K40" s="13">
        <f>F40-J40</f>
        <v>398747</v>
      </c>
      <c r="L40" s="13">
        <v>280855.25</v>
      </c>
      <c r="M40" s="15">
        <f>K40/L40</f>
        <v>1.4197598228980943</v>
      </c>
      <c r="N40" s="16">
        <v>2134</v>
      </c>
      <c r="O40" s="17">
        <f>K40/N40</f>
        <v>186.85426429240863</v>
      </c>
      <c r="P40" s="18" t="s">
        <v>24</v>
      </c>
      <c r="Q40" s="19">
        <f>ABS(M141-M40)*100</f>
        <v>26.169144042460179</v>
      </c>
      <c r="R40" s="11" t="s">
        <v>30</v>
      </c>
      <c r="S40" s="13">
        <v>34063</v>
      </c>
      <c r="T40" s="11" t="s">
        <v>26</v>
      </c>
      <c r="U40" s="12" t="s">
        <v>27</v>
      </c>
    </row>
    <row r="41" spans="1:21" x14ac:dyDescent="0.25">
      <c r="A41" s="11" t="s">
        <v>107</v>
      </c>
      <c r="B41" s="11" t="s">
        <v>108</v>
      </c>
      <c r="C41" s="12">
        <v>45632</v>
      </c>
      <c r="D41" s="13">
        <v>615000</v>
      </c>
      <c r="E41" s="11" t="s">
        <v>23</v>
      </c>
      <c r="F41" s="13">
        <v>615000</v>
      </c>
      <c r="G41" s="13">
        <v>302600</v>
      </c>
      <c r="H41" s="14">
        <f>G41/F41*100</f>
        <v>49.203252032520325</v>
      </c>
      <c r="I41" s="13">
        <v>666759</v>
      </c>
      <c r="J41" s="13">
        <v>100340</v>
      </c>
      <c r="K41" s="13">
        <f>F41-J41</f>
        <v>514660</v>
      </c>
      <c r="L41" s="13">
        <v>496858.78125</v>
      </c>
      <c r="M41" s="15">
        <f>K41/L41</f>
        <v>1.0358275216656443</v>
      </c>
      <c r="N41" s="16">
        <v>2411</v>
      </c>
      <c r="O41" s="17">
        <f>K41/N41</f>
        <v>213.4632932393198</v>
      </c>
      <c r="P41" s="18" t="s">
        <v>24</v>
      </c>
      <c r="Q41" s="19">
        <f>ABS(M141-M41)*100</f>
        <v>12.224086080784824</v>
      </c>
      <c r="R41" s="11" t="s">
        <v>25</v>
      </c>
      <c r="S41" s="13">
        <v>88990</v>
      </c>
      <c r="T41" s="11" t="s">
        <v>26</v>
      </c>
      <c r="U41" s="12" t="s">
        <v>27</v>
      </c>
    </row>
    <row r="42" spans="1:21" x14ac:dyDescent="0.25">
      <c r="A42" s="11" t="s">
        <v>109</v>
      </c>
      <c r="B42" s="11" t="s">
        <v>110</v>
      </c>
      <c r="C42" s="12">
        <v>45296</v>
      </c>
      <c r="D42" s="13">
        <v>265000</v>
      </c>
      <c r="E42" s="11" t="s">
        <v>23</v>
      </c>
      <c r="F42" s="13">
        <v>265000</v>
      </c>
      <c r="G42" s="13">
        <v>92700</v>
      </c>
      <c r="H42" s="14">
        <f>G42/F42*100</f>
        <v>34.981132075471699</v>
      </c>
      <c r="I42" s="13">
        <v>230760</v>
      </c>
      <c r="J42" s="13">
        <v>80535</v>
      </c>
      <c r="K42" s="13">
        <f>F42-J42</f>
        <v>184465</v>
      </c>
      <c r="L42" s="13">
        <v>131776.3125</v>
      </c>
      <c r="M42" s="15">
        <f>K42/L42</f>
        <v>1.3998342835705013</v>
      </c>
      <c r="N42" s="16">
        <v>1063</v>
      </c>
      <c r="O42" s="17">
        <f>K42/N42</f>
        <v>173.53245531514582</v>
      </c>
      <c r="P42" s="18" t="s">
        <v>24</v>
      </c>
      <c r="Q42" s="19">
        <f>ABS(M141-M42)*100</f>
        <v>24.176590109700879</v>
      </c>
      <c r="R42" s="11" t="s">
        <v>33</v>
      </c>
      <c r="S42" s="13">
        <v>79000</v>
      </c>
      <c r="T42" s="11" t="s">
        <v>26</v>
      </c>
      <c r="U42" s="12" t="s">
        <v>27</v>
      </c>
    </row>
    <row r="43" spans="1:21" x14ac:dyDescent="0.25">
      <c r="A43" s="11" t="s">
        <v>111</v>
      </c>
      <c r="B43" s="11" t="s">
        <v>112</v>
      </c>
      <c r="C43" s="12">
        <v>45449</v>
      </c>
      <c r="D43" s="13">
        <v>700000</v>
      </c>
      <c r="E43" s="11" t="s">
        <v>23</v>
      </c>
      <c r="F43" s="13">
        <v>700000</v>
      </c>
      <c r="G43" s="13">
        <v>295100</v>
      </c>
      <c r="H43" s="14">
        <f>G43/F43*100</f>
        <v>42.157142857142858</v>
      </c>
      <c r="I43" s="13">
        <v>655762</v>
      </c>
      <c r="J43" s="13">
        <v>127507</v>
      </c>
      <c r="K43" s="13">
        <f>F43-J43</f>
        <v>572493</v>
      </c>
      <c r="L43" s="13">
        <v>463381.59375</v>
      </c>
      <c r="M43" s="15">
        <f>K43/L43</f>
        <v>1.2354677175823841</v>
      </c>
      <c r="N43" s="16">
        <v>1982</v>
      </c>
      <c r="O43" s="17">
        <f>K43/N43</f>
        <v>288.84611503531784</v>
      </c>
      <c r="P43" s="18" t="s">
        <v>24</v>
      </c>
      <c r="Q43" s="19">
        <f>ABS(M141-M43)*100</f>
        <v>7.739933510889152</v>
      </c>
      <c r="R43" s="11" t="s">
        <v>33</v>
      </c>
      <c r="S43" s="13">
        <v>115690</v>
      </c>
      <c r="T43" s="11" t="s">
        <v>26</v>
      </c>
      <c r="U43" s="12" t="s">
        <v>27</v>
      </c>
    </row>
    <row r="44" spans="1:21" x14ac:dyDescent="0.25">
      <c r="A44" s="11" t="s">
        <v>113</v>
      </c>
      <c r="B44" s="11" t="s">
        <v>114</v>
      </c>
      <c r="C44" s="12">
        <v>45106</v>
      </c>
      <c r="D44" s="13">
        <v>410000</v>
      </c>
      <c r="E44" s="11" t="s">
        <v>23</v>
      </c>
      <c r="F44" s="13">
        <v>410000</v>
      </c>
      <c r="G44" s="13">
        <v>127100</v>
      </c>
      <c r="H44" s="14">
        <f>G44/F44*100</f>
        <v>31</v>
      </c>
      <c r="I44" s="13">
        <v>326713</v>
      </c>
      <c r="J44" s="13">
        <v>77574</v>
      </c>
      <c r="K44" s="13">
        <f>F44-J44</f>
        <v>332426</v>
      </c>
      <c r="L44" s="13">
        <v>218542.98848684211</v>
      </c>
      <c r="M44" s="15">
        <f>K44/L44</f>
        <v>1.521101190670386</v>
      </c>
      <c r="N44" s="16">
        <v>1236</v>
      </c>
      <c r="O44" s="17">
        <f>K44/N44</f>
        <v>268.95307443365698</v>
      </c>
      <c r="P44" s="18" t="s">
        <v>24</v>
      </c>
      <c r="Q44" s="19">
        <f>ABS(M141-M44)*100</f>
        <v>36.303280819689341</v>
      </c>
      <c r="R44" s="11" t="s">
        <v>53</v>
      </c>
      <c r="S44" s="13">
        <v>73366</v>
      </c>
      <c r="T44" s="11" t="s">
        <v>26</v>
      </c>
      <c r="U44" s="12" t="s">
        <v>27</v>
      </c>
    </row>
    <row r="45" spans="1:21" x14ac:dyDescent="0.25">
      <c r="A45" s="11" t="s">
        <v>115</v>
      </c>
      <c r="B45" s="11" t="s">
        <v>116</v>
      </c>
      <c r="C45" s="12">
        <v>45246</v>
      </c>
      <c r="D45" s="13">
        <v>500000</v>
      </c>
      <c r="E45" s="11" t="s">
        <v>23</v>
      </c>
      <c r="F45" s="13">
        <v>500000</v>
      </c>
      <c r="G45" s="13">
        <v>235700</v>
      </c>
      <c r="H45" s="14">
        <f>G45/F45*100</f>
        <v>47.14</v>
      </c>
      <c r="I45" s="13">
        <v>606907</v>
      </c>
      <c r="J45" s="13">
        <v>124775</v>
      </c>
      <c r="K45" s="13">
        <f>F45-J45</f>
        <v>375225</v>
      </c>
      <c r="L45" s="13">
        <v>422922.8125</v>
      </c>
      <c r="M45" s="15">
        <f>K45/L45</f>
        <v>0.8872186340149244</v>
      </c>
      <c r="N45" s="16">
        <v>2224</v>
      </c>
      <c r="O45" s="17">
        <f>K45/N45</f>
        <v>168.71627697841726</v>
      </c>
      <c r="P45" s="18" t="s">
        <v>24</v>
      </c>
      <c r="Q45" s="19">
        <f>ABS(M141-M45)*100</f>
        <v>27.084974845856813</v>
      </c>
      <c r="R45" s="11" t="s">
        <v>25</v>
      </c>
      <c r="S45" s="13">
        <v>79000</v>
      </c>
      <c r="T45" s="11" t="s">
        <v>26</v>
      </c>
      <c r="U45" s="12" t="s">
        <v>27</v>
      </c>
    </row>
    <row r="46" spans="1:21" x14ac:dyDescent="0.25">
      <c r="A46" s="11" t="s">
        <v>117</v>
      </c>
      <c r="B46" s="11" t="s">
        <v>118</v>
      </c>
      <c r="C46" s="12">
        <v>45740</v>
      </c>
      <c r="D46" s="13">
        <v>680000</v>
      </c>
      <c r="E46" s="11" t="s">
        <v>23</v>
      </c>
      <c r="F46" s="13">
        <v>680000</v>
      </c>
      <c r="G46" s="13">
        <v>292700</v>
      </c>
      <c r="H46" s="14">
        <f>G46/F46*100</f>
        <v>43.044117647058819</v>
      </c>
      <c r="I46" s="13">
        <v>649832</v>
      </c>
      <c r="J46" s="13">
        <v>159774</v>
      </c>
      <c r="K46" s="13">
        <f>F46-J46</f>
        <v>520226</v>
      </c>
      <c r="L46" s="13">
        <v>429875.4375</v>
      </c>
      <c r="M46" s="15">
        <f>K46/L46</f>
        <v>1.2101784717578798</v>
      </c>
      <c r="N46" s="16">
        <v>2166</v>
      </c>
      <c r="O46" s="17">
        <f>K46/N46</f>
        <v>240.17820867959372</v>
      </c>
      <c r="P46" s="18" t="s">
        <v>24</v>
      </c>
      <c r="Q46" s="19">
        <f>ABS(M141-M46)*100</f>
        <v>5.2110089284387318</v>
      </c>
      <c r="R46" s="11" t="s">
        <v>33</v>
      </c>
      <c r="S46" s="13">
        <v>119090</v>
      </c>
      <c r="T46" s="11" t="s">
        <v>26</v>
      </c>
      <c r="U46" s="12" t="s">
        <v>27</v>
      </c>
    </row>
    <row r="47" spans="1:21" x14ac:dyDescent="0.25">
      <c r="A47" s="11" t="s">
        <v>119</v>
      </c>
      <c r="B47" s="11" t="s">
        <v>120</v>
      </c>
      <c r="C47" s="12">
        <v>45526</v>
      </c>
      <c r="D47" s="13">
        <v>675000</v>
      </c>
      <c r="E47" s="11" t="s">
        <v>23</v>
      </c>
      <c r="F47" s="13">
        <v>675000</v>
      </c>
      <c r="G47" s="13">
        <v>272800</v>
      </c>
      <c r="H47" s="14">
        <f>G47/F47*100</f>
        <v>40.414814814814818</v>
      </c>
      <c r="I47" s="13">
        <v>600837</v>
      </c>
      <c r="J47" s="13">
        <v>209077</v>
      </c>
      <c r="K47" s="13">
        <f>F47-J47</f>
        <v>465923</v>
      </c>
      <c r="L47" s="13">
        <v>343649.12609649118</v>
      </c>
      <c r="M47" s="15">
        <f>K47/L47</f>
        <v>1.3558102279857864</v>
      </c>
      <c r="N47" s="16">
        <v>1514</v>
      </c>
      <c r="O47" s="17">
        <f>K47/N47</f>
        <v>307.7430647291942</v>
      </c>
      <c r="P47" s="18" t="s">
        <v>24</v>
      </c>
      <c r="Q47" s="19">
        <f>ABS(M141-M47)*100</f>
        <v>19.774184551229389</v>
      </c>
      <c r="R47" s="11" t="s">
        <v>53</v>
      </c>
      <c r="S47" s="13">
        <v>199774</v>
      </c>
      <c r="T47" s="11" t="s">
        <v>26</v>
      </c>
      <c r="U47" s="12" t="s">
        <v>27</v>
      </c>
    </row>
    <row r="48" spans="1:21" x14ac:dyDescent="0.25">
      <c r="A48" s="11" t="s">
        <v>121</v>
      </c>
      <c r="B48" s="11" t="s">
        <v>122</v>
      </c>
      <c r="C48" s="12">
        <v>45415</v>
      </c>
      <c r="D48" s="13">
        <v>350000</v>
      </c>
      <c r="E48" s="11" t="s">
        <v>23</v>
      </c>
      <c r="F48" s="13">
        <v>350000</v>
      </c>
      <c r="G48" s="13">
        <v>158200</v>
      </c>
      <c r="H48" s="14">
        <f>G48/F48*100</f>
        <v>45.2</v>
      </c>
      <c r="I48" s="13">
        <v>347532</v>
      </c>
      <c r="J48" s="13">
        <v>86768</v>
      </c>
      <c r="K48" s="13">
        <f>F48-J48</f>
        <v>263232</v>
      </c>
      <c r="L48" s="13">
        <v>228740.34375</v>
      </c>
      <c r="M48" s="15">
        <f>K48/L48</f>
        <v>1.1507895620183968</v>
      </c>
      <c r="N48" s="16">
        <v>1054</v>
      </c>
      <c r="O48" s="17">
        <f>K48/N48</f>
        <v>249.74573055028463</v>
      </c>
      <c r="P48" s="18" t="s">
        <v>24</v>
      </c>
      <c r="Q48" s="19">
        <f>ABS(M141-M48)*100</f>
        <v>0.7278820455095758</v>
      </c>
      <c r="R48" s="11" t="s">
        <v>33</v>
      </c>
      <c r="S48" s="13">
        <v>75608</v>
      </c>
      <c r="T48" s="11" t="s">
        <v>26</v>
      </c>
      <c r="U48" s="12" t="s">
        <v>27</v>
      </c>
    </row>
    <row r="49" spans="1:21" x14ac:dyDescent="0.25">
      <c r="A49" s="11" t="s">
        <v>123</v>
      </c>
      <c r="B49" s="11" t="s">
        <v>124</v>
      </c>
      <c r="C49" s="12">
        <v>45119</v>
      </c>
      <c r="D49" s="13">
        <v>380000</v>
      </c>
      <c r="E49" s="11" t="s">
        <v>23</v>
      </c>
      <c r="F49" s="13">
        <v>380000</v>
      </c>
      <c r="G49" s="13">
        <v>119000</v>
      </c>
      <c r="H49" s="14">
        <f>G49/F49*100</f>
        <v>31.315789473684209</v>
      </c>
      <c r="I49" s="13">
        <v>310159</v>
      </c>
      <c r="J49" s="13">
        <v>72081</v>
      </c>
      <c r="K49" s="13">
        <f>F49-J49</f>
        <v>307919</v>
      </c>
      <c r="L49" s="13">
        <v>208840.34375</v>
      </c>
      <c r="M49" s="15">
        <f>K49/L49</f>
        <v>1.4744229705377507</v>
      </c>
      <c r="N49" s="16">
        <v>1113</v>
      </c>
      <c r="O49" s="17">
        <f>K49/N49</f>
        <v>276.65678346810421</v>
      </c>
      <c r="P49" s="18" t="s">
        <v>24</v>
      </c>
      <c r="Q49" s="19">
        <f>ABS(M141-M49)*100</f>
        <v>31.63545880642582</v>
      </c>
      <c r="R49" s="11" t="s">
        <v>74</v>
      </c>
      <c r="S49" s="13">
        <v>35000</v>
      </c>
      <c r="T49" s="11" t="s">
        <v>26</v>
      </c>
      <c r="U49" s="12" t="s">
        <v>27</v>
      </c>
    </row>
    <row r="50" spans="1:21" x14ac:dyDescent="0.25">
      <c r="A50" s="11" t="s">
        <v>125</v>
      </c>
      <c r="B50" s="11" t="s">
        <v>126</v>
      </c>
      <c r="C50" s="12">
        <v>45068</v>
      </c>
      <c r="D50" s="13">
        <v>298000</v>
      </c>
      <c r="E50" s="11" t="s">
        <v>23</v>
      </c>
      <c r="F50" s="13">
        <v>298000</v>
      </c>
      <c r="G50" s="13">
        <v>90200</v>
      </c>
      <c r="H50" s="14">
        <f>G50/F50*100</f>
        <v>30.268456375838927</v>
      </c>
      <c r="I50" s="13">
        <v>234765</v>
      </c>
      <c r="J50" s="13">
        <v>34063</v>
      </c>
      <c r="K50" s="13">
        <f>F50-J50</f>
        <v>263937</v>
      </c>
      <c r="L50" s="13">
        <v>176054.390625</v>
      </c>
      <c r="M50" s="15">
        <f>K50/L50</f>
        <v>1.4991787427908687</v>
      </c>
      <c r="N50" s="16">
        <v>1255</v>
      </c>
      <c r="O50" s="17">
        <f>K50/N50</f>
        <v>210.30836653386453</v>
      </c>
      <c r="P50" s="18" t="s">
        <v>24</v>
      </c>
      <c r="Q50" s="19">
        <f>ABS(M141-M50)*100</f>
        <v>34.111036031737619</v>
      </c>
      <c r="R50" s="11" t="s">
        <v>33</v>
      </c>
      <c r="S50" s="13">
        <v>34063</v>
      </c>
      <c r="T50" s="11" t="s">
        <v>26</v>
      </c>
      <c r="U50" s="12" t="s">
        <v>27</v>
      </c>
    </row>
    <row r="51" spans="1:21" x14ac:dyDescent="0.25">
      <c r="A51" s="11" t="s">
        <v>127</v>
      </c>
      <c r="B51" s="11" t="s">
        <v>128</v>
      </c>
      <c r="C51" s="12">
        <v>45722</v>
      </c>
      <c r="D51" s="13">
        <v>630000</v>
      </c>
      <c r="E51" s="11" t="s">
        <v>23</v>
      </c>
      <c r="F51" s="13">
        <v>630000</v>
      </c>
      <c r="G51" s="13">
        <v>283200</v>
      </c>
      <c r="H51" s="14">
        <f>G51/F51*100</f>
        <v>44.952380952380956</v>
      </c>
      <c r="I51" s="13">
        <v>630152</v>
      </c>
      <c r="J51" s="13">
        <v>92898</v>
      </c>
      <c r="K51" s="13">
        <f>F51-J51</f>
        <v>537102</v>
      </c>
      <c r="L51" s="13">
        <v>471275.4375</v>
      </c>
      <c r="M51" s="15">
        <f>K51/L51</f>
        <v>1.1396774736430009</v>
      </c>
      <c r="N51" s="16">
        <v>1627</v>
      </c>
      <c r="O51" s="17">
        <f>K51/N51</f>
        <v>330.11800860479411</v>
      </c>
      <c r="P51" s="18" t="s">
        <v>24</v>
      </c>
      <c r="Q51" s="19">
        <f>ABS(M141-M51)*100</f>
        <v>1.8390908830491659</v>
      </c>
      <c r="R51" s="11" t="s">
        <v>33</v>
      </c>
      <c r="S51" s="13">
        <v>84880</v>
      </c>
      <c r="T51" s="11" t="s">
        <v>26</v>
      </c>
      <c r="U51" s="12" t="s">
        <v>27</v>
      </c>
    </row>
    <row r="52" spans="1:21" x14ac:dyDescent="0.25">
      <c r="A52" s="11" t="s">
        <v>129</v>
      </c>
      <c r="B52" s="11" t="s">
        <v>130</v>
      </c>
      <c r="C52" s="12">
        <v>45679</v>
      </c>
      <c r="D52" s="13">
        <v>670000</v>
      </c>
      <c r="E52" s="11" t="s">
        <v>23</v>
      </c>
      <c r="F52" s="13">
        <v>670000</v>
      </c>
      <c r="G52" s="13">
        <v>349100</v>
      </c>
      <c r="H52" s="14">
        <f>G52/F52*100</f>
        <v>52.104477611940304</v>
      </c>
      <c r="I52" s="13">
        <v>674837</v>
      </c>
      <c r="J52" s="13">
        <v>101319</v>
      </c>
      <c r="K52" s="13">
        <f>F52-J52</f>
        <v>568681</v>
      </c>
      <c r="L52" s="13">
        <v>503085.96875</v>
      </c>
      <c r="M52" s="15">
        <f>K52/L52</f>
        <v>1.1303853323776485</v>
      </c>
      <c r="N52" s="16">
        <v>2412</v>
      </c>
      <c r="O52" s="17">
        <f>K52/N52</f>
        <v>235.77155887230515</v>
      </c>
      <c r="P52" s="18" t="s">
        <v>24</v>
      </c>
      <c r="Q52" s="19">
        <f>ABS(M141-M52)*100</f>
        <v>2.7683050095844042</v>
      </c>
      <c r="R52" s="11" t="s">
        <v>25</v>
      </c>
      <c r="S52" s="13">
        <v>90016</v>
      </c>
      <c r="T52" s="11" t="s">
        <v>26</v>
      </c>
      <c r="U52" s="12" t="s">
        <v>27</v>
      </c>
    </row>
    <row r="53" spans="1:21" x14ac:dyDescent="0.25">
      <c r="A53" s="11" t="s">
        <v>131</v>
      </c>
      <c r="B53" s="11" t="s">
        <v>132</v>
      </c>
      <c r="C53" s="12">
        <v>45065</v>
      </c>
      <c r="D53" s="13">
        <v>340000</v>
      </c>
      <c r="E53" s="11" t="s">
        <v>23</v>
      </c>
      <c r="F53" s="13">
        <v>340000</v>
      </c>
      <c r="G53" s="13">
        <v>117400</v>
      </c>
      <c r="H53" s="14">
        <f>G53/F53*100</f>
        <v>34.529411764705884</v>
      </c>
      <c r="I53" s="13">
        <v>301113</v>
      </c>
      <c r="J53" s="13">
        <v>47221</v>
      </c>
      <c r="K53" s="13">
        <f>F53-J53</f>
        <v>292779</v>
      </c>
      <c r="L53" s="13">
        <v>222712.28125</v>
      </c>
      <c r="M53" s="15">
        <f>K53/L53</f>
        <v>1.3146064435995264</v>
      </c>
      <c r="N53" s="16">
        <v>1440</v>
      </c>
      <c r="O53" s="17">
        <f>K53/N53</f>
        <v>203.31874999999999</v>
      </c>
      <c r="P53" s="18" t="s">
        <v>24</v>
      </c>
      <c r="Q53" s="19">
        <f>ABS(M141-M53)*100</f>
        <v>15.653806112603386</v>
      </c>
      <c r="R53" s="11" t="s">
        <v>33</v>
      </c>
      <c r="S53" s="13">
        <v>38570</v>
      </c>
      <c r="T53" s="11" t="s">
        <v>26</v>
      </c>
      <c r="U53" s="12" t="s">
        <v>27</v>
      </c>
    </row>
    <row r="54" spans="1:21" x14ac:dyDescent="0.25">
      <c r="A54" s="11" t="s">
        <v>133</v>
      </c>
      <c r="B54" s="11" t="s">
        <v>134</v>
      </c>
      <c r="C54" s="12">
        <v>45510</v>
      </c>
      <c r="D54" s="13">
        <v>377500</v>
      </c>
      <c r="E54" s="11" t="s">
        <v>23</v>
      </c>
      <c r="F54" s="13">
        <v>377500</v>
      </c>
      <c r="G54" s="13">
        <v>165700</v>
      </c>
      <c r="H54" s="14">
        <f>G54/F54*100</f>
        <v>43.894039735099341</v>
      </c>
      <c r="I54" s="13">
        <v>381851</v>
      </c>
      <c r="J54" s="13">
        <v>94670</v>
      </c>
      <c r="K54" s="13">
        <f>F54-J54</f>
        <v>282830</v>
      </c>
      <c r="L54" s="13">
        <v>251913.15625</v>
      </c>
      <c r="M54" s="15">
        <f>K54/L54</f>
        <v>1.1227281822443522</v>
      </c>
      <c r="N54" s="16">
        <v>1654</v>
      </c>
      <c r="O54" s="17">
        <f>K54/N54</f>
        <v>170.99758162031438</v>
      </c>
      <c r="P54" s="18" t="s">
        <v>24</v>
      </c>
      <c r="Q54" s="19">
        <f>ABS(M141-M54)*100</f>
        <v>3.5340200229140306</v>
      </c>
      <c r="R54" s="11" t="s">
        <v>30</v>
      </c>
      <c r="S54" s="13">
        <v>87850</v>
      </c>
      <c r="T54" s="11" t="s">
        <v>26</v>
      </c>
      <c r="U54" s="12" t="s">
        <v>27</v>
      </c>
    </row>
    <row r="55" spans="1:21" x14ac:dyDescent="0.25">
      <c r="A55" s="11" t="s">
        <v>135</v>
      </c>
      <c r="B55" s="11" t="s">
        <v>136</v>
      </c>
      <c r="C55" s="12">
        <v>45120</v>
      </c>
      <c r="D55" s="13">
        <v>195000</v>
      </c>
      <c r="E55" s="11" t="s">
        <v>23</v>
      </c>
      <c r="F55" s="13">
        <v>195000</v>
      </c>
      <c r="G55" s="13">
        <v>88600</v>
      </c>
      <c r="H55" s="14">
        <f>G55/F55*100</f>
        <v>45.435897435897438</v>
      </c>
      <c r="I55" s="13">
        <v>223131</v>
      </c>
      <c r="J55" s="13">
        <v>74290</v>
      </c>
      <c r="K55" s="13">
        <f>F55-J55</f>
        <v>120710</v>
      </c>
      <c r="L55" s="13">
        <v>130562.28125</v>
      </c>
      <c r="M55" s="15">
        <f>K55/L55</f>
        <v>0.92453960549957837</v>
      </c>
      <c r="N55" s="16">
        <v>1341</v>
      </c>
      <c r="O55" s="17">
        <f>K55/N55</f>
        <v>90.014914243102169</v>
      </c>
      <c r="P55" s="18" t="s">
        <v>24</v>
      </c>
      <c r="Q55" s="19">
        <f>ABS(M141-M55)*100</f>
        <v>23.352877697391417</v>
      </c>
      <c r="R55" s="11" t="s">
        <v>25</v>
      </c>
      <c r="S55" s="13">
        <v>68125</v>
      </c>
      <c r="T55" s="11" t="s">
        <v>26</v>
      </c>
      <c r="U55" s="12" t="s">
        <v>27</v>
      </c>
    </row>
    <row r="56" spans="1:21" x14ac:dyDescent="0.25">
      <c r="A56" s="11" t="s">
        <v>137</v>
      </c>
      <c r="B56" s="11" t="s">
        <v>138</v>
      </c>
      <c r="C56" s="12">
        <v>45429</v>
      </c>
      <c r="D56" s="13">
        <v>357300</v>
      </c>
      <c r="E56" s="11" t="s">
        <v>23</v>
      </c>
      <c r="F56" s="13">
        <v>357300</v>
      </c>
      <c r="G56" s="13">
        <v>136400</v>
      </c>
      <c r="H56" s="14">
        <f>G56/F56*100</f>
        <v>38.175202910719285</v>
      </c>
      <c r="I56" s="13">
        <v>298251</v>
      </c>
      <c r="J56" s="13">
        <v>29192</v>
      </c>
      <c r="K56" s="13">
        <f>F56-J56</f>
        <v>328108</v>
      </c>
      <c r="L56" s="13">
        <v>236016.671875</v>
      </c>
      <c r="M56" s="15">
        <f>K56/L56</f>
        <v>1.3901899276580501</v>
      </c>
      <c r="N56" s="16">
        <v>1410</v>
      </c>
      <c r="O56" s="17">
        <f>K56/N56</f>
        <v>232.70070921985817</v>
      </c>
      <c r="P56" s="18" t="s">
        <v>24</v>
      </c>
      <c r="Q56" s="19">
        <f>ABS(M141-M56)*100</f>
        <v>23.212154518455751</v>
      </c>
      <c r="R56" s="11" t="s">
        <v>30</v>
      </c>
      <c r="S56" s="13">
        <v>25340</v>
      </c>
      <c r="T56" s="11" t="s">
        <v>26</v>
      </c>
      <c r="U56" s="12" t="s">
        <v>27</v>
      </c>
    </row>
    <row r="57" spans="1:21" x14ac:dyDescent="0.25">
      <c r="A57" s="11" t="s">
        <v>139</v>
      </c>
      <c r="B57" s="11" t="s">
        <v>140</v>
      </c>
      <c r="C57" s="12">
        <v>45293</v>
      </c>
      <c r="D57" s="13">
        <v>240000</v>
      </c>
      <c r="E57" s="11" t="s">
        <v>23</v>
      </c>
      <c r="F57" s="13">
        <v>240000</v>
      </c>
      <c r="G57" s="13">
        <v>118000</v>
      </c>
      <c r="H57" s="14">
        <f>G57/F57*100</f>
        <v>49.166666666666664</v>
      </c>
      <c r="I57" s="13">
        <v>1128235</v>
      </c>
      <c r="J57" s="13">
        <v>191745</v>
      </c>
      <c r="K57" s="13">
        <f>F57-J57</f>
        <v>48255</v>
      </c>
      <c r="L57" s="13">
        <v>821482.45614000002</v>
      </c>
      <c r="M57" s="15">
        <f>K57/L57</f>
        <v>5.8741364029539549E-2</v>
      </c>
      <c r="N57" s="16">
        <v>24000</v>
      </c>
      <c r="O57" s="17">
        <f>K57/N57</f>
        <v>2.0106250000000001</v>
      </c>
      <c r="P57" s="18" t="s">
        <v>24</v>
      </c>
      <c r="Q57" s="19">
        <f>ABS(M141-M57)*100</f>
        <v>109.9327018443953</v>
      </c>
      <c r="S57" s="13">
        <v>102600</v>
      </c>
      <c r="T57" s="11" t="s">
        <v>26</v>
      </c>
      <c r="U57" s="12" t="s">
        <v>27</v>
      </c>
    </row>
    <row r="58" spans="1:21" x14ac:dyDescent="0.25">
      <c r="A58" s="11" t="s">
        <v>141</v>
      </c>
      <c r="B58" s="11" t="s">
        <v>142</v>
      </c>
      <c r="C58" s="12">
        <v>45471</v>
      </c>
      <c r="D58" s="13">
        <v>430000</v>
      </c>
      <c r="E58" s="11" t="s">
        <v>23</v>
      </c>
      <c r="F58" s="13">
        <v>430000</v>
      </c>
      <c r="G58" s="13">
        <v>169100</v>
      </c>
      <c r="H58" s="14">
        <f>G58/F58*100</f>
        <v>39.325581395348834</v>
      </c>
      <c r="I58" s="13">
        <v>375193</v>
      </c>
      <c r="J58" s="13">
        <v>91119</v>
      </c>
      <c r="K58" s="13">
        <f>F58-J58</f>
        <v>338881</v>
      </c>
      <c r="L58" s="13">
        <v>249187.71875</v>
      </c>
      <c r="M58" s="15">
        <f>K58/L58</f>
        <v>1.359942623576829</v>
      </c>
      <c r="N58" s="16">
        <v>1380</v>
      </c>
      <c r="O58" s="17">
        <f>K58/N58</f>
        <v>245.56594202898552</v>
      </c>
      <c r="P58" s="18" t="s">
        <v>24</v>
      </c>
      <c r="Q58" s="19">
        <f>ABS(M141-M58)*100</f>
        <v>20.187424110333652</v>
      </c>
      <c r="R58" s="11" t="s">
        <v>25</v>
      </c>
      <c r="S58" s="13">
        <v>87736</v>
      </c>
      <c r="T58" s="11" t="s">
        <v>26</v>
      </c>
      <c r="U58" s="12" t="s">
        <v>27</v>
      </c>
    </row>
    <row r="59" spans="1:21" x14ac:dyDescent="0.25">
      <c r="A59" s="11" t="s">
        <v>143</v>
      </c>
      <c r="B59" s="11" t="s">
        <v>144</v>
      </c>
      <c r="C59" s="12">
        <v>45161</v>
      </c>
      <c r="D59" s="13">
        <v>510000</v>
      </c>
      <c r="E59" s="11" t="s">
        <v>23</v>
      </c>
      <c r="F59" s="13">
        <v>510000</v>
      </c>
      <c r="G59" s="13">
        <v>195700</v>
      </c>
      <c r="H59" s="14">
        <f>G59/F59*100</f>
        <v>38.372549019607845</v>
      </c>
      <c r="I59" s="13">
        <v>503843</v>
      </c>
      <c r="J59" s="13">
        <v>101032</v>
      </c>
      <c r="K59" s="13">
        <f>F59-J59</f>
        <v>408968</v>
      </c>
      <c r="L59" s="13">
        <v>353342.96875</v>
      </c>
      <c r="M59" s="15">
        <f>K59/L59</f>
        <v>1.1574250407381284</v>
      </c>
      <c r="N59" s="16">
        <v>2350</v>
      </c>
      <c r="O59" s="17">
        <f>K59/N59</f>
        <v>174.02893617021277</v>
      </c>
      <c r="P59" s="18" t="s">
        <v>24</v>
      </c>
      <c r="Q59" s="19">
        <f>ABS(M141-M59)*100</f>
        <v>6.4334173536417794E-2</v>
      </c>
      <c r="R59" s="11" t="s">
        <v>30</v>
      </c>
      <c r="S59" s="13">
        <v>87280</v>
      </c>
      <c r="T59" s="11" t="s">
        <v>26</v>
      </c>
      <c r="U59" s="12" t="s">
        <v>27</v>
      </c>
    </row>
    <row r="60" spans="1:21" x14ac:dyDescent="0.25">
      <c r="A60" s="11" t="s">
        <v>145</v>
      </c>
      <c r="B60" s="11" t="s">
        <v>146</v>
      </c>
      <c r="C60" s="12">
        <v>45450</v>
      </c>
      <c r="D60" s="13">
        <v>675000</v>
      </c>
      <c r="E60" s="11" t="s">
        <v>23</v>
      </c>
      <c r="F60" s="13">
        <v>675000</v>
      </c>
      <c r="G60" s="13">
        <v>284100</v>
      </c>
      <c r="H60" s="14">
        <f>G60/F60*100</f>
        <v>42.088888888888889</v>
      </c>
      <c r="I60" s="13">
        <v>625408</v>
      </c>
      <c r="J60" s="13">
        <v>147138</v>
      </c>
      <c r="K60" s="13">
        <f>F60-J60</f>
        <v>527862</v>
      </c>
      <c r="L60" s="13">
        <v>419535.09375</v>
      </c>
      <c r="M60" s="15">
        <f>K60/L60</f>
        <v>1.2582070197792601</v>
      </c>
      <c r="N60" s="16">
        <v>1797</v>
      </c>
      <c r="O60" s="17">
        <f>K60/N60</f>
        <v>293.74624373956595</v>
      </c>
      <c r="P60" s="18" t="s">
        <v>24</v>
      </c>
      <c r="Q60" s="19">
        <f>ABS(M141-M60)*100</f>
        <v>10.013863730576755</v>
      </c>
      <c r="R60" s="11" t="s">
        <v>33</v>
      </c>
      <c r="S60" s="13">
        <v>138938</v>
      </c>
      <c r="T60" s="11" t="s">
        <v>26</v>
      </c>
      <c r="U60" s="12" t="s">
        <v>27</v>
      </c>
    </row>
    <row r="61" spans="1:21" x14ac:dyDescent="0.25">
      <c r="A61" s="11" t="s">
        <v>147</v>
      </c>
      <c r="B61" s="11" t="s">
        <v>148</v>
      </c>
      <c r="C61" s="12">
        <v>45616</v>
      </c>
      <c r="D61" s="13">
        <v>255000</v>
      </c>
      <c r="E61" s="11" t="s">
        <v>23</v>
      </c>
      <c r="F61" s="13">
        <v>255000</v>
      </c>
      <c r="G61" s="13">
        <v>124400</v>
      </c>
      <c r="H61" s="14">
        <f>G61/F61*100</f>
        <v>48.7843137254902</v>
      </c>
      <c r="I61" s="13">
        <v>274420</v>
      </c>
      <c r="J61" s="13">
        <v>107373</v>
      </c>
      <c r="K61" s="13">
        <f>F61-J61</f>
        <v>147627</v>
      </c>
      <c r="L61" s="13">
        <v>146532.45805921053</v>
      </c>
      <c r="M61" s="15">
        <f>K61/L61</f>
        <v>1.0074696211016072</v>
      </c>
      <c r="N61" s="16">
        <v>1382</v>
      </c>
      <c r="O61" s="17">
        <f>K61/N61</f>
        <v>106.82127351664255</v>
      </c>
      <c r="P61" s="18" t="s">
        <v>24</v>
      </c>
      <c r="Q61" s="19">
        <f>ABS(M141-M61)*100</f>
        <v>15.059876137188532</v>
      </c>
      <c r="R61" s="11" t="s">
        <v>33</v>
      </c>
      <c r="S61" s="13">
        <v>101240</v>
      </c>
      <c r="T61" s="11" t="s">
        <v>26</v>
      </c>
      <c r="U61" s="12" t="s">
        <v>27</v>
      </c>
    </row>
    <row r="62" spans="1:21" x14ac:dyDescent="0.25">
      <c r="A62" s="11" t="s">
        <v>149</v>
      </c>
      <c r="B62" s="11" t="s">
        <v>150</v>
      </c>
      <c r="C62" s="12">
        <v>45149</v>
      </c>
      <c r="D62" s="13">
        <v>266000</v>
      </c>
      <c r="E62" s="11" t="s">
        <v>151</v>
      </c>
      <c r="F62" s="13">
        <v>266000</v>
      </c>
      <c r="G62" s="13">
        <v>104600</v>
      </c>
      <c r="H62" s="14">
        <f>G62/F62*100</f>
        <v>39.323308270676691</v>
      </c>
      <c r="I62" s="13">
        <v>274709</v>
      </c>
      <c r="J62" s="13">
        <v>24314</v>
      </c>
      <c r="K62" s="13">
        <f>F62-J62</f>
        <v>241686</v>
      </c>
      <c r="L62" s="13">
        <v>219644.734375</v>
      </c>
      <c r="M62" s="15">
        <f>K62/L62</f>
        <v>1.1003496199793659</v>
      </c>
      <c r="N62" s="16">
        <v>1984</v>
      </c>
      <c r="O62" s="17">
        <f>K62/N62</f>
        <v>121.81754032258064</v>
      </c>
      <c r="P62" s="18" t="s">
        <v>24</v>
      </c>
      <c r="Q62" s="19">
        <f>ABS(M141-M62)*100</f>
        <v>5.7718762494126663</v>
      </c>
      <c r="R62" s="11" t="s">
        <v>33</v>
      </c>
      <c r="S62" s="13">
        <v>17031</v>
      </c>
      <c r="T62" s="11" t="s">
        <v>26</v>
      </c>
      <c r="U62" s="12" t="s">
        <v>27</v>
      </c>
    </row>
    <row r="63" spans="1:21" x14ac:dyDescent="0.25">
      <c r="A63" s="11" t="s">
        <v>152</v>
      </c>
      <c r="B63" s="11" t="s">
        <v>153</v>
      </c>
      <c r="C63" s="12">
        <v>45555</v>
      </c>
      <c r="D63" s="13">
        <v>625000</v>
      </c>
      <c r="E63" s="11" t="s">
        <v>23</v>
      </c>
      <c r="F63" s="13">
        <v>625000</v>
      </c>
      <c r="G63" s="13">
        <v>324900</v>
      </c>
      <c r="H63" s="14">
        <f>G63/F63*100</f>
        <v>51.983999999999995</v>
      </c>
      <c r="I63" s="13">
        <v>709937</v>
      </c>
      <c r="J63" s="13">
        <v>147536</v>
      </c>
      <c r="K63" s="13">
        <f>F63-J63</f>
        <v>477464</v>
      </c>
      <c r="L63" s="13">
        <v>493334.21875</v>
      </c>
      <c r="M63" s="15">
        <f>K63/L63</f>
        <v>0.96783069540521305</v>
      </c>
      <c r="N63" s="16">
        <v>2185</v>
      </c>
      <c r="O63" s="17">
        <f>K63/N63</f>
        <v>218.51899313501144</v>
      </c>
      <c r="P63" s="18" t="s">
        <v>24</v>
      </c>
      <c r="Q63" s="19">
        <f>ABS(M141-M63)*100</f>
        <v>19.023768706827948</v>
      </c>
      <c r="R63" s="11" t="s">
        <v>25</v>
      </c>
      <c r="S63" s="13">
        <v>138938</v>
      </c>
      <c r="T63" s="11" t="s">
        <v>26</v>
      </c>
      <c r="U63" s="12" t="s">
        <v>27</v>
      </c>
    </row>
    <row r="64" spans="1:21" x14ac:dyDescent="0.25">
      <c r="A64" s="11" t="s">
        <v>154</v>
      </c>
      <c r="B64" s="11" t="s">
        <v>155</v>
      </c>
      <c r="C64" s="12">
        <v>45268</v>
      </c>
      <c r="D64" s="13">
        <v>353000</v>
      </c>
      <c r="E64" s="11" t="s">
        <v>23</v>
      </c>
      <c r="F64" s="13">
        <v>353000</v>
      </c>
      <c r="G64" s="13">
        <v>146500</v>
      </c>
      <c r="H64" s="14">
        <f>G64/F64*100</f>
        <v>41.501416430594901</v>
      </c>
      <c r="I64" s="13">
        <v>375330</v>
      </c>
      <c r="J64" s="13">
        <v>83960</v>
      </c>
      <c r="K64" s="13">
        <f>F64-J64</f>
        <v>269040</v>
      </c>
      <c r="L64" s="13">
        <v>255587.71875</v>
      </c>
      <c r="M64" s="15">
        <f>K64/L64</f>
        <v>1.0526327372684061</v>
      </c>
      <c r="N64" s="16">
        <v>1136</v>
      </c>
      <c r="O64" s="17">
        <f>K64/N64</f>
        <v>236.83098591549296</v>
      </c>
      <c r="P64" s="18" t="s">
        <v>24</v>
      </c>
      <c r="Q64" s="19">
        <f>ABS(M141-M64)*100</f>
        <v>10.543564520508642</v>
      </c>
      <c r="R64" s="11" t="s">
        <v>33</v>
      </c>
      <c r="S64" s="13">
        <v>81880</v>
      </c>
      <c r="T64" s="11" t="s">
        <v>26</v>
      </c>
      <c r="U64" s="12" t="s">
        <v>27</v>
      </c>
    </row>
    <row r="65" spans="1:21" x14ac:dyDescent="0.25">
      <c r="A65" s="11" t="s">
        <v>156</v>
      </c>
      <c r="B65" s="11" t="s">
        <v>157</v>
      </c>
      <c r="C65" s="12">
        <v>45506</v>
      </c>
      <c r="D65" s="13">
        <v>727500</v>
      </c>
      <c r="E65" s="11" t="s">
        <v>23</v>
      </c>
      <c r="F65" s="13">
        <v>727500</v>
      </c>
      <c r="G65" s="13">
        <v>357700</v>
      </c>
      <c r="H65" s="14">
        <f>G65/F65*100</f>
        <v>49.168384879725089</v>
      </c>
      <c r="I65" s="13">
        <v>783266</v>
      </c>
      <c r="J65" s="13">
        <v>142318</v>
      </c>
      <c r="K65" s="13">
        <f>F65-J65</f>
        <v>585182</v>
      </c>
      <c r="L65" s="13">
        <v>562235.0625</v>
      </c>
      <c r="M65" s="15">
        <f>K65/L65</f>
        <v>1.0408137788453917</v>
      </c>
      <c r="N65" s="16">
        <v>2258</v>
      </c>
      <c r="O65" s="17">
        <f>K65/N65</f>
        <v>259.15943312666076</v>
      </c>
      <c r="P65" s="18" t="s">
        <v>24</v>
      </c>
      <c r="Q65" s="19">
        <f>ABS(M141-M65)*100</f>
        <v>11.725460362810081</v>
      </c>
      <c r="R65" s="11" t="s">
        <v>33</v>
      </c>
      <c r="S65" s="13">
        <v>137582</v>
      </c>
      <c r="T65" s="11" t="s">
        <v>26</v>
      </c>
      <c r="U65" s="12" t="s">
        <v>27</v>
      </c>
    </row>
    <row r="66" spans="1:21" x14ac:dyDescent="0.25">
      <c r="A66" s="11" t="s">
        <v>158</v>
      </c>
      <c r="B66" s="11" t="s">
        <v>159</v>
      </c>
      <c r="C66" s="12">
        <v>45513</v>
      </c>
      <c r="D66" s="13">
        <v>465000</v>
      </c>
      <c r="E66" s="11" t="s">
        <v>23</v>
      </c>
      <c r="F66" s="13">
        <v>465000</v>
      </c>
      <c r="G66" s="13">
        <v>171000</v>
      </c>
      <c r="H66" s="14">
        <f>G66/F66*100</f>
        <v>36.774193548387096</v>
      </c>
      <c r="I66" s="13">
        <v>393742</v>
      </c>
      <c r="J66" s="13">
        <v>90700</v>
      </c>
      <c r="K66" s="13">
        <f>F66-J66</f>
        <v>374300</v>
      </c>
      <c r="L66" s="13">
        <v>265826.3125</v>
      </c>
      <c r="M66" s="15">
        <f>K66/L66</f>
        <v>1.4080622662212945</v>
      </c>
      <c r="N66" s="16">
        <v>1520</v>
      </c>
      <c r="O66" s="17">
        <f>K66/N66</f>
        <v>246.25</v>
      </c>
      <c r="P66" s="18" t="s">
        <v>24</v>
      </c>
      <c r="Q66" s="19">
        <f>ABS(M141-M66)*100</f>
        <v>24.999388374780196</v>
      </c>
      <c r="R66" s="11" t="s">
        <v>33</v>
      </c>
      <c r="S66" s="13">
        <v>90700</v>
      </c>
      <c r="T66" s="11" t="s">
        <v>26</v>
      </c>
      <c r="U66" s="12" t="s">
        <v>27</v>
      </c>
    </row>
    <row r="67" spans="1:21" x14ac:dyDescent="0.25">
      <c r="A67" s="11" t="s">
        <v>160</v>
      </c>
      <c r="B67" s="11" t="s">
        <v>161</v>
      </c>
      <c r="C67" s="12">
        <v>45615</v>
      </c>
      <c r="D67" s="13">
        <v>311200</v>
      </c>
      <c r="E67" s="11" t="s">
        <v>23</v>
      </c>
      <c r="F67" s="13">
        <v>311200</v>
      </c>
      <c r="G67" s="13">
        <v>132600</v>
      </c>
      <c r="H67" s="14">
        <f>G67/F67*100</f>
        <v>42.609254498714655</v>
      </c>
      <c r="I67" s="13">
        <v>276419</v>
      </c>
      <c r="J67" s="13">
        <v>125526</v>
      </c>
      <c r="K67" s="13">
        <f>F67-J67</f>
        <v>185674</v>
      </c>
      <c r="L67" s="13">
        <v>137175.453125</v>
      </c>
      <c r="M67" s="15">
        <f>K67/L67</f>
        <v>1.3535512059202466</v>
      </c>
      <c r="N67" s="16">
        <v>1848</v>
      </c>
      <c r="O67" s="17">
        <f>K67/N67</f>
        <v>100.47294372294373</v>
      </c>
      <c r="P67" s="18" t="s">
        <v>24</v>
      </c>
      <c r="Q67" s="19">
        <f>ABS(M141-M67)*100</f>
        <v>19.548282344675407</v>
      </c>
      <c r="R67" s="11" t="s">
        <v>33</v>
      </c>
      <c r="S67" s="13">
        <v>104935</v>
      </c>
      <c r="T67" s="11" t="s">
        <v>26</v>
      </c>
      <c r="U67" s="12" t="s">
        <v>27</v>
      </c>
    </row>
    <row r="68" spans="1:21" x14ac:dyDescent="0.25">
      <c r="A68" s="11" t="s">
        <v>162</v>
      </c>
      <c r="B68" s="11" t="s">
        <v>163</v>
      </c>
      <c r="C68" s="12">
        <v>45128</v>
      </c>
      <c r="D68" s="13">
        <v>335876</v>
      </c>
      <c r="E68" s="11" t="s">
        <v>23</v>
      </c>
      <c r="F68" s="13">
        <v>335876</v>
      </c>
      <c r="G68" s="13">
        <v>142500</v>
      </c>
      <c r="H68" s="14">
        <f>G68/F68*100</f>
        <v>42.426371637151803</v>
      </c>
      <c r="I68" s="13">
        <v>362790</v>
      </c>
      <c r="J68" s="13">
        <v>118253</v>
      </c>
      <c r="K68" s="13">
        <f>F68-J68</f>
        <v>217623</v>
      </c>
      <c r="L68" s="13">
        <v>214506.14172149121</v>
      </c>
      <c r="M68" s="15">
        <f>K68/L68</f>
        <v>1.0145303917803699</v>
      </c>
      <c r="N68" s="16">
        <v>1446</v>
      </c>
      <c r="O68" s="17">
        <f>K68/N68</f>
        <v>150.5</v>
      </c>
      <c r="P68" s="18" t="s">
        <v>24</v>
      </c>
      <c r="Q68" s="19">
        <f>ABS(M141-M68)*100</f>
        <v>14.353799069312267</v>
      </c>
      <c r="R68" s="11" t="s">
        <v>33</v>
      </c>
      <c r="S68" s="13">
        <v>110760</v>
      </c>
      <c r="T68" s="11" t="s">
        <v>26</v>
      </c>
      <c r="U68" s="12" t="s">
        <v>27</v>
      </c>
    </row>
    <row r="69" spans="1:21" x14ac:dyDescent="0.25">
      <c r="A69" s="11" t="s">
        <v>164</v>
      </c>
      <c r="B69" s="11" t="s">
        <v>165</v>
      </c>
      <c r="C69" s="12">
        <v>45223</v>
      </c>
      <c r="D69" s="13">
        <v>887000</v>
      </c>
      <c r="E69" s="11" t="s">
        <v>23</v>
      </c>
      <c r="F69" s="13">
        <v>887000</v>
      </c>
      <c r="G69" s="13">
        <v>345200</v>
      </c>
      <c r="H69" s="14">
        <f>G69/F69*100</f>
        <v>38.917700112739574</v>
      </c>
      <c r="I69" s="13">
        <v>883925</v>
      </c>
      <c r="J69" s="13">
        <v>215867</v>
      </c>
      <c r="K69" s="13">
        <f>F69-J69</f>
        <v>671133</v>
      </c>
      <c r="L69" s="13">
        <v>586015.8125</v>
      </c>
      <c r="M69" s="15">
        <f>K69/L69</f>
        <v>1.1452472538870271</v>
      </c>
      <c r="N69" s="16">
        <v>2780</v>
      </c>
      <c r="O69" s="17">
        <f>K69/N69</f>
        <v>241.41474820143884</v>
      </c>
      <c r="P69" s="18" t="s">
        <v>24</v>
      </c>
      <c r="Q69" s="19">
        <f>ABS(M141-M69)*100</f>
        <v>1.2821128586465447</v>
      </c>
      <c r="R69" s="11" t="s">
        <v>30</v>
      </c>
      <c r="S69" s="13">
        <v>136000</v>
      </c>
      <c r="T69" s="11" t="s">
        <v>26</v>
      </c>
      <c r="U69" s="12" t="s">
        <v>27</v>
      </c>
    </row>
    <row r="70" spans="1:21" x14ac:dyDescent="0.25">
      <c r="A70" s="11" t="s">
        <v>164</v>
      </c>
      <c r="B70" s="11" t="s">
        <v>165</v>
      </c>
      <c r="C70" s="12">
        <v>45652</v>
      </c>
      <c r="D70" s="13">
        <v>850000</v>
      </c>
      <c r="E70" s="11" t="s">
        <v>23</v>
      </c>
      <c r="F70" s="13">
        <v>850000</v>
      </c>
      <c r="G70" s="13">
        <v>403200</v>
      </c>
      <c r="H70" s="14">
        <f>G70/F70*100</f>
        <v>47.435294117647061</v>
      </c>
      <c r="I70" s="13">
        <v>883925</v>
      </c>
      <c r="J70" s="13">
        <v>215867</v>
      </c>
      <c r="K70" s="13">
        <f>F70-J70</f>
        <v>634133</v>
      </c>
      <c r="L70" s="13">
        <v>586015.8125</v>
      </c>
      <c r="M70" s="15">
        <f>K70/L70</f>
        <v>1.0821090258549977</v>
      </c>
      <c r="N70" s="16">
        <v>2780</v>
      </c>
      <c r="O70" s="17">
        <f>K70/N70</f>
        <v>228.10539568345322</v>
      </c>
      <c r="P70" s="18" t="s">
        <v>24</v>
      </c>
      <c r="Q70" s="19">
        <f>ABS(M141-M70)*100</f>
        <v>7.5959356618494844</v>
      </c>
      <c r="R70" s="11" t="s">
        <v>30</v>
      </c>
      <c r="S70" s="13">
        <v>136000</v>
      </c>
      <c r="T70" s="11" t="s">
        <v>26</v>
      </c>
      <c r="U70" s="12" t="s">
        <v>27</v>
      </c>
    </row>
    <row r="71" spans="1:21" x14ac:dyDescent="0.25">
      <c r="A71" s="11" t="s">
        <v>166</v>
      </c>
      <c r="B71" s="11" t="s">
        <v>167</v>
      </c>
      <c r="C71" s="12">
        <v>45294</v>
      </c>
      <c r="D71" s="13">
        <v>375000</v>
      </c>
      <c r="E71" s="11" t="s">
        <v>23</v>
      </c>
      <c r="F71" s="13">
        <v>375000</v>
      </c>
      <c r="G71" s="13">
        <v>163200</v>
      </c>
      <c r="H71" s="14">
        <f>G71/F71*100</f>
        <v>43.519999999999996</v>
      </c>
      <c r="I71" s="13">
        <v>422831</v>
      </c>
      <c r="J71" s="13">
        <v>101333</v>
      </c>
      <c r="K71" s="13">
        <f>F71-J71</f>
        <v>273667</v>
      </c>
      <c r="L71" s="13">
        <v>282015.79769736843</v>
      </c>
      <c r="M71" s="15">
        <f>K71/L71</f>
        <v>0.97039599282899913</v>
      </c>
      <c r="N71" s="16">
        <v>1680</v>
      </c>
      <c r="O71" s="17">
        <f>K71/N71</f>
        <v>162.8970238095238</v>
      </c>
      <c r="P71" s="18" t="s">
        <v>24</v>
      </c>
      <c r="Q71" s="19">
        <f>ABS(M141-M71)*100</f>
        <v>18.767238964449341</v>
      </c>
      <c r="R71" s="11" t="s">
        <v>33</v>
      </c>
      <c r="S71" s="13">
        <v>93760</v>
      </c>
      <c r="T71" s="11" t="s">
        <v>26</v>
      </c>
      <c r="U71" s="12" t="s">
        <v>27</v>
      </c>
    </row>
    <row r="72" spans="1:21" x14ac:dyDescent="0.25">
      <c r="A72" s="11" t="s">
        <v>168</v>
      </c>
      <c r="B72" s="11" t="s">
        <v>169</v>
      </c>
      <c r="C72" s="12">
        <v>45121</v>
      </c>
      <c r="D72" s="13">
        <v>870000</v>
      </c>
      <c r="E72" s="11" t="s">
        <v>23</v>
      </c>
      <c r="F72" s="13">
        <v>870000</v>
      </c>
      <c r="G72" s="13">
        <v>326000</v>
      </c>
      <c r="H72" s="14">
        <f>G72/F72*100</f>
        <v>37.47126436781609</v>
      </c>
      <c r="I72" s="13">
        <v>857945</v>
      </c>
      <c r="J72" s="13">
        <v>91550</v>
      </c>
      <c r="K72" s="13">
        <f>F72-J72</f>
        <v>778450</v>
      </c>
      <c r="L72" s="13">
        <v>672276.3125</v>
      </c>
      <c r="M72" s="15">
        <f>K72/L72</f>
        <v>1.1579316205641264</v>
      </c>
      <c r="N72" s="16">
        <v>2490</v>
      </c>
      <c r="O72" s="17">
        <f>K72/N72</f>
        <v>312.63052208835342</v>
      </c>
      <c r="P72" s="18" t="s">
        <v>24</v>
      </c>
      <c r="Q72" s="19">
        <f>ABS(M141-M72)*100</f>
        <v>1.3676190936617871E-2</v>
      </c>
      <c r="R72" s="11" t="s">
        <v>25</v>
      </c>
      <c r="S72" s="13">
        <v>79600</v>
      </c>
      <c r="T72" s="11" t="s">
        <v>26</v>
      </c>
      <c r="U72" s="12" t="s">
        <v>27</v>
      </c>
    </row>
    <row r="73" spans="1:21" x14ac:dyDescent="0.25">
      <c r="A73" s="11" t="s">
        <v>170</v>
      </c>
      <c r="B73" s="11" t="s">
        <v>171</v>
      </c>
      <c r="C73" s="12">
        <v>45301</v>
      </c>
      <c r="D73" s="13">
        <v>352000</v>
      </c>
      <c r="E73" s="11" t="s">
        <v>23</v>
      </c>
      <c r="F73" s="13">
        <v>352000</v>
      </c>
      <c r="G73" s="13">
        <v>166300</v>
      </c>
      <c r="H73" s="14">
        <f>G73/F73*100</f>
        <v>47.244318181818187</v>
      </c>
      <c r="I73" s="13">
        <v>375715</v>
      </c>
      <c r="J73" s="13">
        <v>99316</v>
      </c>
      <c r="K73" s="13">
        <f>F73-J73</f>
        <v>252684</v>
      </c>
      <c r="L73" s="13">
        <v>242455.265625</v>
      </c>
      <c r="M73" s="15">
        <f>K73/L73</f>
        <v>1.0421881304521574</v>
      </c>
      <c r="N73" s="16">
        <v>2261</v>
      </c>
      <c r="O73" s="17">
        <f>K73/N73</f>
        <v>111.7576293675365</v>
      </c>
      <c r="P73" s="18" t="s">
        <v>24</v>
      </c>
      <c r="Q73" s="19">
        <f>ABS(M141-M73)*100</f>
        <v>11.588025202133512</v>
      </c>
      <c r="R73" s="11" t="s">
        <v>53</v>
      </c>
      <c r="S73" s="13">
        <v>90700</v>
      </c>
      <c r="T73" s="11" t="s">
        <v>26</v>
      </c>
      <c r="U73" s="12" t="s">
        <v>27</v>
      </c>
    </row>
    <row r="74" spans="1:21" x14ac:dyDescent="0.25">
      <c r="A74" s="11" t="s">
        <v>172</v>
      </c>
      <c r="B74" s="11" t="s">
        <v>173</v>
      </c>
      <c r="C74" s="12">
        <v>45236</v>
      </c>
      <c r="D74" s="13">
        <v>745000</v>
      </c>
      <c r="E74" s="11" t="s">
        <v>23</v>
      </c>
      <c r="F74" s="13">
        <v>745000</v>
      </c>
      <c r="G74" s="13">
        <v>252700</v>
      </c>
      <c r="H74" s="14">
        <f>G74/F74*100</f>
        <v>33.919463087248317</v>
      </c>
      <c r="I74" s="13">
        <v>649635</v>
      </c>
      <c r="J74" s="13">
        <v>182468</v>
      </c>
      <c r="K74" s="13">
        <f>F74-J74</f>
        <v>562532</v>
      </c>
      <c r="L74" s="13">
        <v>409795.625</v>
      </c>
      <c r="M74" s="15">
        <f>K74/L74</f>
        <v>1.3727135325078201</v>
      </c>
      <c r="N74" s="16">
        <v>2257</v>
      </c>
      <c r="O74" s="17">
        <f>K74/N74</f>
        <v>249.23881258307489</v>
      </c>
      <c r="P74" s="18" t="s">
        <v>24</v>
      </c>
      <c r="Q74" s="19">
        <f>ABS(M141-M74)*100</f>
        <v>21.464515003432759</v>
      </c>
      <c r="R74" s="11" t="s">
        <v>25</v>
      </c>
      <c r="S74" s="13">
        <v>181400</v>
      </c>
      <c r="T74" s="11" t="s">
        <v>26</v>
      </c>
      <c r="U74" s="12" t="s">
        <v>27</v>
      </c>
    </row>
    <row r="75" spans="1:21" x14ac:dyDescent="0.25">
      <c r="A75" s="11" t="s">
        <v>174</v>
      </c>
      <c r="B75" s="11" t="s">
        <v>175</v>
      </c>
      <c r="C75" s="12">
        <v>45114</v>
      </c>
      <c r="D75" s="13">
        <v>467000</v>
      </c>
      <c r="E75" s="11" t="s">
        <v>23</v>
      </c>
      <c r="F75" s="13">
        <v>467000</v>
      </c>
      <c r="G75" s="13">
        <v>173100</v>
      </c>
      <c r="H75" s="14">
        <f>G75/F75*100</f>
        <v>37.066381156316922</v>
      </c>
      <c r="I75" s="13">
        <v>470310</v>
      </c>
      <c r="J75" s="13">
        <v>187664</v>
      </c>
      <c r="K75" s="13">
        <f>F75-J75</f>
        <v>279336</v>
      </c>
      <c r="L75" s="13">
        <v>247935.08223684211</v>
      </c>
      <c r="M75" s="15">
        <f>K75/L75</f>
        <v>1.1266497563792199</v>
      </c>
      <c r="N75" s="16">
        <v>1139</v>
      </c>
      <c r="O75" s="17">
        <f>K75/N75</f>
        <v>245.24670763827919</v>
      </c>
      <c r="P75" s="18" t="s">
        <v>24</v>
      </c>
      <c r="Q75" s="19">
        <f>ABS(M141-M75)*100</f>
        <v>3.1418626094272595</v>
      </c>
      <c r="R75" s="11" t="s">
        <v>74</v>
      </c>
      <c r="S75" s="13">
        <v>147414</v>
      </c>
      <c r="T75" s="11" t="s">
        <v>26</v>
      </c>
      <c r="U75" s="12" t="s">
        <v>27</v>
      </c>
    </row>
    <row r="76" spans="1:21" x14ac:dyDescent="0.25">
      <c r="A76" s="11" t="s">
        <v>176</v>
      </c>
      <c r="B76" s="11" t="s">
        <v>177</v>
      </c>
      <c r="C76" s="12">
        <v>45463</v>
      </c>
      <c r="D76" s="13">
        <v>280000</v>
      </c>
      <c r="E76" s="11" t="s">
        <v>23</v>
      </c>
      <c r="F76" s="13">
        <v>280000</v>
      </c>
      <c r="G76" s="13">
        <v>109900</v>
      </c>
      <c r="H76" s="14">
        <f>G76/F76*100</f>
        <v>39.25</v>
      </c>
      <c r="I76" s="13">
        <v>238546</v>
      </c>
      <c r="J76" s="13">
        <v>44199</v>
      </c>
      <c r="K76" s="13">
        <f>F76-J76</f>
        <v>235801</v>
      </c>
      <c r="L76" s="13">
        <v>170479.828125</v>
      </c>
      <c r="M76" s="15">
        <f>K76/L76</f>
        <v>1.3831607093544516</v>
      </c>
      <c r="N76" s="16">
        <v>1040</v>
      </c>
      <c r="O76" s="17">
        <f>K76/N76</f>
        <v>226.73173076923078</v>
      </c>
      <c r="P76" s="18" t="s">
        <v>24</v>
      </c>
      <c r="Q76" s="19">
        <f>ABS(M141-M76)*100</f>
        <v>22.509232688095903</v>
      </c>
      <c r="R76" s="11" t="s">
        <v>33</v>
      </c>
      <c r="S76" s="13">
        <v>42000</v>
      </c>
      <c r="T76" s="11" t="s">
        <v>26</v>
      </c>
      <c r="U76" s="12" t="s">
        <v>27</v>
      </c>
    </row>
    <row r="77" spans="1:21" x14ac:dyDescent="0.25">
      <c r="A77" s="11" t="s">
        <v>178</v>
      </c>
      <c r="B77" s="11" t="s">
        <v>179</v>
      </c>
      <c r="C77" s="12">
        <v>45586</v>
      </c>
      <c r="D77" s="13">
        <v>380000</v>
      </c>
      <c r="E77" s="11" t="s">
        <v>23</v>
      </c>
      <c r="F77" s="13">
        <v>380000</v>
      </c>
      <c r="G77" s="13">
        <v>200500</v>
      </c>
      <c r="H77" s="14">
        <f>G77/F77*100</f>
        <v>52.763157894736842</v>
      </c>
      <c r="I77" s="13">
        <v>442461</v>
      </c>
      <c r="J77" s="13">
        <v>110649</v>
      </c>
      <c r="K77" s="13">
        <f>F77-J77</f>
        <v>269351</v>
      </c>
      <c r="L77" s="13">
        <v>291063.15625</v>
      </c>
      <c r="M77" s="15">
        <f>K77/L77</f>
        <v>0.92540396891954613</v>
      </c>
      <c r="N77" s="16">
        <v>1714</v>
      </c>
      <c r="O77" s="17">
        <f>K77/N77</f>
        <v>157.14760793465578</v>
      </c>
      <c r="P77" s="18" t="s">
        <v>24</v>
      </c>
      <c r="Q77" s="19">
        <f>ABS(M141-M77)*100</f>
        <v>23.26644135539464</v>
      </c>
      <c r="R77" s="11" t="s">
        <v>33</v>
      </c>
      <c r="S77" s="13">
        <v>97330</v>
      </c>
      <c r="T77" s="11" t="s">
        <v>26</v>
      </c>
      <c r="U77" s="12" t="s">
        <v>27</v>
      </c>
    </row>
    <row r="78" spans="1:21" x14ac:dyDescent="0.25">
      <c r="A78" s="11" t="s">
        <v>180</v>
      </c>
      <c r="B78" s="11" t="s">
        <v>181</v>
      </c>
      <c r="C78" s="12">
        <v>45447</v>
      </c>
      <c r="D78" s="13">
        <v>512500</v>
      </c>
      <c r="E78" s="11" t="s">
        <v>23</v>
      </c>
      <c r="F78" s="13">
        <v>512500</v>
      </c>
      <c r="G78" s="13">
        <v>255700</v>
      </c>
      <c r="H78" s="14">
        <f>G78/F78*100</f>
        <v>49.892682926829266</v>
      </c>
      <c r="I78" s="13">
        <v>561774</v>
      </c>
      <c r="J78" s="13">
        <v>86646</v>
      </c>
      <c r="K78" s="13">
        <f>F78-J78</f>
        <v>425854</v>
      </c>
      <c r="L78" s="13">
        <v>416778.9375</v>
      </c>
      <c r="M78" s="15">
        <f>K78/L78</f>
        <v>1.0217742829194674</v>
      </c>
      <c r="N78" s="16">
        <v>1702</v>
      </c>
      <c r="O78" s="17">
        <f>K78/N78</f>
        <v>250.20799059929496</v>
      </c>
      <c r="P78" s="18" t="s">
        <v>24</v>
      </c>
      <c r="Q78" s="19">
        <f>ABS(M141-M78)*100</f>
        <v>13.629409955402515</v>
      </c>
      <c r="R78" s="11" t="s">
        <v>33</v>
      </c>
      <c r="S78" s="13">
        <v>83800</v>
      </c>
      <c r="T78" s="11" t="s">
        <v>26</v>
      </c>
      <c r="U78" s="12" t="s">
        <v>27</v>
      </c>
    </row>
    <row r="79" spans="1:21" x14ac:dyDescent="0.25">
      <c r="A79" s="11" t="s">
        <v>182</v>
      </c>
      <c r="B79" s="11" t="s">
        <v>183</v>
      </c>
      <c r="C79" s="12">
        <v>45734</v>
      </c>
      <c r="D79" s="13">
        <v>648900</v>
      </c>
      <c r="E79" s="11" t="s">
        <v>23</v>
      </c>
      <c r="F79" s="13">
        <v>648900</v>
      </c>
      <c r="G79" s="13">
        <v>376300</v>
      </c>
      <c r="H79" s="14">
        <f>G79/F79*100</f>
        <v>57.990445369086139</v>
      </c>
      <c r="I79" s="13">
        <v>832962</v>
      </c>
      <c r="J79" s="13">
        <v>158970</v>
      </c>
      <c r="K79" s="13">
        <f>F79-J79</f>
        <v>489930</v>
      </c>
      <c r="L79" s="13">
        <v>591221.0625</v>
      </c>
      <c r="M79" s="15">
        <f>K79/L79</f>
        <v>0.82867480723422293</v>
      </c>
      <c r="N79" s="16">
        <v>3001</v>
      </c>
      <c r="O79" s="17">
        <f>K79/N79</f>
        <v>163.25558147284238</v>
      </c>
      <c r="P79" s="18" t="s">
        <v>24</v>
      </c>
      <c r="Q79" s="19">
        <f>ABS(M141-M79)*100</f>
        <v>32.939357523926958</v>
      </c>
      <c r="R79" s="11" t="s">
        <v>33</v>
      </c>
      <c r="S79" s="13">
        <v>148438</v>
      </c>
      <c r="T79" s="11" t="s">
        <v>26</v>
      </c>
      <c r="U79" s="12" t="s">
        <v>27</v>
      </c>
    </row>
    <row r="80" spans="1:21" x14ac:dyDescent="0.25">
      <c r="A80" s="11" t="s">
        <v>184</v>
      </c>
      <c r="B80" s="11" t="s">
        <v>185</v>
      </c>
      <c r="C80" s="12">
        <v>45100</v>
      </c>
      <c r="D80" s="13">
        <v>576000</v>
      </c>
      <c r="E80" s="11" t="s">
        <v>23</v>
      </c>
      <c r="F80" s="13">
        <v>576000</v>
      </c>
      <c r="G80" s="13">
        <v>243100</v>
      </c>
      <c r="H80" s="14">
        <f>G80/F80*100</f>
        <v>42.204861111111114</v>
      </c>
      <c r="I80" s="13">
        <v>626281</v>
      </c>
      <c r="J80" s="13">
        <v>140343</v>
      </c>
      <c r="K80" s="13">
        <f>F80-J80</f>
        <v>435657</v>
      </c>
      <c r="L80" s="13">
        <v>426261.3952850877</v>
      </c>
      <c r="M80" s="15">
        <f>K80/L80</f>
        <v>1.0220418851409907</v>
      </c>
      <c r="N80" s="16">
        <v>1580</v>
      </c>
      <c r="O80" s="17">
        <f>K80/N80</f>
        <v>275.73227848101266</v>
      </c>
      <c r="P80" s="18" t="s">
        <v>24</v>
      </c>
      <c r="Q80" s="19">
        <f>ABS(M141-M80)*100</f>
        <v>13.602649733250182</v>
      </c>
      <c r="R80" s="11" t="s">
        <v>33</v>
      </c>
      <c r="S80" s="13">
        <v>127977</v>
      </c>
      <c r="T80" s="11" t="s">
        <v>26</v>
      </c>
      <c r="U80" s="12" t="s">
        <v>27</v>
      </c>
    </row>
    <row r="81" spans="1:21" x14ac:dyDescent="0.25">
      <c r="A81" s="11" t="s">
        <v>186</v>
      </c>
      <c r="B81" s="11" t="s">
        <v>187</v>
      </c>
      <c r="C81" s="12">
        <v>45142</v>
      </c>
      <c r="D81" s="13">
        <v>690000</v>
      </c>
      <c r="E81" s="11" t="s">
        <v>23</v>
      </c>
      <c r="F81" s="13">
        <v>690000</v>
      </c>
      <c r="G81" s="13">
        <v>334700</v>
      </c>
      <c r="H81" s="14">
        <f>G81/F81*100</f>
        <v>48.507246376811594</v>
      </c>
      <c r="I81" s="13">
        <v>908873</v>
      </c>
      <c r="J81" s="13">
        <v>123164</v>
      </c>
      <c r="K81" s="13">
        <f>F81-J81</f>
        <v>566836</v>
      </c>
      <c r="L81" s="13">
        <v>689218.4375</v>
      </c>
      <c r="M81" s="15">
        <f>K81/L81</f>
        <v>0.82243301855951878</v>
      </c>
      <c r="N81" s="16">
        <v>3056</v>
      </c>
      <c r="O81" s="17">
        <f>K81/N81</f>
        <v>185.48298429319371</v>
      </c>
      <c r="P81" s="18" t="s">
        <v>24</v>
      </c>
      <c r="Q81" s="19">
        <f>ABS(M141-M81)*100</f>
        <v>33.563536391397378</v>
      </c>
      <c r="R81" s="11" t="s">
        <v>30</v>
      </c>
      <c r="S81" s="13">
        <v>79120</v>
      </c>
      <c r="T81" s="11" t="s">
        <v>26</v>
      </c>
      <c r="U81" s="12" t="s">
        <v>27</v>
      </c>
    </row>
    <row r="82" spans="1:21" x14ac:dyDescent="0.25">
      <c r="A82" s="11" t="s">
        <v>188</v>
      </c>
      <c r="B82" s="11" t="s">
        <v>189</v>
      </c>
      <c r="C82" s="12">
        <v>45467</v>
      </c>
      <c r="D82" s="13">
        <v>625000</v>
      </c>
      <c r="E82" s="11" t="s">
        <v>23</v>
      </c>
      <c r="F82" s="13">
        <v>625000</v>
      </c>
      <c r="G82" s="13">
        <v>225000</v>
      </c>
      <c r="H82" s="14">
        <f>G82/F82*100</f>
        <v>36</v>
      </c>
      <c r="I82" s="13">
        <v>491526</v>
      </c>
      <c r="J82" s="13">
        <v>232847</v>
      </c>
      <c r="K82" s="13">
        <f>F82-J82</f>
        <v>392153</v>
      </c>
      <c r="L82" s="13">
        <v>226911.40625</v>
      </c>
      <c r="M82" s="15">
        <f>K82/L82</f>
        <v>1.7282207469462545</v>
      </c>
      <c r="N82" s="16">
        <v>1285</v>
      </c>
      <c r="O82" s="17">
        <f>K82/N82</f>
        <v>305.1774319066148</v>
      </c>
      <c r="P82" s="18" t="s">
        <v>24</v>
      </c>
      <c r="Q82" s="19">
        <f>ABS(M141-M82)*100</f>
        <v>57.015236447276195</v>
      </c>
      <c r="R82" s="11" t="s">
        <v>33</v>
      </c>
      <c r="S82" s="13">
        <v>202388</v>
      </c>
      <c r="T82" s="11" t="s">
        <v>26</v>
      </c>
      <c r="U82" s="12" t="s">
        <v>27</v>
      </c>
    </row>
    <row r="83" spans="1:21" x14ac:dyDescent="0.25">
      <c r="A83" s="11" t="s">
        <v>190</v>
      </c>
      <c r="B83" s="11" t="s">
        <v>191</v>
      </c>
      <c r="C83" s="12">
        <v>45492</v>
      </c>
      <c r="D83" s="13">
        <v>2700000</v>
      </c>
      <c r="E83" s="11" t="s">
        <v>23</v>
      </c>
      <c r="F83" s="13">
        <v>2700000</v>
      </c>
      <c r="G83" s="13">
        <v>995900</v>
      </c>
      <c r="H83" s="14">
        <f>G83/F83*100</f>
        <v>36.885185185185186</v>
      </c>
      <c r="I83" s="13">
        <v>1991612</v>
      </c>
      <c r="J83" s="13">
        <v>950620</v>
      </c>
      <c r="K83" s="13">
        <f>F83-J83</f>
        <v>1749380</v>
      </c>
      <c r="L83" s="13">
        <v>972889.75</v>
      </c>
      <c r="M83" s="15">
        <f>K83/L83</f>
        <v>1.7981276912414794</v>
      </c>
      <c r="N83" s="16">
        <v>3518</v>
      </c>
      <c r="O83" s="17">
        <f>K83/N83</f>
        <v>497.26549175667992</v>
      </c>
      <c r="P83" s="18" t="s">
        <v>24</v>
      </c>
      <c r="Q83" s="19">
        <f>ABS(M141-M83)*100</f>
        <v>64.005930876798686</v>
      </c>
      <c r="R83" s="11" t="s">
        <v>25</v>
      </c>
      <c r="S83" s="13">
        <v>870075</v>
      </c>
      <c r="T83" s="11" t="s">
        <v>26</v>
      </c>
      <c r="U83" s="12" t="s">
        <v>27</v>
      </c>
    </row>
    <row r="84" spans="1:21" x14ac:dyDescent="0.25">
      <c r="A84" s="11" t="s">
        <v>192</v>
      </c>
      <c r="B84" s="11" t="s">
        <v>193</v>
      </c>
      <c r="C84" s="12">
        <v>45244</v>
      </c>
      <c r="D84" s="13">
        <v>950000</v>
      </c>
      <c r="E84" s="11" t="s">
        <v>23</v>
      </c>
      <c r="F84" s="13">
        <v>950000</v>
      </c>
      <c r="G84" s="13">
        <v>479100</v>
      </c>
      <c r="H84" s="14">
        <f>G84/F84*100</f>
        <v>50.431578947368415</v>
      </c>
      <c r="I84" s="13">
        <v>1249076</v>
      </c>
      <c r="J84" s="13">
        <v>186190</v>
      </c>
      <c r="K84" s="13">
        <f>F84-J84</f>
        <v>763810</v>
      </c>
      <c r="L84" s="13">
        <v>932356.15131578955</v>
      </c>
      <c r="M84" s="15">
        <f>K84/L84</f>
        <v>0.819225570531252</v>
      </c>
      <c r="N84" s="16">
        <v>3379</v>
      </c>
      <c r="O84" s="17">
        <f>K84/N84</f>
        <v>226.04616750517906</v>
      </c>
      <c r="P84" s="18" t="s">
        <v>24</v>
      </c>
      <c r="Q84" s="19">
        <f>ABS(M141-M84)*100</f>
        <v>33.884281194224052</v>
      </c>
      <c r="R84" s="11" t="s">
        <v>30</v>
      </c>
      <c r="S84" s="13">
        <v>181400</v>
      </c>
      <c r="T84" s="11" t="s">
        <v>26</v>
      </c>
      <c r="U84" s="12" t="s">
        <v>27</v>
      </c>
    </row>
    <row r="85" spans="1:21" x14ac:dyDescent="0.25">
      <c r="A85" s="11" t="s">
        <v>194</v>
      </c>
      <c r="B85" s="11" t="s">
        <v>195</v>
      </c>
      <c r="C85" s="12">
        <v>45027</v>
      </c>
      <c r="D85" s="13">
        <v>150000</v>
      </c>
      <c r="E85" s="11" t="s">
        <v>23</v>
      </c>
      <c r="F85" s="13">
        <v>150000</v>
      </c>
      <c r="G85" s="13">
        <v>103700</v>
      </c>
      <c r="H85" s="14">
        <f>G85/F85*100</f>
        <v>69.13333333333334</v>
      </c>
      <c r="I85" s="13">
        <v>242326</v>
      </c>
      <c r="J85" s="13">
        <v>93278</v>
      </c>
      <c r="K85" s="13">
        <f>F85-J85</f>
        <v>56722</v>
      </c>
      <c r="L85" s="13">
        <v>130743.85704495609</v>
      </c>
      <c r="M85" s="15">
        <f>K85/L85</f>
        <v>0.43384065058212423</v>
      </c>
      <c r="N85" s="16">
        <v>1330</v>
      </c>
      <c r="O85" s="17">
        <f>K85/N85</f>
        <v>42.648120300751877</v>
      </c>
      <c r="P85" s="18" t="s">
        <v>24</v>
      </c>
      <c r="Q85" s="19">
        <f>ABS(M141-M85)*100</f>
        <v>72.422773189136834</v>
      </c>
      <c r="R85" s="11" t="s">
        <v>196</v>
      </c>
      <c r="S85" s="13">
        <v>89560</v>
      </c>
      <c r="T85" s="11" t="s">
        <v>26</v>
      </c>
      <c r="U85" s="12" t="s">
        <v>27</v>
      </c>
    </row>
    <row r="86" spans="1:21" x14ac:dyDescent="0.25">
      <c r="A86" s="11" t="s">
        <v>197</v>
      </c>
      <c r="B86" s="11" t="s">
        <v>198</v>
      </c>
      <c r="C86" s="12">
        <v>45622</v>
      </c>
      <c r="D86" s="13">
        <v>569000</v>
      </c>
      <c r="E86" s="11" t="s">
        <v>23</v>
      </c>
      <c r="F86" s="13">
        <v>569000</v>
      </c>
      <c r="G86" s="13">
        <v>279800</v>
      </c>
      <c r="H86" s="14">
        <f>G86/F86*100</f>
        <v>49.173989455184532</v>
      </c>
      <c r="I86" s="13">
        <v>612935</v>
      </c>
      <c r="J86" s="13">
        <v>148294</v>
      </c>
      <c r="K86" s="13">
        <f>F86-J86</f>
        <v>420706</v>
      </c>
      <c r="L86" s="13">
        <v>407579.8125</v>
      </c>
      <c r="M86" s="15">
        <f>K86/L86</f>
        <v>1.032205195393479</v>
      </c>
      <c r="N86" s="16">
        <v>1933</v>
      </c>
      <c r="O86" s="17">
        <f>K86/N86</f>
        <v>217.644076564925</v>
      </c>
      <c r="P86" s="18" t="s">
        <v>24</v>
      </c>
      <c r="Q86" s="19">
        <f>ABS(M141-M86)*100</f>
        <v>12.586318708001354</v>
      </c>
      <c r="R86" s="11" t="s">
        <v>30</v>
      </c>
      <c r="S86" s="13">
        <v>99200</v>
      </c>
      <c r="T86" s="11" t="s">
        <v>26</v>
      </c>
      <c r="U86" s="12" t="s">
        <v>27</v>
      </c>
    </row>
    <row r="87" spans="1:21" x14ac:dyDescent="0.25">
      <c r="A87" s="11" t="s">
        <v>199</v>
      </c>
      <c r="B87" s="11" t="s">
        <v>200</v>
      </c>
      <c r="C87" s="12">
        <v>45709</v>
      </c>
      <c r="D87" s="13">
        <v>795000</v>
      </c>
      <c r="E87" s="11" t="s">
        <v>23</v>
      </c>
      <c r="F87" s="13">
        <v>795000</v>
      </c>
      <c r="G87" s="13">
        <v>276900</v>
      </c>
      <c r="H87" s="14">
        <f>G87/F87*100</f>
        <v>34.830188679245282</v>
      </c>
      <c r="I87" s="13">
        <v>794928</v>
      </c>
      <c r="J87" s="13">
        <v>111814</v>
      </c>
      <c r="K87" s="13">
        <f>F87-J87</f>
        <v>683186</v>
      </c>
      <c r="L87" s="13">
        <v>599222.8125</v>
      </c>
      <c r="M87" s="15">
        <f>K87/L87</f>
        <v>1.1401201452089242</v>
      </c>
      <c r="N87" s="16">
        <v>2616</v>
      </c>
      <c r="O87" s="17">
        <f>K87/N87</f>
        <v>261.15672782874617</v>
      </c>
      <c r="P87" s="18" t="s">
        <v>24</v>
      </c>
      <c r="Q87" s="19">
        <f>ABS(M141-M87)*100</f>
        <v>1.794823726456829</v>
      </c>
      <c r="R87" s="11" t="s">
        <v>25</v>
      </c>
      <c r="S87" s="13">
        <v>88876</v>
      </c>
      <c r="T87" s="11" t="s">
        <v>26</v>
      </c>
      <c r="U87" s="12" t="s">
        <v>27</v>
      </c>
    </row>
    <row r="88" spans="1:21" x14ac:dyDescent="0.25">
      <c r="A88" s="11" t="s">
        <v>201</v>
      </c>
      <c r="B88" s="11" t="s">
        <v>202</v>
      </c>
      <c r="C88" s="12">
        <v>45301</v>
      </c>
      <c r="D88" s="13">
        <v>260000</v>
      </c>
      <c r="E88" s="11" t="s">
        <v>23</v>
      </c>
      <c r="F88" s="13">
        <v>260000</v>
      </c>
      <c r="G88" s="13">
        <v>86300</v>
      </c>
      <c r="H88" s="14">
        <f>G88/F88*100</f>
        <v>33.192307692307693</v>
      </c>
      <c r="I88" s="13">
        <v>222114</v>
      </c>
      <c r="J88" s="13">
        <v>37377</v>
      </c>
      <c r="K88" s="13">
        <f>F88-J88</f>
        <v>222623</v>
      </c>
      <c r="L88" s="13">
        <v>162050</v>
      </c>
      <c r="M88" s="15">
        <f>K88/L88</f>
        <v>1.3737920394939833</v>
      </c>
      <c r="N88" s="16">
        <v>2726</v>
      </c>
      <c r="O88" s="17">
        <f>K88/N88</f>
        <v>81.666544387380782</v>
      </c>
      <c r="P88" s="18" t="s">
        <v>24</v>
      </c>
      <c r="Q88" s="19">
        <f>ABS(M141-M88)*100</f>
        <v>21.57236570204908</v>
      </c>
      <c r="R88" s="11" t="s">
        <v>33</v>
      </c>
      <c r="S88" s="13">
        <v>35425</v>
      </c>
      <c r="T88" s="11" t="s">
        <v>26</v>
      </c>
      <c r="U88" s="12" t="s">
        <v>27</v>
      </c>
    </row>
    <row r="89" spans="1:21" x14ac:dyDescent="0.25">
      <c r="A89" s="11" t="s">
        <v>203</v>
      </c>
      <c r="B89" s="11" t="s">
        <v>204</v>
      </c>
      <c r="C89" s="12">
        <v>45539</v>
      </c>
      <c r="D89" s="13">
        <v>619000</v>
      </c>
      <c r="E89" s="11" t="s">
        <v>23</v>
      </c>
      <c r="F89" s="13">
        <v>619000</v>
      </c>
      <c r="G89" s="13">
        <v>288200</v>
      </c>
      <c r="H89" s="14">
        <f>G89/F89*100</f>
        <v>46.55896607431341</v>
      </c>
      <c r="I89" s="13">
        <v>694611</v>
      </c>
      <c r="J89" s="13">
        <v>120270</v>
      </c>
      <c r="K89" s="13">
        <f>F89-J89</f>
        <v>498730</v>
      </c>
      <c r="L89" s="13">
        <v>503807.90625</v>
      </c>
      <c r="M89" s="15">
        <f>K89/L89</f>
        <v>0.98992094767270233</v>
      </c>
      <c r="N89" s="16">
        <v>2442</v>
      </c>
      <c r="O89" s="17">
        <f>K89/N89</f>
        <v>204.23013923013923</v>
      </c>
      <c r="P89" s="18" t="s">
        <v>24</v>
      </c>
      <c r="Q89" s="19">
        <f>ABS(M141-M89)*100</f>
        <v>16.81474348007902</v>
      </c>
      <c r="R89" s="11" t="s">
        <v>30</v>
      </c>
      <c r="S89" s="13">
        <v>112800</v>
      </c>
      <c r="T89" s="11" t="s">
        <v>26</v>
      </c>
      <c r="U89" s="12" t="s">
        <v>27</v>
      </c>
    </row>
    <row r="90" spans="1:21" x14ac:dyDescent="0.25">
      <c r="A90" s="11" t="s">
        <v>205</v>
      </c>
      <c r="B90" s="11" t="s">
        <v>206</v>
      </c>
      <c r="C90" s="12">
        <v>45488</v>
      </c>
      <c r="D90" s="13">
        <v>280000</v>
      </c>
      <c r="E90" s="11" t="s">
        <v>23</v>
      </c>
      <c r="F90" s="13">
        <v>280000</v>
      </c>
      <c r="G90" s="13">
        <v>117100</v>
      </c>
      <c r="H90" s="14">
        <f>G90/F90*100</f>
        <v>41.821428571428569</v>
      </c>
      <c r="I90" s="13">
        <v>256576</v>
      </c>
      <c r="J90" s="13">
        <v>92522</v>
      </c>
      <c r="K90" s="13">
        <f>F90-J90</f>
        <v>187478</v>
      </c>
      <c r="L90" s="13">
        <v>143907.015625</v>
      </c>
      <c r="M90" s="15">
        <f>K90/L90</f>
        <v>1.3027717876419549</v>
      </c>
      <c r="N90" s="16">
        <v>1291</v>
      </c>
      <c r="O90" s="17">
        <f>K90/N90</f>
        <v>145.21920991479473</v>
      </c>
      <c r="P90" s="18" t="s">
        <v>24</v>
      </c>
      <c r="Q90" s="19">
        <f>ABS(M141-M90)*100</f>
        <v>14.470340516846235</v>
      </c>
      <c r="R90" s="11" t="s">
        <v>33</v>
      </c>
      <c r="S90" s="13">
        <v>88192</v>
      </c>
      <c r="T90" s="11" t="s">
        <v>26</v>
      </c>
      <c r="U90" s="12" t="s">
        <v>27</v>
      </c>
    </row>
    <row r="91" spans="1:21" x14ac:dyDescent="0.25">
      <c r="A91" s="11" t="s">
        <v>207</v>
      </c>
      <c r="B91" s="11" t="s">
        <v>208</v>
      </c>
      <c r="C91" s="12">
        <v>45107</v>
      </c>
      <c r="D91" s="13">
        <v>387100</v>
      </c>
      <c r="E91" s="11" t="s">
        <v>23</v>
      </c>
      <c r="F91" s="13">
        <v>387100</v>
      </c>
      <c r="G91" s="13">
        <v>147400</v>
      </c>
      <c r="H91" s="14">
        <f>G91/F91*100</f>
        <v>38.078016016533198</v>
      </c>
      <c r="I91" s="13">
        <v>407551</v>
      </c>
      <c r="J91" s="13">
        <v>102539</v>
      </c>
      <c r="K91" s="13">
        <f>F91-J91</f>
        <v>284561</v>
      </c>
      <c r="L91" s="13">
        <v>267554.375</v>
      </c>
      <c r="M91" s="15">
        <f>K91/L91</f>
        <v>1.0635632476576022</v>
      </c>
      <c r="N91" s="16">
        <v>1115</v>
      </c>
      <c r="O91" s="17">
        <f>K91/N91</f>
        <v>255.21165919282512</v>
      </c>
      <c r="P91" s="18" t="s">
        <v>24</v>
      </c>
      <c r="Q91" s="19">
        <f>ABS(M141-M91)*100</f>
        <v>9.450513481589029</v>
      </c>
      <c r="R91" s="11" t="s">
        <v>33</v>
      </c>
      <c r="S91" s="13">
        <v>83800</v>
      </c>
      <c r="T91" s="11" t="s">
        <v>26</v>
      </c>
      <c r="U91" s="12" t="s">
        <v>27</v>
      </c>
    </row>
    <row r="92" spans="1:21" x14ac:dyDescent="0.25">
      <c r="A92" s="11" t="s">
        <v>209</v>
      </c>
      <c r="B92" s="11" t="s">
        <v>210</v>
      </c>
      <c r="C92" s="12">
        <v>45435</v>
      </c>
      <c r="D92" s="13">
        <v>460000</v>
      </c>
      <c r="E92" s="11" t="s">
        <v>23</v>
      </c>
      <c r="F92" s="13">
        <v>460000</v>
      </c>
      <c r="G92" s="13">
        <v>203800</v>
      </c>
      <c r="H92" s="14">
        <f>G92/F92*100</f>
        <v>44.304347826086953</v>
      </c>
      <c r="I92" s="13">
        <v>447603</v>
      </c>
      <c r="J92" s="13">
        <v>116072</v>
      </c>
      <c r="K92" s="13">
        <f>F92-J92</f>
        <v>343928</v>
      </c>
      <c r="L92" s="13">
        <v>290816.65625</v>
      </c>
      <c r="M92" s="15">
        <f>K92/L92</f>
        <v>1.182628273204348</v>
      </c>
      <c r="N92" s="16">
        <v>1112</v>
      </c>
      <c r="O92" s="17">
        <f>K92/N92</f>
        <v>309.28776978417267</v>
      </c>
      <c r="P92" s="18" t="s">
        <v>24</v>
      </c>
      <c r="Q92" s="19">
        <f>ABS(M141-M92)*100</f>
        <v>2.4559890730855516</v>
      </c>
      <c r="R92" s="11" t="s">
        <v>53</v>
      </c>
      <c r="S92" s="13">
        <v>109740</v>
      </c>
      <c r="T92" s="11" t="s">
        <v>26</v>
      </c>
      <c r="U92" s="12" t="s">
        <v>27</v>
      </c>
    </row>
    <row r="93" spans="1:21" x14ac:dyDescent="0.25">
      <c r="A93" s="11" t="s">
        <v>211</v>
      </c>
      <c r="B93" s="11" t="s">
        <v>212</v>
      </c>
      <c r="C93" s="12">
        <v>45442</v>
      </c>
      <c r="D93" s="13">
        <v>575000</v>
      </c>
      <c r="E93" s="11" t="s">
        <v>23</v>
      </c>
      <c r="F93" s="13">
        <v>575000</v>
      </c>
      <c r="G93" s="13">
        <v>209200</v>
      </c>
      <c r="H93" s="14">
        <f>G93/F93*100</f>
        <v>36.382608695652173</v>
      </c>
      <c r="I93" s="13">
        <v>457258</v>
      </c>
      <c r="J93" s="13">
        <v>150450</v>
      </c>
      <c r="K93" s="13">
        <f>F93-J93</f>
        <v>424550</v>
      </c>
      <c r="L93" s="13">
        <v>269129.82593201759</v>
      </c>
      <c r="M93" s="15">
        <f>K93/L93</f>
        <v>1.5774914524235664</v>
      </c>
      <c r="N93" s="16">
        <v>1437</v>
      </c>
      <c r="O93" s="17">
        <f>K93/N93</f>
        <v>295.44189283228951</v>
      </c>
      <c r="P93" s="18" t="s">
        <v>24</v>
      </c>
      <c r="Q93" s="19">
        <f>ABS(M141-M93)*100</f>
        <v>41.942306995007385</v>
      </c>
      <c r="R93" s="11" t="s">
        <v>74</v>
      </c>
      <c r="S93" s="13">
        <v>132610</v>
      </c>
      <c r="T93" s="11" t="s">
        <v>26</v>
      </c>
      <c r="U93" s="12" t="s">
        <v>27</v>
      </c>
    </row>
    <row r="94" spans="1:21" x14ac:dyDescent="0.25">
      <c r="A94" s="11" t="s">
        <v>213</v>
      </c>
      <c r="B94" s="11" t="s">
        <v>214</v>
      </c>
      <c r="C94" s="12">
        <v>45419</v>
      </c>
      <c r="D94" s="13">
        <v>930000</v>
      </c>
      <c r="E94" s="11" t="s">
        <v>23</v>
      </c>
      <c r="F94" s="13">
        <v>930000</v>
      </c>
      <c r="G94" s="13">
        <v>396600</v>
      </c>
      <c r="H94" s="14">
        <f>G94/F94*100</f>
        <v>42.645161290322584</v>
      </c>
      <c r="I94" s="13">
        <v>867829</v>
      </c>
      <c r="J94" s="13">
        <v>321596</v>
      </c>
      <c r="K94" s="13">
        <f>F94-J94</f>
        <v>608404</v>
      </c>
      <c r="L94" s="13">
        <v>479151.7576754386</v>
      </c>
      <c r="M94" s="15">
        <f>K94/L94</f>
        <v>1.2697522032510471</v>
      </c>
      <c r="N94" s="16">
        <v>2434</v>
      </c>
      <c r="O94" s="17">
        <f>K94/N94</f>
        <v>249.96055875102712</v>
      </c>
      <c r="P94" s="18" t="s">
        <v>24</v>
      </c>
      <c r="Q94" s="19">
        <f>ABS(M141-M94)*100</f>
        <v>11.168382077755457</v>
      </c>
      <c r="R94" s="11" t="s">
        <v>30</v>
      </c>
      <c r="S94" s="13">
        <v>275664</v>
      </c>
      <c r="T94" s="11" t="s">
        <v>26</v>
      </c>
      <c r="U94" s="12" t="s">
        <v>27</v>
      </c>
    </row>
    <row r="95" spans="1:21" x14ac:dyDescent="0.25">
      <c r="A95" s="11" t="s">
        <v>213</v>
      </c>
      <c r="B95" s="11" t="s">
        <v>214</v>
      </c>
      <c r="C95" s="12">
        <v>45156</v>
      </c>
      <c r="D95" s="13">
        <v>850000</v>
      </c>
      <c r="E95" s="11" t="s">
        <v>23</v>
      </c>
      <c r="F95" s="13">
        <v>850000</v>
      </c>
      <c r="G95" s="13">
        <v>347000</v>
      </c>
      <c r="H95" s="14">
        <f>G95/F95*100</f>
        <v>40.82352941176471</v>
      </c>
      <c r="I95" s="13">
        <v>867829</v>
      </c>
      <c r="J95" s="13">
        <v>321596</v>
      </c>
      <c r="K95" s="13">
        <f>F95-J95</f>
        <v>528404</v>
      </c>
      <c r="L95" s="13">
        <v>479151.7576754386</v>
      </c>
      <c r="M95" s="15">
        <f>K95/L95</f>
        <v>1.1027904865955291</v>
      </c>
      <c r="N95" s="16">
        <v>2434</v>
      </c>
      <c r="O95" s="17">
        <f>K95/N95</f>
        <v>217.09285127362367</v>
      </c>
      <c r="P95" s="18" t="s">
        <v>24</v>
      </c>
      <c r="Q95" s="19">
        <f>ABS(M141-M95)*100</f>
        <v>5.527789587796339</v>
      </c>
      <c r="R95" s="11" t="s">
        <v>30</v>
      </c>
      <c r="S95" s="13">
        <v>275664</v>
      </c>
      <c r="T95" s="11" t="s">
        <v>26</v>
      </c>
      <c r="U95" s="12" t="s">
        <v>27</v>
      </c>
    </row>
    <row r="96" spans="1:21" x14ac:dyDescent="0.25">
      <c r="A96" s="11" t="s">
        <v>215</v>
      </c>
      <c r="B96" s="11" t="s">
        <v>216</v>
      </c>
      <c r="C96" s="12">
        <v>45261</v>
      </c>
      <c r="D96" s="13">
        <v>720000</v>
      </c>
      <c r="E96" s="11" t="s">
        <v>23</v>
      </c>
      <c r="F96" s="13">
        <v>720000</v>
      </c>
      <c r="G96" s="13">
        <v>330600</v>
      </c>
      <c r="H96" s="14">
        <f>G96/F96*100</f>
        <v>45.916666666666664</v>
      </c>
      <c r="I96" s="13">
        <v>869713</v>
      </c>
      <c r="J96" s="13">
        <v>92712</v>
      </c>
      <c r="K96" s="13">
        <f>F96-J96</f>
        <v>627288</v>
      </c>
      <c r="L96" s="13">
        <v>681579.8125</v>
      </c>
      <c r="M96" s="15">
        <f>K96/L96</f>
        <v>0.92034415998786645</v>
      </c>
      <c r="N96" s="16">
        <v>4828</v>
      </c>
      <c r="O96" s="17">
        <f>K96/N96</f>
        <v>129.92709196354599</v>
      </c>
      <c r="P96" s="18" t="s">
        <v>24</v>
      </c>
      <c r="Q96" s="19">
        <f>ABS(M141-M96)*100</f>
        <v>23.772422248562609</v>
      </c>
      <c r="R96" s="11" t="s">
        <v>30</v>
      </c>
      <c r="S96" s="13">
        <v>80200</v>
      </c>
      <c r="T96" s="11" t="s">
        <v>26</v>
      </c>
      <c r="U96" s="12" t="s">
        <v>27</v>
      </c>
    </row>
    <row r="97" spans="1:21" x14ac:dyDescent="0.25">
      <c r="A97" s="11" t="s">
        <v>217</v>
      </c>
      <c r="B97" s="11" t="s">
        <v>218</v>
      </c>
      <c r="C97" s="12">
        <v>45420</v>
      </c>
      <c r="D97" s="13">
        <v>408000</v>
      </c>
      <c r="E97" s="11" t="s">
        <v>23</v>
      </c>
      <c r="F97" s="13">
        <v>408000</v>
      </c>
      <c r="G97" s="13">
        <v>212500</v>
      </c>
      <c r="H97" s="14">
        <f>G97/F97*100</f>
        <v>52.083333333333336</v>
      </c>
      <c r="I97" s="13">
        <v>463547</v>
      </c>
      <c r="J97" s="13">
        <v>100176</v>
      </c>
      <c r="K97" s="13">
        <f>F97-J97</f>
        <v>307824</v>
      </c>
      <c r="L97" s="13">
        <v>318746.498046875</v>
      </c>
      <c r="M97" s="15">
        <f>K97/L97</f>
        <v>0.96573296298531019</v>
      </c>
      <c r="N97" s="16">
        <v>1250</v>
      </c>
      <c r="O97" s="17">
        <f>K97/N97</f>
        <v>246.25919999999999</v>
      </c>
      <c r="P97" s="18" t="s">
        <v>24</v>
      </c>
      <c r="Q97" s="19">
        <f>ABS(M141-M97)*100</f>
        <v>19.233541948818235</v>
      </c>
      <c r="R97" s="11" t="s">
        <v>33</v>
      </c>
      <c r="S97" s="13">
        <v>97500</v>
      </c>
      <c r="T97" s="11" t="s">
        <v>26</v>
      </c>
      <c r="U97" s="12" t="s">
        <v>27</v>
      </c>
    </row>
    <row r="98" spans="1:21" x14ac:dyDescent="0.25">
      <c r="A98" s="11" t="s">
        <v>219</v>
      </c>
      <c r="B98" s="11" t="s">
        <v>220</v>
      </c>
      <c r="C98" s="12">
        <v>45538</v>
      </c>
      <c r="D98" s="13">
        <v>363000</v>
      </c>
      <c r="E98" s="11" t="s">
        <v>23</v>
      </c>
      <c r="F98" s="13">
        <v>363000</v>
      </c>
      <c r="G98" s="13">
        <v>150600</v>
      </c>
      <c r="H98" s="14">
        <f>G98/F98*100</f>
        <v>41.487603305785129</v>
      </c>
      <c r="I98" s="13">
        <v>329575</v>
      </c>
      <c r="J98" s="13">
        <v>96128</v>
      </c>
      <c r="K98" s="13">
        <f>F98-J98</f>
        <v>266872</v>
      </c>
      <c r="L98" s="13">
        <v>204778.0625</v>
      </c>
      <c r="M98" s="15">
        <f>K98/L98</f>
        <v>1.3032255347176165</v>
      </c>
      <c r="N98" s="16">
        <v>1606</v>
      </c>
      <c r="O98" s="17">
        <f>K98/N98</f>
        <v>166.17185554171854</v>
      </c>
      <c r="P98" s="18" t="s">
        <v>24</v>
      </c>
      <c r="Q98" s="19">
        <f>ABS(M141-M98)*100</f>
        <v>14.515715224412396</v>
      </c>
      <c r="R98" s="11" t="s">
        <v>30</v>
      </c>
      <c r="S98" s="13">
        <v>82600</v>
      </c>
      <c r="T98" s="11" t="s">
        <v>26</v>
      </c>
      <c r="U98" s="12" t="s">
        <v>27</v>
      </c>
    </row>
    <row r="99" spans="1:21" x14ac:dyDescent="0.25">
      <c r="A99" s="11" t="s">
        <v>221</v>
      </c>
      <c r="B99" s="11" t="s">
        <v>222</v>
      </c>
      <c r="C99" s="12">
        <v>45153</v>
      </c>
      <c r="D99" s="13">
        <v>619000</v>
      </c>
      <c r="E99" s="11" t="s">
        <v>23</v>
      </c>
      <c r="F99" s="13">
        <v>619000</v>
      </c>
      <c r="G99" s="13">
        <v>164900</v>
      </c>
      <c r="H99" s="14">
        <f>G99/F99*100</f>
        <v>26.639741518578354</v>
      </c>
      <c r="I99" s="13">
        <v>427757</v>
      </c>
      <c r="J99" s="13">
        <v>87736</v>
      </c>
      <c r="K99" s="13">
        <f>F99-J99</f>
        <v>531264</v>
      </c>
      <c r="L99" s="13">
        <v>298264.03125</v>
      </c>
      <c r="M99" s="15">
        <f>K99/L99</f>
        <v>1.7811869496080917</v>
      </c>
      <c r="N99" s="16">
        <v>2277</v>
      </c>
      <c r="O99" s="17">
        <f>K99/N99</f>
        <v>233.3175230566535</v>
      </c>
      <c r="P99" s="18" t="s">
        <v>24</v>
      </c>
      <c r="Q99" s="19">
        <f>ABS(M141-M99)*100</f>
        <v>62.31185671345991</v>
      </c>
      <c r="R99" s="11" t="s">
        <v>25</v>
      </c>
      <c r="S99" s="13">
        <v>87736</v>
      </c>
      <c r="T99" s="11" t="s">
        <v>26</v>
      </c>
      <c r="U99" s="12" t="s">
        <v>27</v>
      </c>
    </row>
    <row r="100" spans="1:21" x14ac:dyDescent="0.25">
      <c r="A100" s="11" t="s">
        <v>223</v>
      </c>
      <c r="B100" s="11" t="s">
        <v>224</v>
      </c>
      <c r="C100" s="12">
        <v>45099</v>
      </c>
      <c r="D100" s="13">
        <v>340000</v>
      </c>
      <c r="E100" s="11" t="s">
        <v>23</v>
      </c>
      <c r="F100" s="13">
        <v>340000</v>
      </c>
      <c r="G100" s="13">
        <v>85200</v>
      </c>
      <c r="H100" s="14">
        <f>G100/F100*100</f>
        <v>25.058823529411768</v>
      </c>
      <c r="I100" s="13">
        <v>309345</v>
      </c>
      <c r="J100" s="13">
        <v>63945</v>
      </c>
      <c r="K100" s="13">
        <f>F100-J100</f>
        <v>276055</v>
      </c>
      <c r="L100" s="13">
        <v>215263.15625</v>
      </c>
      <c r="M100" s="15">
        <f>K100/L100</f>
        <v>1.2824071002628905</v>
      </c>
      <c r="N100" s="16">
        <v>1539</v>
      </c>
      <c r="O100" s="17">
        <f>K100/N100</f>
        <v>179.37296946068875</v>
      </c>
      <c r="P100" s="18" t="s">
        <v>24</v>
      </c>
      <c r="Q100" s="19">
        <f>ABS(M141-M100)*100</f>
        <v>12.433871778939798</v>
      </c>
      <c r="R100" s="11" t="s">
        <v>33</v>
      </c>
      <c r="S100" s="13">
        <v>58588</v>
      </c>
      <c r="T100" s="11" t="s">
        <v>26</v>
      </c>
      <c r="U100" s="12" t="s">
        <v>27</v>
      </c>
    </row>
    <row r="101" spans="1:21" x14ac:dyDescent="0.25">
      <c r="A101" s="11" t="s">
        <v>225</v>
      </c>
      <c r="B101" s="11" t="s">
        <v>226</v>
      </c>
      <c r="C101" s="12">
        <v>45586</v>
      </c>
      <c r="D101" s="13">
        <v>1150000</v>
      </c>
      <c r="E101" s="11" t="s">
        <v>23</v>
      </c>
      <c r="F101" s="13">
        <v>1150000</v>
      </c>
      <c r="G101" s="13">
        <v>519700</v>
      </c>
      <c r="H101" s="14">
        <f>G101/F101*100</f>
        <v>45.19130434782609</v>
      </c>
      <c r="I101" s="13">
        <v>1149704</v>
      </c>
      <c r="J101" s="13">
        <v>99876</v>
      </c>
      <c r="K101" s="13">
        <f>F101-J101</f>
        <v>1050124</v>
      </c>
      <c r="L101" s="13">
        <v>920901.75</v>
      </c>
      <c r="M101" s="15">
        <f>K101/L101</f>
        <v>1.1403214295118889</v>
      </c>
      <c r="N101" s="16">
        <v>2547</v>
      </c>
      <c r="O101" s="17">
        <f>K101/N101</f>
        <v>412.29839026305456</v>
      </c>
      <c r="P101" s="18" t="s">
        <v>24</v>
      </c>
      <c r="Q101" s="19">
        <f>ABS(M141-M101)*100</f>
        <v>1.7746952961603668</v>
      </c>
      <c r="R101" s="11" t="s">
        <v>25</v>
      </c>
      <c r="S101" s="13">
        <v>88306</v>
      </c>
      <c r="T101" s="11" t="s">
        <v>26</v>
      </c>
      <c r="U101" s="12" t="s">
        <v>27</v>
      </c>
    </row>
    <row r="102" spans="1:21" x14ac:dyDescent="0.25">
      <c r="A102" s="11" t="s">
        <v>227</v>
      </c>
      <c r="B102" s="11" t="s">
        <v>228</v>
      </c>
      <c r="C102" s="12">
        <v>45457</v>
      </c>
      <c r="D102" s="13">
        <v>1095000</v>
      </c>
      <c r="E102" s="11" t="s">
        <v>23</v>
      </c>
      <c r="F102" s="13">
        <v>1095000</v>
      </c>
      <c r="G102" s="13">
        <v>431900</v>
      </c>
      <c r="H102" s="14">
        <f>G102/F102*100</f>
        <v>39.442922374429223</v>
      </c>
      <c r="I102" s="13">
        <v>952328</v>
      </c>
      <c r="J102" s="13">
        <v>121501</v>
      </c>
      <c r="K102" s="13">
        <f>F102-J102</f>
        <v>973499</v>
      </c>
      <c r="L102" s="13">
        <v>728795.625</v>
      </c>
      <c r="M102" s="15">
        <f>K102/L102</f>
        <v>1.3357640559381789</v>
      </c>
      <c r="N102" s="16">
        <v>2586</v>
      </c>
      <c r="O102" s="17">
        <f>K102/N102</f>
        <v>376.44972931167825</v>
      </c>
      <c r="P102" s="18" t="s">
        <v>24</v>
      </c>
      <c r="Q102" s="19">
        <f>ABS(M141-M102)*100</f>
        <v>17.769567346468641</v>
      </c>
      <c r="R102" s="11" t="s">
        <v>33</v>
      </c>
      <c r="S102" s="13">
        <v>107700</v>
      </c>
      <c r="T102" s="11" t="s">
        <v>26</v>
      </c>
      <c r="U102" s="12" t="s">
        <v>27</v>
      </c>
    </row>
    <row r="103" spans="1:21" x14ac:dyDescent="0.25">
      <c r="A103" s="11" t="s">
        <v>229</v>
      </c>
      <c r="B103" s="11" t="s">
        <v>230</v>
      </c>
      <c r="C103" s="12">
        <v>45387</v>
      </c>
      <c r="D103" s="13">
        <v>584000</v>
      </c>
      <c r="E103" s="11" t="s">
        <v>23</v>
      </c>
      <c r="F103" s="13">
        <v>584000</v>
      </c>
      <c r="G103" s="13">
        <v>242800</v>
      </c>
      <c r="H103" s="14">
        <f>G103/F103*100</f>
        <v>41.575342465753423</v>
      </c>
      <c r="I103" s="13">
        <v>532639</v>
      </c>
      <c r="J103" s="13">
        <v>103114</v>
      </c>
      <c r="K103" s="13">
        <f>F103-J103</f>
        <v>480886</v>
      </c>
      <c r="L103" s="13">
        <v>376776.33059210528</v>
      </c>
      <c r="M103" s="15">
        <f>K103/L103</f>
        <v>1.2763169046322151</v>
      </c>
      <c r="N103" s="16">
        <v>1728</v>
      </c>
      <c r="O103" s="17">
        <f>K103/N103</f>
        <v>278.29050925925924</v>
      </c>
      <c r="P103" s="18" t="s">
        <v>24</v>
      </c>
      <c r="Q103" s="19">
        <f>ABS(M141-M103)*100</f>
        <v>11.824852215872262</v>
      </c>
      <c r="R103" s="11" t="s">
        <v>53</v>
      </c>
      <c r="S103" s="13">
        <v>95290</v>
      </c>
      <c r="T103" s="11" t="s">
        <v>26</v>
      </c>
      <c r="U103" s="12" t="s">
        <v>27</v>
      </c>
    </row>
    <row r="104" spans="1:21" x14ac:dyDescent="0.25">
      <c r="A104" s="11" t="s">
        <v>231</v>
      </c>
      <c r="B104" s="11" t="s">
        <v>232</v>
      </c>
      <c r="C104" s="12">
        <v>45229</v>
      </c>
      <c r="D104" s="13">
        <v>252700</v>
      </c>
      <c r="E104" s="11" t="s">
        <v>23</v>
      </c>
      <c r="F104" s="13">
        <v>252700</v>
      </c>
      <c r="G104" s="13">
        <v>113000</v>
      </c>
      <c r="H104" s="14">
        <f>G104/F104*100</f>
        <v>44.717055797388205</v>
      </c>
      <c r="I104" s="13">
        <v>286558</v>
      </c>
      <c r="J104" s="13">
        <v>81537</v>
      </c>
      <c r="K104" s="13">
        <f>F104-J104</f>
        <v>171163</v>
      </c>
      <c r="L104" s="13">
        <v>179842.984375</v>
      </c>
      <c r="M104" s="15">
        <f>K104/L104</f>
        <v>0.95173576325390086</v>
      </c>
      <c r="N104" s="16">
        <v>1016</v>
      </c>
      <c r="O104" s="17">
        <f>K104/N104</f>
        <v>168.46751968503938</v>
      </c>
      <c r="P104" s="18" t="s">
        <v>24</v>
      </c>
      <c r="Q104" s="19">
        <f>ABS(M141-M104)*100</f>
        <v>20.633261921959168</v>
      </c>
      <c r="R104" s="11" t="s">
        <v>33</v>
      </c>
      <c r="S104" s="13">
        <v>68794</v>
      </c>
      <c r="T104" s="11" t="s">
        <v>26</v>
      </c>
      <c r="U104" s="12" t="s">
        <v>27</v>
      </c>
    </row>
    <row r="105" spans="1:21" x14ac:dyDescent="0.25">
      <c r="A105" s="11" t="s">
        <v>233</v>
      </c>
      <c r="B105" s="11" t="s">
        <v>234</v>
      </c>
      <c r="C105" s="12">
        <v>45588</v>
      </c>
      <c r="D105" s="13">
        <v>519000</v>
      </c>
      <c r="E105" s="11" t="s">
        <v>23</v>
      </c>
      <c r="F105" s="13">
        <v>519000</v>
      </c>
      <c r="G105" s="13">
        <v>194300</v>
      </c>
      <c r="H105" s="14">
        <f>G105/F105*100</f>
        <v>37.437379576107901</v>
      </c>
      <c r="I105" s="13">
        <v>474242</v>
      </c>
      <c r="J105" s="13">
        <v>138578</v>
      </c>
      <c r="K105" s="13">
        <f>F105-J105</f>
        <v>380422</v>
      </c>
      <c r="L105" s="13">
        <v>294442.10581140348</v>
      </c>
      <c r="M105" s="15">
        <f>K105/L105</f>
        <v>1.2920095071038125</v>
      </c>
      <c r="N105" s="16">
        <v>1441</v>
      </c>
      <c r="O105" s="17">
        <f>K105/N105</f>
        <v>263.99861207494797</v>
      </c>
      <c r="P105" s="18" t="s">
        <v>24</v>
      </c>
      <c r="Q105" s="19">
        <f>ABS(M141-M105)*100</f>
        <v>13.394112463031993</v>
      </c>
      <c r="R105" s="11" t="s">
        <v>33</v>
      </c>
      <c r="S105" s="13">
        <v>127638</v>
      </c>
      <c r="T105" s="11" t="s">
        <v>26</v>
      </c>
      <c r="U105" s="12" t="s">
        <v>27</v>
      </c>
    </row>
    <row r="106" spans="1:21" x14ac:dyDescent="0.25">
      <c r="A106" s="11" t="s">
        <v>235</v>
      </c>
      <c r="B106" s="11" t="s">
        <v>236</v>
      </c>
      <c r="C106" s="12">
        <v>45538</v>
      </c>
      <c r="D106" s="13">
        <v>307500</v>
      </c>
      <c r="E106" s="11" t="s">
        <v>23</v>
      </c>
      <c r="F106" s="13">
        <v>307500</v>
      </c>
      <c r="G106" s="13">
        <v>129200</v>
      </c>
      <c r="H106" s="14">
        <f>G106/F106*100</f>
        <v>42.016260162601625</v>
      </c>
      <c r="I106" s="13">
        <v>284140</v>
      </c>
      <c r="J106" s="13">
        <v>126952</v>
      </c>
      <c r="K106" s="13">
        <f>F106-J106</f>
        <v>180548</v>
      </c>
      <c r="L106" s="13">
        <v>137884.203125</v>
      </c>
      <c r="M106" s="15">
        <f>K106/L106</f>
        <v>1.3094175830738406</v>
      </c>
      <c r="N106" s="16">
        <v>767</v>
      </c>
      <c r="O106" s="17">
        <f>K106/N106</f>
        <v>235.39504563233376</v>
      </c>
      <c r="P106" s="18" t="s">
        <v>24</v>
      </c>
      <c r="Q106" s="19">
        <f>ABS(M141-M106)*100</f>
        <v>15.134920060034807</v>
      </c>
      <c r="R106" s="11" t="s">
        <v>25</v>
      </c>
      <c r="S106" s="13">
        <v>124700</v>
      </c>
      <c r="T106" s="11" t="s">
        <v>26</v>
      </c>
      <c r="U106" s="12" t="s">
        <v>27</v>
      </c>
    </row>
    <row r="107" spans="1:21" x14ac:dyDescent="0.25">
      <c r="A107" s="11" t="s">
        <v>237</v>
      </c>
      <c r="B107" s="11" t="s">
        <v>238</v>
      </c>
      <c r="C107" s="12">
        <v>45611</v>
      </c>
      <c r="D107" s="13">
        <v>385000</v>
      </c>
      <c r="E107" s="11" t="s">
        <v>23</v>
      </c>
      <c r="F107" s="13">
        <v>385000</v>
      </c>
      <c r="G107" s="13">
        <v>162600</v>
      </c>
      <c r="H107" s="14">
        <f>G107/F107*100</f>
        <v>42.233766233766232</v>
      </c>
      <c r="I107" s="13">
        <v>359799</v>
      </c>
      <c r="J107" s="13">
        <v>102260</v>
      </c>
      <c r="K107" s="13">
        <f>F107-J107</f>
        <v>282740</v>
      </c>
      <c r="L107" s="13">
        <v>225911.40625</v>
      </c>
      <c r="M107" s="15">
        <f>K107/L107</f>
        <v>1.2515525651994386</v>
      </c>
      <c r="N107" s="16">
        <v>1288</v>
      </c>
      <c r="O107" s="17">
        <f>K107/N107</f>
        <v>219.51863354037266</v>
      </c>
      <c r="P107" s="18" t="s">
        <v>24</v>
      </c>
      <c r="Q107" s="19">
        <f>ABS(M141-M107)*100</f>
        <v>9.3484182725946052</v>
      </c>
      <c r="R107" s="11" t="s">
        <v>33</v>
      </c>
      <c r="S107" s="13">
        <v>102260</v>
      </c>
      <c r="T107" s="11" t="s">
        <v>26</v>
      </c>
      <c r="U107" s="12" t="s">
        <v>27</v>
      </c>
    </row>
    <row r="108" spans="1:21" x14ac:dyDescent="0.25">
      <c r="A108" s="11" t="s">
        <v>239</v>
      </c>
      <c r="B108" s="11" t="s">
        <v>240</v>
      </c>
      <c r="C108" s="12">
        <v>45338</v>
      </c>
      <c r="D108" s="13">
        <v>540000</v>
      </c>
      <c r="E108" s="11" t="s">
        <v>23</v>
      </c>
      <c r="F108" s="13">
        <v>540000</v>
      </c>
      <c r="G108" s="13">
        <v>220400</v>
      </c>
      <c r="H108" s="14">
        <f>G108/F108*100</f>
        <v>40.814814814814817</v>
      </c>
      <c r="I108" s="13">
        <v>573696</v>
      </c>
      <c r="J108" s="13">
        <v>100642</v>
      </c>
      <c r="K108" s="13">
        <f>F108-J108</f>
        <v>439358</v>
      </c>
      <c r="L108" s="13">
        <v>414959.65625</v>
      </c>
      <c r="M108" s="15">
        <f>K108/L108</f>
        <v>1.0587969056329196</v>
      </c>
      <c r="N108" s="16">
        <v>2830</v>
      </c>
      <c r="O108" s="17">
        <f>K108/N108</f>
        <v>155.25017667844523</v>
      </c>
      <c r="P108" s="18" t="s">
        <v>24</v>
      </c>
      <c r="Q108" s="19">
        <f>ABS(M141-M108)*100</f>
        <v>9.9271476840572923</v>
      </c>
      <c r="R108" s="11" t="s">
        <v>74</v>
      </c>
      <c r="S108" s="13">
        <v>87736</v>
      </c>
      <c r="T108" s="11" t="s">
        <v>26</v>
      </c>
      <c r="U108" s="12" t="s">
        <v>27</v>
      </c>
    </row>
    <row r="109" spans="1:21" x14ac:dyDescent="0.25">
      <c r="A109" s="11" t="s">
        <v>241</v>
      </c>
      <c r="B109" s="11" t="s">
        <v>242</v>
      </c>
      <c r="C109" s="12">
        <v>45069</v>
      </c>
      <c r="D109" s="13">
        <v>455000</v>
      </c>
      <c r="E109" s="11" t="s">
        <v>23</v>
      </c>
      <c r="F109" s="13">
        <v>455000</v>
      </c>
      <c r="G109" s="13">
        <v>160500</v>
      </c>
      <c r="H109" s="14">
        <f>G109/F109*100</f>
        <v>35.274725274725277</v>
      </c>
      <c r="I109" s="13">
        <v>408554</v>
      </c>
      <c r="J109" s="13">
        <v>160283</v>
      </c>
      <c r="K109" s="13">
        <f>F109-J109</f>
        <v>294717</v>
      </c>
      <c r="L109" s="13">
        <v>217781.58442982461</v>
      </c>
      <c r="M109" s="15">
        <f>K109/L109</f>
        <v>1.3532686924452337</v>
      </c>
      <c r="N109" s="16">
        <v>1492</v>
      </c>
      <c r="O109" s="17">
        <f>K109/N109</f>
        <v>197.53150134048258</v>
      </c>
      <c r="P109" s="18" t="s">
        <v>24</v>
      </c>
      <c r="Q109" s="19">
        <f>ABS(M141-M109)*100</f>
        <v>19.520030997174121</v>
      </c>
      <c r="R109" s="11" t="s">
        <v>33</v>
      </c>
      <c r="S109" s="13">
        <v>130124</v>
      </c>
      <c r="T109" s="11" t="s">
        <v>26</v>
      </c>
      <c r="U109" s="12" t="s">
        <v>27</v>
      </c>
    </row>
    <row r="110" spans="1:21" x14ac:dyDescent="0.25">
      <c r="A110" s="11" t="s">
        <v>243</v>
      </c>
      <c r="B110" s="11" t="s">
        <v>244</v>
      </c>
      <c r="C110" s="12">
        <v>45405</v>
      </c>
      <c r="D110" s="13">
        <v>510000</v>
      </c>
      <c r="E110" s="11" t="s">
        <v>23</v>
      </c>
      <c r="F110" s="13">
        <v>510000</v>
      </c>
      <c r="G110" s="13">
        <v>228200</v>
      </c>
      <c r="H110" s="14">
        <f>G110/F110*100</f>
        <v>44.745098039215684</v>
      </c>
      <c r="I110" s="13">
        <v>500896</v>
      </c>
      <c r="J110" s="13">
        <v>98430</v>
      </c>
      <c r="K110" s="13">
        <f>F110-J110</f>
        <v>411570</v>
      </c>
      <c r="L110" s="13">
        <v>353040.34375</v>
      </c>
      <c r="M110" s="15">
        <f>K110/L110</f>
        <v>1.1657874440872595</v>
      </c>
      <c r="N110" s="16">
        <v>2063</v>
      </c>
      <c r="O110" s="17">
        <f>K110/N110</f>
        <v>199.50072709646147</v>
      </c>
      <c r="P110" s="18" t="s">
        <v>24</v>
      </c>
      <c r="Q110" s="19">
        <f>ABS(M141-M110)*100</f>
        <v>0.77190616137670087</v>
      </c>
      <c r="R110" s="11" t="s">
        <v>33</v>
      </c>
      <c r="S110" s="13">
        <v>90700</v>
      </c>
      <c r="T110" s="11" t="s">
        <v>26</v>
      </c>
      <c r="U110" s="12" t="s">
        <v>27</v>
      </c>
    </row>
    <row r="111" spans="1:21" x14ac:dyDescent="0.25">
      <c r="A111" s="11" t="s">
        <v>245</v>
      </c>
      <c r="B111" s="11" t="s">
        <v>246</v>
      </c>
      <c r="C111" s="12">
        <v>45544</v>
      </c>
      <c r="D111" s="13">
        <v>838000</v>
      </c>
      <c r="E111" s="11" t="s">
        <v>23</v>
      </c>
      <c r="F111" s="13">
        <v>838000</v>
      </c>
      <c r="G111" s="13">
        <v>211800</v>
      </c>
      <c r="H111" s="14">
        <f>G111/F111*100</f>
        <v>25.274463007159902</v>
      </c>
      <c r="I111" s="13">
        <v>859013</v>
      </c>
      <c r="J111" s="13">
        <v>239132</v>
      </c>
      <c r="K111" s="13">
        <f>F111-J111</f>
        <v>598868</v>
      </c>
      <c r="L111" s="13">
        <v>543755.24671052629</v>
      </c>
      <c r="M111" s="15">
        <f>K111/L111</f>
        <v>1.1013558096641476</v>
      </c>
      <c r="N111" s="16">
        <v>3232</v>
      </c>
      <c r="O111" s="17">
        <f>K111/N111</f>
        <v>185.29331683168317</v>
      </c>
      <c r="P111" s="18" t="s">
        <v>24</v>
      </c>
      <c r="Q111" s="19">
        <f>ABS(M141-M111)*100</f>
        <v>5.6712572809344941</v>
      </c>
      <c r="R111" s="11" t="s">
        <v>25</v>
      </c>
      <c r="S111" s="13">
        <v>223440</v>
      </c>
      <c r="T111" s="11" t="s">
        <v>26</v>
      </c>
      <c r="U111" s="12" t="s">
        <v>27</v>
      </c>
    </row>
    <row r="112" spans="1:21" x14ac:dyDescent="0.25">
      <c r="A112" s="11" t="s">
        <v>247</v>
      </c>
      <c r="B112" s="11" t="s">
        <v>248</v>
      </c>
      <c r="C112" s="12">
        <v>45212</v>
      </c>
      <c r="D112" s="13">
        <v>300000</v>
      </c>
      <c r="E112" s="11" t="s">
        <v>23</v>
      </c>
      <c r="F112" s="13">
        <v>300000</v>
      </c>
      <c r="G112" s="13">
        <v>126200</v>
      </c>
      <c r="H112" s="14">
        <f>G112/F112*100</f>
        <v>42.06666666666667</v>
      </c>
      <c r="I112" s="13">
        <v>320257</v>
      </c>
      <c r="J112" s="13">
        <v>97214</v>
      </c>
      <c r="K112" s="13">
        <f>F112-J112</f>
        <v>202786</v>
      </c>
      <c r="L112" s="13">
        <v>195651.75</v>
      </c>
      <c r="M112" s="15">
        <f>K112/L112</f>
        <v>1.0364640234498286</v>
      </c>
      <c r="N112" s="16">
        <v>1552</v>
      </c>
      <c r="O112" s="17">
        <f>K112/N112</f>
        <v>130.66108247422682</v>
      </c>
      <c r="P112" s="18" t="s">
        <v>24</v>
      </c>
      <c r="Q112" s="19">
        <f>ABS(M141-M112)*100</f>
        <v>12.160435902366395</v>
      </c>
      <c r="R112" s="11" t="s">
        <v>33</v>
      </c>
      <c r="S112" s="13">
        <v>86710</v>
      </c>
      <c r="T112" s="11" t="s">
        <v>26</v>
      </c>
      <c r="U112" s="12" t="s">
        <v>27</v>
      </c>
    </row>
    <row r="113" spans="1:21" x14ac:dyDescent="0.25">
      <c r="A113" s="11" t="s">
        <v>249</v>
      </c>
      <c r="B113" s="11" t="s">
        <v>250</v>
      </c>
      <c r="C113" s="12">
        <v>45324</v>
      </c>
      <c r="D113" s="13">
        <v>532000</v>
      </c>
      <c r="E113" s="11" t="s">
        <v>23</v>
      </c>
      <c r="F113" s="13">
        <v>532000</v>
      </c>
      <c r="G113" s="13">
        <v>226500</v>
      </c>
      <c r="H113" s="14">
        <f>G113/F113*100</f>
        <v>42.575187969924812</v>
      </c>
      <c r="I113" s="13">
        <v>595541</v>
      </c>
      <c r="J113" s="13">
        <v>49294</v>
      </c>
      <c r="K113" s="13">
        <f>F113-J113</f>
        <v>482706</v>
      </c>
      <c r="L113" s="13">
        <v>479164.03125</v>
      </c>
      <c r="M113" s="15">
        <f>K113/L113</f>
        <v>1.0073919754384737</v>
      </c>
      <c r="N113" s="16">
        <v>3223</v>
      </c>
      <c r="O113" s="17">
        <f>K113/N113</f>
        <v>149.76915916847656</v>
      </c>
      <c r="P113" s="18" t="s">
        <v>24</v>
      </c>
      <c r="Q113" s="19">
        <f>ABS(M141-M113)*100</f>
        <v>15.067640703501883</v>
      </c>
      <c r="R113" s="11" t="s">
        <v>33</v>
      </c>
      <c r="S113" s="13">
        <v>39308</v>
      </c>
      <c r="T113" s="11" t="s">
        <v>26</v>
      </c>
      <c r="U113" s="12" t="s">
        <v>27</v>
      </c>
    </row>
    <row r="114" spans="1:21" x14ac:dyDescent="0.25">
      <c r="A114" s="11" t="s">
        <v>251</v>
      </c>
      <c r="B114" s="11" t="s">
        <v>252</v>
      </c>
      <c r="C114" s="12">
        <v>45518</v>
      </c>
      <c r="D114" s="13">
        <v>452500</v>
      </c>
      <c r="E114" s="11" t="s">
        <v>23</v>
      </c>
      <c r="F114" s="13">
        <v>452500</v>
      </c>
      <c r="G114" s="13">
        <v>214000</v>
      </c>
      <c r="H114" s="14">
        <f>G114/F114*100</f>
        <v>47.292817679558013</v>
      </c>
      <c r="I114" s="13">
        <v>471638</v>
      </c>
      <c r="J114" s="13">
        <v>85308</v>
      </c>
      <c r="K114" s="13">
        <f>F114-J114</f>
        <v>367192</v>
      </c>
      <c r="L114" s="13">
        <v>338885.96765350882</v>
      </c>
      <c r="M114" s="15">
        <f>K114/L114</f>
        <v>1.083526717091551</v>
      </c>
      <c r="N114" s="16">
        <v>1491</v>
      </c>
      <c r="O114" s="17">
        <f>K114/N114</f>
        <v>246.27230046948358</v>
      </c>
      <c r="P114" s="18" t="s">
        <v>24</v>
      </c>
      <c r="Q114" s="19">
        <f>ABS(M141-M114)*100</f>
        <v>7.4541665381941513</v>
      </c>
      <c r="R114" s="11" t="s">
        <v>25</v>
      </c>
      <c r="S114" s="13">
        <v>83200</v>
      </c>
      <c r="T114" s="11" t="s">
        <v>26</v>
      </c>
      <c r="U114" s="12" t="s">
        <v>27</v>
      </c>
    </row>
    <row r="115" spans="1:21" x14ac:dyDescent="0.25">
      <c r="A115" s="11" t="s">
        <v>253</v>
      </c>
      <c r="B115" s="11" t="s">
        <v>254</v>
      </c>
      <c r="C115" s="12">
        <v>45576</v>
      </c>
      <c r="D115" s="13">
        <v>1600000</v>
      </c>
      <c r="E115" s="11" t="s">
        <v>23</v>
      </c>
      <c r="F115" s="13">
        <v>1600000</v>
      </c>
      <c r="G115" s="13">
        <v>707800</v>
      </c>
      <c r="H115" s="14">
        <f>G115/F115*100</f>
        <v>44.237500000000004</v>
      </c>
      <c r="I115" s="13">
        <v>1570078</v>
      </c>
      <c r="J115" s="13">
        <v>244986</v>
      </c>
      <c r="K115" s="13">
        <f>F115-J115</f>
        <v>1355014</v>
      </c>
      <c r="L115" s="13">
        <v>1162361.375</v>
      </c>
      <c r="M115" s="15">
        <f>K115/L115</f>
        <v>1.165742452513961</v>
      </c>
      <c r="N115" s="16">
        <v>3133</v>
      </c>
      <c r="O115" s="17">
        <f>K115/N115</f>
        <v>432.49728694541972</v>
      </c>
      <c r="P115" s="18" t="s">
        <v>24</v>
      </c>
      <c r="Q115" s="19">
        <f>ABS(M141-M115)*100</f>
        <v>0.76740700404684947</v>
      </c>
      <c r="R115" s="11" t="s">
        <v>33</v>
      </c>
      <c r="S115" s="13">
        <v>236650</v>
      </c>
      <c r="T115" s="11" t="s">
        <v>26</v>
      </c>
      <c r="U115" s="12" t="s">
        <v>27</v>
      </c>
    </row>
    <row r="116" spans="1:21" x14ac:dyDescent="0.25">
      <c r="A116" s="11" t="s">
        <v>255</v>
      </c>
      <c r="B116" s="11" t="s">
        <v>256</v>
      </c>
      <c r="C116" s="12">
        <v>45170</v>
      </c>
      <c r="D116" s="13">
        <v>417000</v>
      </c>
      <c r="E116" s="11" t="s">
        <v>23</v>
      </c>
      <c r="F116" s="13">
        <v>417000</v>
      </c>
      <c r="G116" s="13">
        <v>177300</v>
      </c>
      <c r="H116" s="14">
        <f>G116/F116*100</f>
        <v>42.517985611510788</v>
      </c>
      <c r="I116" s="13">
        <v>453147</v>
      </c>
      <c r="J116" s="13">
        <v>99488</v>
      </c>
      <c r="K116" s="13">
        <f>F116-J116</f>
        <v>317512</v>
      </c>
      <c r="L116" s="13">
        <v>310227.1875</v>
      </c>
      <c r="M116" s="15">
        <f>K116/L116</f>
        <v>1.0234821859383294</v>
      </c>
      <c r="N116" s="16">
        <v>2135</v>
      </c>
      <c r="O116" s="17">
        <f>K116/N116</f>
        <v>148.7175644028103</v>
      </c>
      <c r="P116" s="18" t="s">
        <v>24</v>
      </c>
      <c r="Q116" s="19">
        <f>ABS(M141-M116)*100</f>
        <v>13.458619653516312</v>
      </c>
      <c r="R116" s="11" t="s">
        <v>33</v>
      </c>
      <c r="S116" s="13">
        <v>79000</v>
      </c>
      <c r="T116" s="11" t="s">
        <v>26</v>
      </c>
      <c r="U116" s="12" t="s">
        <v>27</v>
      </c>
    </row>
    <row r="117" spans="1:21" x14ac:dyDescent="0.25">
      <c r="A117" s="11" t="s">
        <v>257</v>
      </c>
      <c r="B117" s="11" t="s">
        <v>258</v>
      </c>
      <c r="C117" s="12">
        <v>45461</v>
      </c>
      <c r="D117" s="13">
        <v>360665</v>
      </c>
      <c r="E117" s="11" t="s">
        <v>23</v>
      </c>
      <c r="F117" s="13">
        <v>360665</v>
      </c>
      <c r="G117" s="13">
        <v>106900</v>
      </c>
      <c r="H117" s="14">
        <f>G117/F117*100</f>
        <v>29.639693344239117</v>
      </c>
      <c r="I117" s="13">
        <v>235735</v>
      </c>
      <c r="J117" s="13">
        <v>64914</v>
      </c>
      <c r="K117" s="13">
        <f>F117-J117</f>
        <v>295751</v>
      </c>
      <c r="L117" s="13">
        <v>149842.984375</v>
      </c>
      <c r="M117" s="15">
        <f>K117/L117</f>
        <v>1.973739386155362</v>
      </c>
      <c r="N117" s="16">
        <v>1083</v>
      </c>
      <c r="O117" s="17">
        <f>K117/N117</f>
        <v>273.08494921514313</v>
      </c>
      <c r="P117" s="18" t="s">
        <v>24</v>
      </c>
      <c r="Q117" s="19">
        <f>ABS(M141-M117)*100</f>
        <v>81.567100368186956</v>
      </c>
      <c r="R117" s="11" t="s">
        <v>33</v>
      </c>
      <c r="S117" s="13">
        <v>57225</v>
      </c>
      <c r="T117" s="11" t="s">
        <v>26</v>
      </c>
      <c r="U117" s="12" t="s">
        <v>27</v>
      </c>
    </row>
    <row r="118" spans="1:21" x14ac:dyDescent="0.25">
      <c r="A118" s="11" t="s">
        <v>259</v>
      </c>
      <c r="B118" s="11" t="s">
        <v>260</v>
      </c>
      <c r="C118" s="12">
        <v>45086</v>
      </c>
      <c r="D118" s="13">
        <v>230000</v>
      </c>
      <c r="E118" s="11" t="s">
        <v>23</v>
      </c>
      <c r="F118" s="13">
        <v>230000</v>
      </c>
      <c r="G118" s="13">
        <v>91700</v>
      </c>
      <c r="H118" s="14">
        <f>G118/F118*100</f>
        <v>39.869565217391305</v>
      </c>
      <c r="I118" s="13">
        <v>257034</v>
      </c>
      <c r="J118" s="13">
        <v>61151</v>
      </c>
      <c r="K118" s="13">
        <f>F118-J118</f>
        <v>168849</v>
      </c>
      <c r="L118" s="13">
        <v>171827.1875</v>
      </c>
      <c r="M118" s="15">
        <f>K118/L118</f>
        <v>0.98266754206170082</v>
      </c>
      <c r="N118" s="16">
        <v>1200</v>
      </c>
      <c r="O118" s="17">
        <f>K118/N118</f>
        <v>140.70750000000001</v>
      </c>
      <c r="P118" s="18" t="s">
        <v>24</v>
      </c>
      <c r="Q118" s="19">
        <f>ABS(M141-M118)*100</f>
        <v>17.540084041179171</v>
      </c>
      <c r="R118" s="11" t="s">
        <v>33</v>
      </c>
      <c r="S118" s="13">
        <v>57225</v>
      </c>
      <c r="T118" s="11" t="s">
        <v>26</v>
      </c>
      <c r="U118" s="12" t="s">
        <v>27</v>
      </c>
    </row>
    <row r="119" spans="1:21" x14ac:dyDescent="0.25">
      <c r="A119" s="11" t="s">
        <v>261</v>
      </c>
      <c r="B119" s="11" t="s">
        <v>262</v>
      </c>
      <c r="C119" s="12">
        <v>45596</v>
      </c>
      <c r="D119" s="13">
        <v>775000</v>
      </c>
      <c r="E119" s="11" t="s">
        <v>23</v>
      </c>
      <c r="F119" s="13">
        <v>775000</v>
      </c>
      <c r="G119" s="13">
        <v>459900</v>
      </c>
      <c r="H119" s="14">
        <f>G119/F119*100</f>
        <v>59.341935483870969</v>
      </c>
      <c r="I119" s="13">
        <v>911011</v>
      </c>
      <c r="J119" s="13">
        <v>186033</v>
      </c>
      <c r="K119" s="13">
        <f>F119-J119</f>
        <v>588967</v>
      </c>
      <c r="L119" s="13">
        <v>635945.625</v>
      </c>
      <c r="M119" s="15">
        <f>K119/L119</f>
        <v>0.92612792170714275</v>
      </c>
      <c r="N119" s="16">
        <v>2631</v>
      </c>
      <c r="O119" s="17">
        <f>K119/N119</f>
        <v>223.85670847586468</v>
      </c>
      <c r="P119" s="18" t="s">
        <v>24</v>
      </c>
      <c r="Q119" s="19">
        <f>ABS(M141-M119)*100</f>
        <v>23.194046076634976</v>
      </c>
      <c r="R119" s="11" t="s">
        <v>33</v>
      </c>
      <c r="S119" s="13">
        <v>169616</v>
      </c>
      <c r="T119" s="11" t="s">
        <v>26</v>
      </c>
      <c r="U119" s="12" t="s">
        <v>27</v>
      </c>
    </row>
    <row r="120" spans="1:21" x14ac:dyDescent="0.25">
      <c r="A120" s="11" t="s">
        <v>263</v>
      </c>
      <c r="B120" s="11" t="s">
        <v>264</v>
      </c>
      <c r="C120" s="12">
        <v>45399</v>
      </c>
      <c r="D120" s="13">
        <v>632500</v>
      </c>
      <c r="E120" s="11" t="s">
        <v>23</v>
      </c>
      <c r="F120" s="13">
        <v>632500</v>
      </c>
      <c r="G120" s="13">
        <v>321500</v>
      </c>
      <c r="H120" s="14">
        <f>G120/F120*100</f>
        <v>50.830039525691696</v>
      </c>
      <c r="I120" s="13">
        <v>706216</v>
      </c>
      <c r="J120" s="13">
        <v>172357</v>
      </c>
      <c r="K120" s="13">
        <f>F120-J120</f>
        <v>460143</v>
      </c>
      <c r="L120" s="13">
        <v>468297.375</v>
      </c>
      <c r="M120" s="15">
        <f>K120/L120</f>
        <v>0.98258718618698215</v>
      </c>
      <c r="N120" s="16">
        <v>1955</v>
      </c>
      <c r="O120" s="17">
        <f>K120/N120</f>
        <v>235.36726342710998</v>
      </c>
      <c r="P120" s="18" t="s">
        <v>24</v>
      </c>
      <c r="Q120" s="19">
        <f>ABS(M141-M120)*100</f>
        <v>17.548119628651037</v>
      </c>
      <c r="R120" s="11" t="s">
        <v>33</v>
      </c>
      <c r="S120" s="13">
        <v>158000</v>
      </c>
      <c r="T120" s="11" t="s">
        <v>26</v>
      </c>
      <c r="U120" s="12" t="s">
        <v>27</v>
      </c>
    </row>
    <row r="121" spans="1:21" x14ac:dyDescent="0.25">
      <c r="A121" s="11" t="s">
        <v>265</v>
      </c>
      <c r="B121" s="11" t="s">
        <v>266</v>
      </c>
      <c r="C121" s="12">
        <v>45286</v>
      </c>
      <c r="D121" s="13">
        <v>645000</v>
      </c>
      <c r="E121" s="11" t="s">
        <v>23</v>
      </c>
      <c r="F121" s="13">
        <v>645000</v>
      </c>
      <c r="G121" s="13">
        <v>362700</v>
      </c>
      <c r="H121" s="14">
        <f>G121/F121*100</f>
        <v>56.232558139534881</v>
      </c>
      <c r="I121" s="13">
        <v>718895</v>
      </c>
      <c r="J121" s="13">
        <v>178553</v>
      </c>
      <c r="K121" s="13">
        <f>F121-J121</f>
        <v>466447</v>
      </c>
      <c r="L121" s="13">
        <v>473984.21875</v>
      </c>
      <c r="M121" s="15">
        <f>K121/L121</f>
        <v>0.9840981651881211</v>
      </c>
      <c r="N121" s="16">
        <v>3551</v>
      </c>
      <c r="O121" s="17">
        <f>K121/N121</f>
        <v>131.35651929034074</v>
      </c>
      <c r="P121" s="18" t="s">
        <v>24</v>
      </c>
      <c r="Q121" s="19">
        <f>ABS(M141-M121)*100</f>
        <v>17.397021728537144</v>
      </c>
      <c r="R121" s="11" t="s">
        <v>25</v>
      </c>
      <c r="S121" s="13">
        <v>173602</v>
      </c>
      <c r="T121" s="11" t="s">
        <v>26</v>
      </c>
      <c r="U121" s="12" t="s">
        <v>27</v>
      </c>
    </row>
    <row r="122" spans="1:21" x14ac:dyDescent="0.25">
      <c r="A122" s="11" t="s">
        <v>265</v>
      </c>
      <c r="B122" s="11" t="s">
        <v>266</v>
      </c>
      <c r="C122" s="12">
        <v>45684</v>
      </c>
      <c r="D122" s="13">
        <v>655000</v>
      </c>
      <c r="E122" s="11" t="s">
        <v>23</v>
      </c>
      <c r="F122" s="13">
        <v>655000</v>
      </c>
      <c r="G122" s="13">
        <v>411600</v>
      </c>
      <c r="H122" s="14">
        <f>G122/F122*100</f>
        <v>62.839694656488554</v>
      </c>
      <c r="I122" s="13">
        <v>718895</v>
      </c>
      <c r="J122" s="13">
        <v>178553</v>
      </c>
      <c r="K122" s="13">
        <f>F122-J122</f>
        <v>476447</v>
      </c>
      <c r="L122" s="13">
        <v>473984.21875</v>
      </c>
      <c r="M122" s="15">
        <f>K122/L122</f>
        <v>1.0051959140253548</v>
      </c>
      <c r="N122" s="16">
        <v>3551</v>
      </c>
      <c r="O122" s="17">
        <f>K122/N122</f>
        <v>134.17262742889326</v>
      </c>
      <c r="P122" s="18" t="s">
        <v>24</v>
      </c>
      <c r="Q122" s="19">
        <f>ABS(M141-M122)*100</f>
        <v>15.287246844813772</v>
      </c>
      <c r="R122" s="11" t="s">
        <v>25</v>
      </c>
      <c r="S122" s="13">
        <v>173602</v>
      </c>
      <c r="T122" s="11" t="s">
        <v>26</v>
      </c>
      <c r="U122" s="12" t="s">
        <v>27</v>
      </c>
    </row>
    <row r="123" spans="1:21" x14ac:dyDescent="0.25">
      <c r="A123" s="11" t="s">
        <v>267</v>
      </c>
      <c r="B123" s="11" t="s">
        <v>268</v>
      </c>
      <c r="C123" s="12">
        <v>45695</v>
      </c>
      <c r="D123" s="13">
        <v>759900</v>
      </c>
      <c r="E123" s="11" t="s">
        <v>23</v>
      </c>
      <c r="F123" s="13">
        <v>759900</v>
      </c>
      <c r="G123" s="13">
        <v>468100</v>
      </c>
      <c r="H123" s="14">
        <f>G123/F123*100</f>
        <v>61.600210554020265</v>
      </c>
      <c r="I123" s="13">
        <v>1038034</v>
      </c>
      <c r="J123" s="13">
        <v>175337</v>
      </c>
      <c r="K123" s="13">
        <f>F123-J123</f>
        <v>584563</v>
      </c>
      <c r="L123" s="13">
        <v>756751.75</v>
      </c>
      <c r="M123" s="15">
        <f>K123/L123</f>
        <v>0.77246336067277022</v>
      </c>
      <c r="N123" s="16">
        <v>2907</v>
      </c>
      <c r="O123" s="17">
        <f>K123/N123</f>
        <v>201.08806329549364</v>
      </c>
      <c r="P123" s="18" t="s">
        <v>24</v>
      </c>
      <c r="Q123" s="19">
        <f>ABS(M141-M123)*100</f>
        <v>38.560502180072234</v>
      </c>
      <c r="R123" s="11" t="s">
        <v>25</v>
      </c>
      <c r="S123" s="13">
        <v>164216</v>
      </c>
      <c r="T123" s="11" t="s">
        <v>26</v>
      </c>
      <c r="U123" s="12" t="s">
        <v>27</v>
      </c>
    </row>
    <row r="124" spans="1:21" x14ac:dyDescent="0.25">
      <c r="A124" s="11" t="s">
        <v>269</v>
      </c>
      <c r="B124" s="11" t="s">
        <v>270</v>
      </c>
      <c r="C124" s="12">
        <v>45349</v>
      </c>
      <c r="D124" s="13">
        <v>399900</v>
      </c>
      <c r="E124" s="11" t="s">
        <v>23</v>
      </c>
      <c r="F124" s="13">
        <v>399900</v>
      </c>
      <c r="G124" s="13">
        <v>188800</v>
      </c>
      <c r="H124" s="14">
        <f>G124/F124*100</f>
        <v>47.211802950737685</v>
      </c>
      <c r="I124" s="13">
        <v>477737</v>
      </c>
      <c r="J124" s="13">
        <v>83788</v>
      </c>
      <c r="K124" s="13">
        <f>F124-J124</f>
        <v>316112</v>
      </c>
      <c r="L124" s="13">
        <v>345569.3125</v>
      </c>
      <c r="M124" s="15">
        <f>K124/L124</f>
        <v>0.91475715164956961</v>
      </c>
      <c r="N124" s="16">
        <v>2510</v>
      </c>
      <c r="O124" s="17">
        <f>K124/N124</f>
        <v>125.94103585657371</v>
      </c>
      <c r="P124" s="18" t="s">
        <v>24</v>
      </c>
      <c r="Q124" s="19">
        <f>ABS(M141-M124)*100</f>
        <v>24.331123082392292</v>
      </c>
      <c r="R124" s="11" t="s">
        <v>30</v>
      </c>
      <c r="S124" s="13">
        <v>77198</v>
      </c>
      <c r="T124" s="11" t="s">
        <v>26</v>
      </c>
      <c r="U124" s="12" t="s">
        <v>27</v>
      </c>
    </row>
    <row r="125" spans="1:21" x14ac:dyDescent="0.25">
      <c r="A125" s="11" t="s">
        <v>271</v>
      </c>
      <c r="B125" s="11" t="s">
        <v>272</v>
      </c>
      <c r="C125" s="12">
        <v>45394</v>
      </c>
      <c r="D125" s="13">
        <v>335000</v>
      </c>
      <c r="E125" s="11" t="s">
        <v>23</v>
      </c>
      <c r="F125" s="13">
        <v>335000</v>
      </c>
      <c r="G125" s="13">
        <v>161300</v>
      </c>
      <c r="H125" s="14">
        <f>G125/F125*100</f>
        <v>48.149253731343286</v>
      </c>
      <c r="I125" s="13">
        <v>352448</v>
      </c>
      <c r="J125" s="13">
        <v>72250</v>
      </c>
      <c r="K125" s="13">
        <f>F125-J125</f>
        <v>262750</v>
      </c>
      <c r="L125" s="13">
        <v>245787.71875</v>
      </c>
      <c r="M125" s="15">
        <f>K125/L125</f>
        <v>1.0690119153888766</v>
      </c>
      <c r="N125" s="16">
        <v>1512</v>
      </c>
      <c r="O125" s="17">
        <f>K125/N125</f>
        <v>173.77645502645504</v>
      </c>
      <c r="P125" s="18" t="s">
        <v>24</v>
      </c>
      <c r="Q125" s="19">
        <f>ABS(M141-M125)*100</f>
        <v>8.9056467084615889</v>
      </c>
      <c r="R125" s="11" t="s">
        <v>33</v>
      </c>
      <c r="S125" s="13">
        <v>61000</v>
      </c>
      <c r="T125" s="11" t="s">
        <v>26</v>
      </c>
      <c r="U125" s="12" t="s">
        <v>27</v>
      </c>
    </row>
    <row r="126" spans="1:21" x14ac:dyDescent="0.25">
      <c r="A126" s="11" t="s">
        <v>273</v>
      </c>
      <c r="B126" s="11" t="s">
        <v>274</v>
      </c>
      <c r="C126" s="12">
        <v>45638</v>
      </c>
      <c r="D126" s="13">
        <v>422000</v>
      </c>
      <c r="E126" s="11" t="s">
        <v>23</v>
      </c>
      <c r="F126" s="13">
        <v>422000</v>
      </c>
      <c r="G126" s="13">
        <v>160900</v>
      </c>
      <c r="H126" s="14">
        <f>G126/F126*100</f>
        <v>38.127962085308056</v>
      </c>
      <c r="I126" s="13">
        <v>359027</v>
      </c>
      <c r="J126" s="13">
        <v>45193</v>
      </c>
      <c r="K126" s="13">
        <f>F126-J126</f>
        <v>376807</v>
      </c>
      <c r="L126" s="13">
        <v>275292.96875</v>
      </c>
      <c r="M126" s="15">
        <f>K126/L126</f>
        <v>1.3687490883291948</v>
      </c>
      <c r="N126" s="16">
        <v>1731</v>
      </c>
      <c r="O126" s="17">
        <f>K126/N126</f>
        <v>217.68168688619295</v>
      </c>
      <c r="P126" s="18" t="s">
        <v>24</v>
      </c>
      <c r="Q126" s="19">
        <f>ABS(M141-M126)*100</f>
        <v>21.068070585570233</v>
      </c>
      <c r="R126" s="11" t="s">
        <v>30</v>
      </c>
      <c r="S126" s="13">
        <v>40875</v>
      </c>
      <c r="T126" s="11" t="s">
        <v>26</v>
      </c>
      <c r="U126" s="12" t="s">
        <v>27</v>
      </c>
    </row>
    <row r="127" spans="1:21" x14ac:dyDescent="0.25">
      <c r="A127" s="11" t="s">
        <v>275</v>
      </c>
      <c r="B127" s="11" t="s">
        <v>276</v>
      </c>
      <c r="C127" s="12">
        <v>45211</v>
      </c>
      <c r="D127" s="13">
        <v>355000</v>
      </c>
      <c r="E127" s="11" t="s">
        <v>23</v>
      </c>
      <c r="F127" s="13">
        <v>355000</v>
      </c>
      <c r="G127" s="13">
        <v>125600</v>
      </c>
      <c r="H127" s="14">
        <f>G127/F127*100</f>
        <v>35.380281690140848</v>
      </c>
      <c r="I127" s="13">
        <v>319758</v>
      </c>
      <c r="J127" s="13">
        <v>101733</v>
      </c>
      <c r="K127" s="13">
        <f>F127-J127</f>
        <v>253267</v>
      </c>
      <c r="L127" s="13">
        <v>191250.0060307018</v>
      </c>
      <c r="M127" s="15">
        <f>K127/L127</f>
        <v>1.3242718536664646</v>
      </c>
      <c r="N127" s="16">
        <v>1082</v>
      </c>
      <c r="O127" s="17">
        <f>K127/N127</f>
        <v>234.07301293900184</v>
      </c>
      <c r="P127" s="18" t="s">
        <v>24</v>
      </c>
      <c r="Q127" s="19">
        <f>ABS(M141-M127)*100</f>
        <v>16.620347119297207</v>
      </c>
      <c r="R127" s="11" t="s">
        <v>33</v>
      </c>
      <c r="S127" s="13">
        <v>96990</v>
      </c>
      <c r="T127" s="11" t="s">
        <v>26</v>
      </c>
      <c r="U127" s="12" t="s">
        <v>27</v>
      </c>
    </row>
    <row r="128" spans="1:21" x14ac:dyDescent="0.25">
      <c r="A128" s="11" t="s">
        <v>277</v>
      </c>
      <c r="B128" s="11" t="s">
        <v>278</v>
      </c>
      <c r="C128" s="12">
        <v>45134</v>
      </c>
      <c r="D128" s="13">
        <v>720000</v>
      </c>
      <c r="E128" s="11" t="s">
        <v>23</v>
      </c>
      <c r="F128" s="13">
        <v>720000</v>
      </c>
      <c r="G128" s="13">
        <v>274000</v>
      </c>
      <c r="H128" s="14">
        <f>G128/F128*100</f>
        <v>38.055555555555557</v>
      </c>
      <c r="I128" s="13">
        <v>765953</v>
      </c>
      <c r="J128" s="13">
        <v>45269</v>
      </c>
      <c r="K128" s="13">
        <f>F128-J128</f>
        <v>674731</v>
      </c>
      <c r="L128" s="13">
        <v>632178.9375</v>
      </c>
      <c r="M128" s="15">
        <f>K128/L128</f>
        <v>1.0673101553624602</v>
      </c>
      <c r="N128" s="16">
        <v>2736</v>
      </c>
      <c r="O128" s="17">
        <f>K128/N128</f>
        <v>246.61220760233917</v>
      </c>
      <c r="P128" s="18" t="s">
        <v>24</v>
      </c>
      <c r="Q128" s="19">
        <f>ABS(M141-M128)*100</f>
        <v>9.0758227111032319</v>
      </c>
      <c r="R128" s="11" t="s">
        <v>30</v>
      </c>
      <c r="S128" s="13">
        <v>37500</v>
      </c>
      <c r="T128" s="11" t="s">
        <v>26</v>
      </c>
      <c r="U128" s="12" t="s">
        <v>27</v>
      </c>
    </row>
    <row r="129" spans="1:21" x14ac:dyDescent="0.25">
      <c r="A129" s="11" t="s">
        <v>279</v>
      </c>
      <c r="B129" s="11" t="s">
        <v>280</v>
      </c>
      <c r="C129" s="12">
        <v>45637</v>
      </c>
      <c r="D129" s="13">
        <v>505000</v>
      </c>
      <c r="E129" s="11" t="s">
        <v>23</v>
      </c>
      <c r="F129" s="13">
        <v>505000</v>
      </c>
      <c r="G129" s="13">
        <v>131000</v>
      </c>
      <c r="H129" s="14">
        <f>G129/F129*100</f>
        <v>25.940594059405942</v>
      </c>
      <c r="I129" s="13">
        <v>455420</v>
      </c>
      <c r="J129" s="13">
        <v>88879</v>
      </c>
      <c r="K129" s="13">
        <f>F129-J129</f>
        <v>416121</v>
      </c>
      <c r="L129" s="13">
        <v>321527.1875</v>
      </c>
      <c r="M129" s="15">
        <f>K129/L129</f>
        <v>1.2942015984262607</v>
      </c>
      <c r="N129" s="16">
        <v>1833</v>
      </c>
      <c r="O129" s="17">
        <f>K129/N129</f>
        <v>227.01636661211128</v>
      </c>
      <c r="P129" s="18" t="s">
        <v>24</v>
      </c>
      <c r="Q129" s="19">
        <f>ABS(M141-M129)*100</f>
        <v>13.613321595276817</v>
      </c>
      <c r="R129" s="11" t="s">
        <v>30</v>
      </c>
      <c r="S129" s="13">
        <v>81520</v>
      </c>
      <c r="T129" s="11" t="s">
        <v>26</v>
      </c>
      <c r="U129" s="12" t="s">
        <v>27</v>
      </c>
    </row>
    <row r="130" spans="1:21" x14ac:dyDescent="0.25">
      <c r="A130" s="11" t="s">
        <v>281</v>
      </c>
      <c r="B130" s="11" t="s">
        <v>282</v>
      </c>
      <c r="C130" s="12">
        <v>45146</v>
      </c>
      <c r="D130" s="13">
        <v>669000</v>
      </c>
      <c r="E130" s="11" t="s">
        <v>23</v>
      </c>
      <c r="F130" s="13">
        <v>669000</v>
      </c>
      <c r="G130" s="13">
        <v>340400</v>
      </c>
      <c r="H130" s="14">
        <f>G130/F130*100</f>
        <v>50.881913303437962</v>
      </c>
      <c r="I130" s="13">
        <v>896370</v>
      </c>
      <c r="J130" s="13">
        <v>131726</v>
      </c>
      <c r="K130" s="13">
        <f>F130-J130</f>
        <v>537274</v>
      </c>
      <c r="L130" s="13">
        <v>670740.375</v>
      </c>
      <c r="M130" s="15">
        <f>K130/L130</f>
        <v>0.80101633959339336</v>
      </c>
      <c r="N130" s="16">
        <v>3285</v>
      </c>
      <c r="O130" s="17">
        <f>K130/N130</f>
        <v>163.5537290715373</v>
      </c>
      <c r="P130" s="18" t="s">
        <v>24</v>
      </c>
      <c r="Q130" s="19">
        <f>ABS(M141-M130)*100</f>
        <v>35.705204288009917</v>
      </c>
      <c r="R130" s="11" t="s">
        <v>30</v>
      </c>
      <c r="S130" s="13">
        <v>93760</v>
      </c>
      <c r="T130" s="11" t="s">
        <v>26</v>
      </c>
      <c r="U130" s="12" t="s">
        <v>27</v>
      </c>
    </row>
    <row r="131" spans="1:21" x14ac:dyDescent="0.25">
      <c r="A131" s="11" t="s">
        <v>283</v>
      </c>
      <c r="B131" s="11" t="s">
        <v>284</v>
      </c>
      <c r="C131" s="12">
        <v>45317</v>
      </c>
      <c r="D131" s="13">
        <v>655000</v>
      </c>
      <c r="E131" s="11" t="s">
        <v>23</v>
      </c>
      <c r="F131" s="13">
        <v>655000</v>
      </c>
      <c r="G131" s="13">
        <v>274700</v>
      </c>
      <c r="H131" s="14">
        <f>G131/F131*100</f>
        <v>41.938931297709928</v>
      </c>
      <c r="I131" s="13">
        <v>717515</v>
      </c>
      <c r="J131" s="13">
        <v>84578</v>
      </c>
      <c r="K131" s="13">
        <f>F131-J131</f>
        <v>570422</v>
      </c>
      <c r="L131" s="13">
        <v>555207.875</v>
      </c>
      <c r="M131" s="15">
        <f>K131/L131</f>
        <v>1.0274025742160087</v>
      </c>
      <c r="N131" s="16">
        <v>2675</v>
      </c>
      <c r="O131" s="17">
        <f>K131/N131</f>
        <v>213.2418691588785</v>
      </c>
      <c r="P131" s="18" t="s">
        <v>24</v>
      </c>
      <c r="Q131" s="19">
        <f>ABS(M141-M131)*100</f>
        <v>13.066580825748385</v>
      </c>
      <c r="R131" s="11" t="s">
        <v>30</v>
      </c>
      <c r="S131" s="13">
        <v>79000</v>
      </c>
      <c r="T131" s="11" t="s">
        <v>26</v>
      </c>
      <c r="U131" s="12" t="s">
        <v>27</v>
      </c>
    </row>
    <row r="132" spans="1:21" x14ac:dyDescent="0.25">
      <c r="A132" s="11" t="s">
        <v>285</v>
      </c>
      <c r="B132" s="11" t="s">
        <v>286</v>
      </c>
      <c r="C132" s="12">
        <v>45471</v>
      </c>
      <c r="D132" s="13">
        <v>245000</v>
      </c>
      <c r="E132" s="11" t="s">
        <v>23</v>
      </c>
      <c r="F132" s="13">
        <v>245000</v>
      </c>
      <c r="G132" s="13">
        <v>118800</v>
      </c>
      <c r="H132" s="14">
        <f>G132/F132*100</f>
        <v>48.489795918367342</v>
      </c>
      <c r="I132" s="13">
        <v>261988</v>
      </c>
      <c r="J132" s="13">
        <v>91500</v>
      </c>
      <c r="K132" s="13">
        <f>F132-J132</f>
        <v>153500</v>
      </c>
      <c r="L132" s="13">
        <v>149550.875</v>
      </c>
      <c r="M132" s="15">
        <f>K132/L132</f>
        <v>1.0264065656586763</v>
      </c>
      <c r="N132" s="16">
        <v>2148</v>
      </c>
      <c r="O132" s="17">
        <f>K132/N132</f>
        <v>71.46182495344506</v>
      </c>
      <c r="P132" s="18" t="s">
        <v>24</v>
      </c>
      <c r="Q132" s="19">
        <f>ABS(M141-M132)*100</f>
        <v>13.166181681481625</v>
      </c>
      <c r="R132" s="11" t="s">
        <v>196</v>
      </c>
      <c r="S132" s="13">
        <v>90358</v>
      </c>
      <c r="T132" s="11" t="s">
        <v>26</v>
      </c>
      <c r="U132" s="12" t="s">
        <v>27</v>
      </c>
    </row>
    <row r="133" spans="1:21" x14ac:dyDescent="0.25">
      <c r="A133" s="11" t="s">
        <v>287</v>
      </c>
      <c r="B133" s="11" t="s">
        <v>288</v>
      </c>
      <c r="C133" s="12">
        <v>45628</v>
      </c>
      <c r="D133" s="13">
        <v>418000</v>
      </c>
      <c r="E133" s="11" t="s">
        <v>23</v>
      </c>
      <c r="F133" s="13">
        <v>418000</v>
      </c>
      <c r="G133" s="13">
        <v>223100</v>
      </c>
      <c r="H133" s="14">
        <f>G133/F133*100</f>
        <v>53.373205741626798</v>
      </c>
      <c r="I133" s="13">
        <v>432244</v>
      </c>
      <c r="J133" s="13">
        <v>91767</v>
      </c>
      <c r="K133" s="13">
        <f>F133-J133</f>
        <v>326233</v>
      </c>
      <c r="L133" s="13">
        <v>298664.03125</v>
      </c>
      <c r="M133" s="15">
        <f>K133/L133</f>
        <v>1.0923076295281204</v>
      </c>
      <c r="N133" s="16">
        <v>2049</v>
      </c>
      <c r="O133" s="17">
        <f>K133/N133</f>
        <v>159.21571498291848</v>
      </c>
      <c r="P133" s="18" t="s">
        <v>24</v>
      </c>
      <c r="Q133" s="19">
        <f>ABS(M141-M133)*100</f>
        <v>6.5760752945372092</v>
      </c>
      <c r="R133" s="11" t="s">
        <v>53</v>
      </c>
      <c r="S133" s="13">
        <v>85000</v>
      </c>
      <c r="T133" s="11" t="s">
        <v>26</v>
      </c>
      <c r="U133" s="12" t="s">
        <v>27</v>
      </c>
    </row>
    <row r="134" spans="1:21" x14ac:dyDescent="0.25">
      <c r="A134" s="11" t="s">
        <v>289</v>
      </c>
      <c r="B134" s="11" t="s">
        <v>290</v>
      </c>
      <c r="C134" s="12">
        <v>45463</v>
      </c>
      <c r="D134" s="13">
        <v>800000</v>
      </c>
      <c r="E134" s="11" t="s">
        <v>23</v>
      </c>
      <c r="F134" s="13">
        <v>800000</v>
      </c>
      <c r="G134" s="13">
        <v>389100</v>
      </c>
      <c r="H134" s="14">
        <f>G134/F134*100</f>
        <v>48.637500000000003</v>
      </c>
      <c r="I134" s="13">
        <v>851852</v>
      </c>
      <c r="J134" s="13">
        <v>115843</v>
      </c>
      <c r="K134" s="13">
        <f>F134-J134</f>
        <v>684157</v>
      </c>
      <c r="L134" s="13">
        <v>645621.9375</v>
      </c>
      <c r="M134" s="15">
        <f>K134/L134</f>
        <v>1.0596867303629998</v>
      </c>
      <c r="N134" s="16">
        <v>2345</v>
      </c>
      <c r="O134" s="17">
        <f>K134/N134</f>
        <v>291.75138592750534</v>
      </c>
      <c r="P134" s="18" t="s">
        <v>24</v>
      </c>
      <c r="Q134" s="19">
        <f>ABS(M141-M134)*100</f>
        <v>9.8381652110492759</v>
      </c>
      <c r="R134" s="11" t="s">
        <v>33</v>
      </c>
      <c r="S134" s="13">
        <v>91210</v>
      </c>
      <c r="T134" s="11" t="s">
        <v>26</v>
      </c>
      <c r="U134" s="12" t="s">
        <v>27</v>
      </c>
    </row>
    <row r="135" spans="1:21" x14ac:dyDescent="0.25">
      <c r="A135" s="11" t="s">
        <v>291</v>
      </c>
      <c r="B135" s="11" t="s">
        <v>292</v>
      </c>
      <c r="C135" s="12">
        <v>45135</v>
      </c>
      <c r="D135" s="13">
        <v>785000</v>
      </c>
      <c r="E135" s="11" t="s">
        <v>23</v>
      </c>
      <c r="F135" s="13">
        <v>785000</v>
      </c>
      <c r="G135" s="13">
        <v>382800</v>
      </c>
      <c r="H135" s="14">
        <f>G135/F135*100</f>
        <v>48.764331210191081</v>
      </c>
      <c r="I135" s="13">
        <v>858147</v>
      </c>
      <c r="J135" s="13">
        <v>96914</v>
      </c>
      <c r="K135" s="13">
        <f>F135-J135</f>
        <v>688086</v>
      </c>
      <c r="L135" s="13">
        <v>667748.25</v>
      </c>
      <c r="M135" s="15">
        <f>K135/L135</f>
        <v>1.0304572119807127</v>
      </c>
      <c r="N135" s="16">
        <v>2486</v>
      </c>
      <c r="O135" s="17">
        <f>K135/N135</f>
        <v>276.7843925985519</v>
      </c>
      <c r="P135" s="18" t="s">
        <v>24</v>
      </c>
      <c r="Q135" s="19">
        <f>ABS(M141-M135)*100</f>
        <v>12.761117049277981</v>
      </c>
      <c r="R135" s="11" t="s">
        <v>25</v>
      </c>
      <c r="S135" s="13">
        <v>85000</v>
      </c>
      <c r="T135" s="11" t="s">
        <v>26</v>
      </c>
      <c r="U135" s="12" t="s">
        <v>27</v>
      </c>
    </row>
    <row r="136" spans="1:21" x14ac:dyDescent="0.25">
      <c r="A136" s="11" t="s">
        <v>293</v>
      </c>
      <c r="B136" s="11" t="s">
        <v>294</v>
      </c>
      <c r="C136" s="12">
        <v>45560</v>
      </c>
      <c r="D136" s="13">
        <v>860000</v>
      </c>
      <c r="E136" s="11" t="s">
        <v>23</v>
      </c>
      <c r="F136" s="13">
        <v>860000</v>
      </c>
      <c r="G136" s="13">
        <v>380600</v>
      </c>
      <c r="H136" s="14">
        <f>G136/F136*100</f>
        <v>44.255813953488371</v>
      </c>
      <c r="I136" s="13">
        <v>841516</v>
      </c>
      <c r="J136" s="13">
        <v>101545</v>
      </c>
      <c r="K136" s="13">
        <f>F136-J136</f>
        <v>758455</v>
      </c>
      <c r="L136" s="13">
        <v>649097.375</v>
      </c>
      <c r="M136" s="15">
        <f>K136/L136</f>
        <v>1.1684764554778857</v>
      </c>
      <c r="N136" s="16">
        <v>2067</v>
      </c>
      <c r="O136" s="17">
        <f>K136/N136</f>
        <v>366.93517174649253</v>
      </c>
      <c r="P136" s="18" t="s">
        <v>24</v>
      </c>
      <c r="Q136" s="19">
        <f>ABS(M141-M136)*100</f>
        <v>1.040807300439317</v>
      </c>
      <c r="R136" s="11" t="s">
        <v>33</v>
      </c>
      <c r="S136" s="13">
        <v>88762</v>
      </c>
      <c r="T136" s="11" t="s">
        <v>26</v>
      </c>
      <c r="U136" s="12" t="s">
        <v>27</v>
      </c>
    </row>
    <row r="137" spans="1:21" x14ac:dyDescent="0.25">
      <c r="A137" s="11" t="s">
        <v>295</v>
      </c>
      <c r="B137" s="11" t="s">
        <v>296</v>
      </c>
      <c r="C137" s="12">
        <v>45071</v>
      </c>
      <c r="D137" s="13">
        <v>550000</v>
      </c>
      <c r="E137" s="11" t="s">
        <v>23</v>
      </c>
      <c r="F137" s="13">
        <v>550000</v>
      </c>
      <c r="G137" s="13">
        <v>263500</v>
      </c>
      <c r="H137" s="14">
        <f>G137/F137*100</f>
        <v>47.909090909090907</v>
      </c>
      <c r="I137" s="13">
        <v>685888</v>
      </c>
      <c r="J137" s="13">
        <v>95688</v>
      </c>
      <c r="K137" s="13">
        <f>F137-J137</f>
        <v>454312</v>
      </c>
      <c r="L137" s="13">
        <v>517719.3125</v>
      </c>
      <c r="M137" s="15">
        <f>K137/L137</f>
        <v>0.87752569593393326</v>
      </c>
      <c r="N137" s="16">
        <v>2153</v>
      </c>
      <c r="O137" s="17">
        <f>K137/N137</f>
        <v>211.01346957733395</v>
      </c>
      <c r="P137" s="18" t="s">
        <v>24</v>
      </c>
      <c r="Q137" s="19">
        <f>ABS(M141-M137)*100</f>
        <v>28.054268653955926</v>
      </c>
      <c r="R137" s="11" t="s">
        <v>33</v>
      </c>
      <c r="S137" s="13">
        <v>88876</v>
      </c>
      <c r="T137" s="11" t="s">
        <v>26</v>
      </c>
      <c r="U137" s="12" t="s">
        <v>27</v>
      </c>
    </row>
    <row r="138" spans="1:21" ht="15.75" thickBot="1" x14ac:dyDescent="0.3">
      <c r="A138" s="11" t="s">
        <v>297</v>
      </c>
      <c r="B138" s="11" t="s">
        <v>298</v>
      </c>
      <c r="C138" s="12">
        <v>45203</v>
      </c>
      <c r="D138" s="13">
        <v>900000</v>
      </c>
      <c r="E138" s="11" t="s">
        <v>23</v>
      </c>
      <c r="F138" s="13">
        <v>900000</v>
      </c>
      <c r="G138" s="13">
        <v>385700</v>
      </c>
      <c r="H138" s="14">
        <f>G138/F138*100</f>
        <v>42.855555555555554</v>
      </c>
      <c r="I138" s="13">
        <v>1032155</v>
      </c>
      <c r="J138" s="13">
        <v>240097</v>
      </c>
      <c r="K138" s="13">
        <f>F138-J138</f>
        <v>659903</v>
      </c>
      <c r="L138" s="13">
        <v>694787.74890350876</v>
      </c>
      <c r="M138" s="15">
        <f>K138/L138</f>
        <v>0.94979078292822128</v>
      </c>
      <c r="N138" s="16">
        <v>1930</v>
      </c>
      <c r="O138" s="17">
        <f>K138/N138</f>
        <v>341.91865284974091</v>
      </c>
      <c r="P138" s="18" t="s">
        <v>24</v>
      </c>
      <c r="Q138" s="19">
        <f>ABS(M141-M138)*100</f>
        <v>20.827759954527124</v>
      </c>
      <c r="R138" s="11" t="s">
        <v>33</v>
      </c>
      <c r="S138" s="13">
        <v>222464</v>
      </c>
      <c r="T138" s="11" t="s">
        <v>26</v>
      </c>
      <c r="U138" s="12" t="s">
        <v>27</v>
      </c>
    </row>
    <row r="139" spans="1:21" ht="15.75" thickTop="1" x14ac:dyDescent="0.25">
      <c r="A139" s="20"/>
      <c r="B139" s="20"/>
      <c r="C139" s="21" t="s">
        <v>299</v>
      </c>
      <c r="D139" s="22">
        <f>+SUM(D2:D138)</f>
        <v>74911391</v>
      </c>
      <c r="E139" s="20"/>
      <c r="F139" s="22">
        <f>+SUM(F2:F138)</f>
        <v>74911391</v>
      </c>
      <c r="G139" s="22">
        <f>+SUM(G2:G138)</f>
        <v>31954200</v>
      </c>
      <c r="H139" s="23"/>
      <c r="I139" s="22">
        <f>+SUM(I2:I138)</f>
        <v>76030034</v>
      </c>
      <c r="J139" s="22"/>
      <c r="K139" s="22">
        <f>+SUM(K2:K138)</f>
        <v>58182729</v>
      </c>
      <c r="L139" s="22">
        <f>+SUM(L2:L138)</f>
        <v>52098939.856941797</v>
      </c>
      <c r="M139" s="24"/>
      <c r="N139" s="25"/>
      <c r="O139" s="26">
        <f>AVERAGE(O2:O138)</f>
        <v>219.61309526542982</v>
      </c>
      <c r="P139" s="27"/>
      <c r="Q139" s="28">
        <f>ABS(M141-M140)*100</f>
        <v>4.1294621629919703</v>
      </c>
      <c r="R139" s="20"/>
      <c r="S139" s="22"/>
      <c r="T139" s="20"/>
      <c r="U139" s="21"/>
    </row>
    <row r="140" spans="1:21" x14ac:dyDescent="0.25">
      <c r="A140" s="29"/>
      <c r="B140" s="29"/>
      <c r="C140" s="30"/>
      <c r="D140" s="31"/>
      <c r="E140" s="29"/>
      <c r="F140" s="31"/>
      <c r="G140" s="31" t="s">
        <v>300</v>
      </c>
      <c r="H140" s="32">
        <f>G139/F139*100</f>
        <v>42.65599606874207</v>
      </c>
      <c r="I140" s="31"/>
      <c r="J140" s="31"/>
      <c r="K140" s="31"/>
      <c r="L140" s="31" t="s">
        <v>301</v>
      </c>
      <c r="M140" s="33">
        <f>K139/L139</f>
        <v>1.1167737608435728</v>
      </c>
      <c r="N140" s="34"/>
      <c r="O140" s="35" t="s">
        <v>302</v>
      </c>
      <c r="P140" s="36">
        <f>STDEV(M2:M138)</f>
        <v>0.25127990617700957</v>
      </c>
      <c r="Q140" s="37"/>
      <c r="R140" s="29"/>
      <c r="S140" s="31"/>
      <c r="T140" s="29"/>
      <c r="U140" s="30"/>
    </row>
    <row r="141" spans="1:21" x14ac:dyDescent="0.25">
      <c r="A141" s="38"/>
      <c r="B141" s="38"/>
      <c r="C141" s="39"/>
      <c r="D141" s="40"/>
      <c r="E141" s="38"/>
      <c r="F141" s="40"/>
      <c r="G141" s="40" t="s">
        <v>303</v>
      </c>
      <c r="H141" s="41">
        <f>STDEV(H2:H138)</f>
        <v>7.3741793395823168</v>
      </c>
      <c r="I141" s="40"/>
      <c r="J141" s="40"/>
      <c r="K141" s="40"/>
      <c r="L141" s="40" t="s">
        <v>304</v>
      </c>
      <c r="M141" s="42">
        <f>AVERAGE(M2:M138)</f>
        <v>1.1580683824734925</v>
      </c>
      <c r="N141" s="43"/>
      <c r="O141" s="44" t="s">
        <v>305</v>
      </c>
      <c r="P141" s="45">
        <f>AVERAGE(Q2:Q138)</f>
        <v>18.446741197915852</v>
      </c>
      <c r="Q141" s="46" t="s">
        <v>306</v>
      </c>
      <c r="R141" s="38">
        <f>+(P141/M141)</f>
        <v>15.928887686680357</v>
      </c>
      <c r="S141" s="40"/>
      <c r="T141" s="38"/>
      <c r="U141" s="39"/>
    </row>
    <row r="144" spans="1:21" x14ac:dyDescent="0.25">
      <c r="J144" s="13" t="s">
        <v>307</v>
      </c>
    </row>
    <row r="145" spans="10:10" x14ac:dyDescent="0.25">
      <c r="J145" s="13" t="s">
        <v>308</v>
      </c>
    </row>
  </sheetData>
  <conditionalFormatting sqref="A2:U13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RURAL RESIDENTIAL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62DD-6820-4F71-9913-A0BB9B1921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2025-12-03T15:41:09Z</dcterms:created>
  <dcterms:modified xsi:type="dcterms:W3CDTF">2025-12-03T16:04:20Z</dcterms:modified>
</cp:coreProperties>
</file>