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E876BF1A-083F-4489-BCDE-5376310DCAAB}" xr6:coauthVersionLast="47" xr6:coauthVersionMax="47" xr10:uidLastSave="{00000000-0000-0000-0000-000000000000}"/>
  <bookViews>
    <workbookView xWindow="25080" yWindow="-120" windowWidth="25440" windowHeight="15270" xr2:uid="{21861AD8-51E9-44C3-9532-0FE12777A26A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N3" i="2" s="1"/>
  <c r="L3" i="2"/>
  <c r="G4" i="2"/>
  <c r="J4" i="2"/>
  <c r="N4" i="2" s="1"/>
  <c r="L4" i="2"/>
  <c r="G5" i="2"/>
  <c r="J5" i="2"/>
  <c r="L5" i="2"/>
  <c r="N5" i="2"/>
  <c r="G6" i="2"/>
  <c r="J6" i="2"/>
  <c r="L6" i="2"/>
  <c r="N6" i="2"/>
  <c r="G7" i="2"/>
  <c r="J7" i="2"/>
  <c r="L7" i="2"/>
  <c r="N7" i="2"/>
  <c r="G8" i="2"/>
  <c r="J8" i="2"/>
  <c r="N8" i="2" s="1"/>
  <c r="L8" i="2"/>
  <c r="G9" i="2"/>
  <c r="J9" i="2"/>
  <c r="L9" i="2"/>
  <c r="N9" i="2"/>
  <c r="G10" i="2"/>
  <c r="J10" i="2"/>
  <c r="L10" i="2"/>
  <c r="N10" i="2"/>
  <c r="G11" i="2"/>
  <c r="J11" i="2"/>
  <c r="L11" i="2"/>
  <c r="N11" i="2"/>
  <c r="G12" i="2"/>
  <c r="J12" i="2"/>
  <c r="L12" i="2" s="1"/>
  <c r="G13" i="2"/>
  <c r="J13" i="2"/>
  <c r="N13" i="2" s="1"/>
  <c r="L13" i="2"/>
  <c r="G14" i="2"/>
  <c r="J14" i="2"/>
  <c r="L14" i="2"/>
  <c r="N14" i="2"/>
  <c r="G15" i="2"/>
  <c r="J15" i="2"/>
  <c r="L15" i="2"/>
  <c r="N15" i="2"/>
  <c r="G16" i="2"/>
  <c r="J16" i="2"/>
  <c r="L16" i="2"/>
  <c r="N16" i="2"/>
  <c r="G17" i="2"/>
  <c r="J17" i="2"/>
  <c r="N17" i="2" s="1"/>
  <c r="L17" i="2"/>
  <c r="G18" i="2"/>
  <c r="J18" i="2"/>
  <c r="N18" i="2" s="1"/>
  <c r="L18" i="2"/>
  <c r="G19" i="2"/>
  <c r="J19" i="2"/>
  <c r="L19" i="2" s="1"/>
  <c r="G20" i="2"/>
  <c r="J20" i="2"/>
  <c r="L20" i="2" s="1"/>
  <c r="G21" i="2"/>
  <c r="J21" i="2"/>
  <c r="L21" i="2"/>
  <c r="N21" i="2"/>
  <c r="D22" i="2"/>
  <c r="E22" i="2"/>
  <c r="F22" i="2"/>
  <c r="G23" i="2" s="1"/>
  <c r="H22" i="2"/>
  <c r="K22" i="2"/>
  <c r="N19" i="2" l="1"/>
  <c r="N20" i="2"/>
  <c r="N2" i="2"/>
  <c r="N12" i="2"/>
  <c r="G24" i="2"/>
  <c r="N22" i="2"/>
  <c r="I24" i="2"/>
  <c r="O13" i="2" s="1"/>
  <c r="J22" i="2"/>
  <c r="I23" i="2" s="1"/>
  <c r="O9" i="2"/>
  <c r="L23" i="2"/>
  <c r="O20" i="2" l="1"/>
  <c r="O4" i="2"/>
  <c r="O15" i="2"/>
  <c r="O11" i="2"/>
  <c r="O3" i="2"/>
  <c r="O22" i="2"/>
  <c r="O2" i="2"/>
  <c r="O17" i="2"/>
  <c r="O5" i="2"/>
  <c r="O16" i="2"/>
  <c r="O8" i="2"/>
  <c r="O19" i="2"/>
  <c r="O7" i="2"/>
  <c r="O18" i="2"/>
  <c r="O14" i="2"/>
  <c r="O6" i="2"/>
  <c r="O12" i="2"/>
  <c r="O21" i="2"/>
  <c r="O10" i="2"/>
  <c r="L24" i="2" s="1"/>
  <c r="N24" i="2" s="1"/>
</calcChain>
</file>

<file path=xl/sharedStrings.xml><?xml version="1.0" encoding="utf-8"?>
<sst xmlns="http://schemas.openxmlformats.org/spreadsheetml/2006/main" count="66" uniqueCount="64">
  <si>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</si>
  <si>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</si>
  <si>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</si>
  <si>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</si>
  <si>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</si>
  <si>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</si>
  <si>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</si>
  <si>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</si>
  <si>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</si>
  <si>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</si>
  <si>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</si>
  <si>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</si>
  <si>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</si>
  <si>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</si>
  <si>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</si>
  <si>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</si>
  <si>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41-11-16-352-019</t>
  </si>
  <si>
    <t>6450 EGYPT RIDGE RD NE</t>
  </si>
  <si>
    <t>41-11-31-226-012</t>
  </si>
  <si>
    <t>5468 HARVEST MOON CT NE</t>
  </si>
  <si>
    <t>41-11-31-226-019</t>
  </si>
  <si>
    <t>5500 SETTLERS GROVE RD NE</t>
  </si>
  <si>
    <t>41-11-31-226-025</t>
  </si>
  <si>
    <t>5362 SETTLERS GROVE RD NE</t>
  </si>
  <si>
    <t>41-11-31-226-033</t>
  </si>
  <si>
    <t>5493 SETTLERS GROVE RD NE</t>
  </si>
  <si>
    <t>41-11-31-226-036</t>
  </si>
  <si>
    <t>4139 SETTLERS RIDGE RD NE</t>
  </si>
  <si>
    <t>41-11-31-226-041</t>
  </si>
  <si>
    <t>4251 SETTLERS RIDGE RD NE</t>
  </si>
  <si>
    <t>41-11-32-102-006</t>
  </si>
  <si>
    <t>4338 TRAIL EAST DR NE</t>
  </si>
  <si>
    <t>41-11-32-102-013</t>
  </si>
  <si>
    <t>4228 TRAIL EAST DR NE</t>
  </si>
  <si>
    <t>41-11-32-102-016</t>
  </si>
  <si>
    <t>4227 TRAIL EAST DR NE</t>
  </si>
  <si>
    <t>41-11-32-102-017</t>
  </si>
  <si>
    <t>4243 TRAIL EAST DR NE</t>
  </si>
  <si>
    <t>41-11-32-102-020</t>
  </si>
  <si>
    <t>4373 TRAIL EAST DR NE</t>
  </si>
  <si>
    <t>41-11-32-152-003</t>
  </si>
  <si>
    <t>5699 CANNON HILLS DR NE</t>
  </si>
  <si>
    <t>41-11-32-152-007</t>
  </si>
  <si>
    <t>5797 CANNON HILLS DR NE</t>
  </si>
  <si>
    <t>41-11-32-152-021</t>
  </si>
  <si>
    <t>5858 CANNON HILLS DR NE</t>
  </si>
  <si>
    <t>41-11-32-152-027</t>
  </si>
  <si>
    <t>5726 CANNON HILLS DR NE</t>
  </si>
  <si>
    <t>41-11-32-152-030</t>
  </si>
  <si>
    <t>5634 CANNON HILLS DR NE</t>
  </si>
  <si>
    <t>41-11-32-153-005</t>
  </si>
  <si>
    <t>5758 PETTIS COURT NE</t>
  </si>
  <si>
    <t>41-11-32-153-008</t>
  </si>
  <si>
    <t>5769 PETTIS COURT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</si>
  <si>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</si>
  <si>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</si>
  <si>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</si>
  <si>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</si>
  <si>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</si>
  <si>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</si>
  <si>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</si>
  <si>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</si>
  <si>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.880</t>
  </si>
  <si>
    <t>2026 USE .910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</si>
</sst>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38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16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BA25-28B2-4F56-BCCC-22F845808947}">
  <dimension ref="A1:AO27"/>
  <sheetViews>
    <sheetView tabSelected="1" workbookViewId="0">
      <selection activeCell="F27" sqref="F27"/>
    </sheetView>
  </sheetViews>
  <sheetFormatPr defaultRowHeight="15" x14ac:dyDescent="0.25"/>
  <cols>
    <col min="1" max="1" width="13.140625" style="2" bestFit="1" customWidth="1"/>
    <col min="2" max="2" width="20.5703125" style="2" bestFit="1" customWidth="1"/>
    <col min="3" max="3" width="7.7109375" style="3" customWidth="1"/>
    <col min="4" max="4" width="9.7109375" style="4" customWidth="1"/>
    <col min="5" max="5" width="10" style="4" customWidth="1"/>
    <col min="6" max="6" width="11" style="4" bestFit="1" customWidth="1"/>
    <col min="7" max="7" width="7" style="5" customWidth="1"/>
    <col min="8" max="8" width="10.28515625" style="4" bestFit="1" customWidth="1"/>
    <col min="9" max="9" width="8.5703125" style="4" bestFit="1" customWidth="1"/>
    <col min="10" max="10" width="10.28515625" style="4" bestFit="1" customWidth="1"/>
    <col min="11" max="11" width="10" style="4" bestFit="1" customWidth="1"/>
    <col min="12" max="12" width="6.85546875" style="6" customWidth="1"/>
    <col min="13" max="13" width="7.7109375" style="7" bestFit="1" customWidth="1"/>
    <col min="14" max="14" width="12.140625" style="8" bestFit="1" customWidth="1"/>
    <col min="15" max="15" width="14.28515625" style="9" bestFit="1" customWidth="1"/>
    <col min="16" max="16" width="8.85546875" style="4" customWidth="1"/>
  </cols>
  <sheetData>
    <row r="1" spans="1:41" s="45" customFormat="1" ht="39" customHeight="1" x14ac:dyDescent="0.25">
      <c r="A1" s="36" t="s">
        <v>0</v>
      </c>
      <c r="B1" s="36" t="s">
        <v>1</v>
      </c>
      <c r="C1" s="37" t="s">
        <v>2</v>
      </c>
      <c r="D1" s="38" t="s">
        <v>3</v>
      </c>
      <c r="E1" s="38" t="s">
        <v>4</v>
      </c>
      <c r="F1" s="38" t="s">
        <v>5</v>
      </c>
      <c r="G1" s="39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40" t="s">
        <v>11</v>
      </c>
      <c r="M1" s="41" t="s">
        <v>12</v>
      </c>
      <c r="N1" s="42" t="s">
        <v>13</v>
      </c>
      <c r="O1" s="43" t="s">
        <v>14</v>
      </c>
      <c r="P1" s="38" t="s">
        <v>15</v>
      </c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</row>
    <row r="2" spans="1:41" x14ac:dyDescent="0.25">
      <c r="A2" s="2" t="s">
        <v>16</v>
      </c>
      <c r="B2" s="2" t="s">
        <v>17</v>
      </c>
      <c r="C2" s="3">
        <v>45890</v>
      </c>
      <c r="D2" s="4">
        <v>1050000</v>
      </c>
      <c r="E2" s="4">
        <v>1050000</v>
      </c>
      <c r="F2" s="4">
        <v>555200</v>
      </c>
      <c r="G2" s="5">
        <f>F2/E2*100</f>
        <v>52.876190476190473</v>
      </c>
      <c r="H2" s="4">
        <v>1103360</v>
      </c>
      <c r="I2" s="4">
        <v>287919</v>
      </c>
      <c r="J2" s="4">
        <f>E2-I2</f>
        <v>762081</v>
      </c>
      <c r="K2" s="4">
        <v>926637.5</v>
      </c>
      <c r="L2" s="6">
        <f>J2/K2</f>
        <v>0.82241545372381319</v>
      </c>
      <c r="M2" s="7">
        <v>4289</v>
      </c>
      <c r="N2" s="8">
        <f>J2/M2</f>
        <v>177.68267661459547</v>
      </c>
      <c r="O2" s="9">
        <f>ABS(I24-L2)*100</f>
        <v>9.0211809529743512</v>
      </c>
      <c r="P2" s="4">
        <v>277004</v>
      </c>
      <c r="AF2" s="1"/>
      <c r="AH2" s="1"/>
    </row>
    <row r="3" spans="1:41" x14ac:dyDescent="0.25">
      <c r="A3" s="2" t="s">
        <v>18</v>
      </c>
      <c r="B3" s="2" t="s">
        <v>19</v>
      </c>
      <c r="C3" s="3">
        <v>45054</v>
      </c>
      <c r="D3" s="4">
        <v>550000</v>
      </c>
      <c r="E3" s="4">
        <v>550000</v>
      </c>
      <c r="F3" s="4">
        <v>239900</v>
      </c>
      <c r="G3" s="5">
        <f>F3/E3*100</f>
        <v>43.618181818181817</v>
      </c>
      <c r="H3" s="4">
        <v>627664</v>
      </c>
      <c r="I3" s="4">
        <v>195649</v>
      </c>
      <c r="J3" s="4">
        <f>E3-I3</f>
        <v>354351</v>
      </c>
      <c r="K3" s="4">
        <v>490926.125</v>
      </c>
      <c r="L3" s="6">
        <f>J3/K3</f>
        <v>0.72180106528248011</v>
      </c>
      <c r="M3" s="7">
        <v>2442</v>
      </c>
      <c r="N3" s="8">
        <f>J3/M3</f>
        <v>145.1068796068796</v>
      </c>
      <c r="O3" s="9">
        <f>ABS(I24-L3)*100</f>
        <v>19.082619797107657</v>
      </c>
      <c r="P3" s="4">
        <v>184000</v>
      </c>
    </row>
    <row r="4" spans="1:41" x14ac:dyDescent="0.25">
      <c r="A4" s="2" t="s">
        <v>20</v>
      </c>
      <c r="B4" s="2" t="s">
        <v>21</v>
      </c>
      <c r="C4" s="3">
        <v>45028</v>
      </c>
      <c r="D4" s="4">
        <v>630000</v>
      </c>
      <c r="E4" s="4">
        <v>630000</v>
      </c>
      <c r="F4" s="4">
        <v>246500</v>
      </c>
      <c r="G4" s="5">
        <f>F4/E4*100</f>
        <v>39.126984126984127</v>
      </c>
      <c r="H4" s="4">
        <v>659211</v>
      </c>
      <c r="I4" s="4">
        <v>158873</v>
      </c>
      <c r="J4" s="4">
        <f>E4-I4</f>
        <v>471127</v>
      </c>
      <c r="K4" s="4">
        <v>568565.9375</v>
      </c>
      <c r="L4" s="6">
        <f>J4/K4</f>
        <v>0.82862332919829551</v>
      </c>
      <c r="M4" s="7">
        <v>2690</v>
      </c>
      <c r="N4" s="8">
        <f>J4/M4</f>
        <v>175.14014869888476</v>
      </c>
      <c r="O4" s="9">
        <f>ABS(I24-L4)*100</f>
        <v>8.4003934055261187</v>
      </c>
      <c r="P4" s="4">
        <v>152950</v>
      </c>
    </row>
    <row r="5" spans="1:41" x14ac:dyDescent="0.25">
      <c r="A5" s="2" t="s">
        <v>22</v>
      </c>
      <c r="B5" s="2" t="s">
        <v>23</v>
      </c>
      <c r="C5" s="3">
        <v>45933</v>
      </c>
      <c r="D5" s="4">
        <v>830000</v>
      </c>
      <c r="E5" s="4">
        <v>830000</v>
      </c>
      <c r="F5" s="4">
        <v>339600</v>
      </c>
      <c r="G5" s="5">
        <f>F5/E5*100</f>
        <v>40.915662650602407</v>
      </c>
      <c r="H5" s="4">
        <v>777871</v>
      </c>
      <c r="I5" s="4">
        <v>155877</v>
      </c>
      <c r="J5" s="4">
        <f>E5-I5</f>
        <v>674123</v>
      </c>
      <c r="K5" s="4">
        <v>706811.375</v>
      </c>
      <c r="L5" s="6">
        <f>J5/K5</f>
        <v>0.95375233597506837</v>
      </c>
      <c r="M5" s="7">
        <v>2743</v>
      </c>
      <c r="N5" s="8">
        <f>J5/M5</f>
        <v>245.7612103536274</v>
      </c>
      <c r="O5" s="9">
        <f>ABS(I24-L5)*100</f>
        <v>4.1125072721511664</v>
      </c>
      <c r="P5" s="4">
        <v>141450</v>
      </c>
    </row>
    <row r="6" spans="1:41" x14ac:dyDescent="0.25">
      <c r="A6" s="2" t="s">
        <v>24</v>
      </c>
      <c r="B6" s="2" t="s">
        <v>25</v>
      </c>
      <c r="C6" s="3">
        <v>45869</v>
      </c>
      <c r="D6" s="4">
        <v>825000</v>
      </c>
      <c r="E6" s="4">
        <v>825000</v>
      </c>
      <c r="F6" s="4">
        <v>380500</v>
      </c>
      <c r="G6" s="5">
        <f>F6/E6*100</f>
        <v>46.121212121212118</v>
      </c>
      <c r="H6" s="4">
        <v>839496</v>
      </c>
      <c r="I6" s="4">
        <v>183684</v>
      </c>
      <c r="J6" s="4">
        <f>E6-I6</f>
        <v>641316</v>
      </c>
      <c r="K6" s="4">
        <v>745240.9375</v>
      </c>
      <c r="L6" s="6">
        <f>J6/K6</f>
        <v>0.86054853904211348</v>
      </c>
      <c r="M6" s="7">
        <v>3126</v>
      </c>
      <c r="N6" s="8">
        <f>J6/M6</f>
        <v>205.15547024952016</v>
      </c>
      <c r="O6" s="9">
        <f>ABS(I24-L6)*100</f>
        <v>5.2078724211443213</v>
      </c>
      <c r="P6" s="4">
        <v>170200</v>
      </c>
    </row>
    <row r="7" spans="1:41" x14ac:dyDescent="0.25">
      <c r="A7" s="2" t="s">
        <v>26</v>
      </c>
      <c r="B7" s="2" t="s">
        <v>27</v>
      </c>
      <c r="C7" s="3">
        <v>45142</v>
      </c>
      <c r="D7" s="4">
        <v>730000</v>
      </c>
      <c r="E7" s="4">
        <v>730000</v>
      </c>
      <c r="F7" s="4">
        <v>300000</v>
      </c>
      <c r="G7" s="5">
        <f>F7/E7*100</f>
        <v>41.095890410958901</v>
      </c>
      <c r="H7" s="4">
        <v>754160</v>
      </c>
      <c r="I7" s="4">
        <v>158687</v>
      </c>
      <c r="J7" s="4">
        <f>E7-I7</f>
        <v>571313</v>
      </c>
      <c r="K7" s="4">
        <v>676673.875</v>
      </c>
      <c r="L7" s="6">
        <f>J7/K7</f>
        <v>0.84429593206919651</v>
      </c>
      <c r="M7" s="7">
        <v>2847</v>
      </c>
      <c r="N7" s="8">
        <f>J7/M7</f>
        <v>200.67193537056551</v>
      </c>
      <c r="O7" s="9">
        <f>ABS(I24-L7)*100</f>
        <v>6.8331331184360184</v>
      </c>
      <c r="P7" s="4">
        <v>151800</v>
      </c>
    </row>
    <row r="8" spans="1:41" x14ac:dyDescent="0.25">
      <c r="A8" s="2" t="s">
        <v>28</v>
      </c>
      <c r="B8" s="2" t="s">
        <v>29</v>
      </c>
      <c r="C8" s="3">
        <v>45453</v>
      </c>
      <c r="D8" s="4">
        <v>734576</v>
      </c>
      <c r="E8" s="4">
        <v>734576</v>
      </c>
      <c r="F8" s="4">
        <v>294800</v>
      </c>
      <c r="G8" s="5">
        <f>F8/E8*100</f>
        <v>40.131994511119338</v>
      </c>
      <c r="H8" s="4">
        <v>662782</v>
      </c>
      <c r="I8" s="4">
        <v>160986</v>
      </c>
      <c r="J8" s="4">
        <f>E8-I8</f>
        <v>573590</v>
      </c>
      <c r="K8" s="4">
        <v>570222.75</v>
      </c>
      <c r="L8" s="6">
        <f>J8/K8</f>
        <v>1.0059051484704882</v>
      </c>
      <c r="M8" s="7">
        <v>2557</v>
      </c>
      <c r="N8" s="8">
        <f>J8/M8</f>
        <v>224.32147047321078</v>
      </c>
      <c r="O8" s="9">
        <f>ABS(I24-L8)*100</f>
        <v>9.3277885216931473</v>
      </c>
      <c r="P8" s="4">
        <v>153525</v>
      </c>
    </row>
    <row r="9" spans="1:41" x14ac:dyDescent="0.25">
      <c r="A9" s="2" t="s">
        <v>30</v>
      </c>
      <c r="B9" s="2" t="s">
        <v>31</v>
      </c>
      <c r="C9" s="3">
        <v>45085</v>
      </c>
      <c r="D9" s="4">
        <v>625000</v>
      </c>
      <c r="E9" s="4">
        <v>625000</v>
      </c>
      <c r="F9" s="4">
        <v>251000</v>
      </c>
      <c r="G9" s="5">
        <f>F9/E9*100</f>
        <v>40.160000000000004</v>
      </c>
      <c r="H9" s="4">
        <v>633590</v>
      </c>
      <c r="I9" s="4">
        <v>184705</v>
      </c>
      <c r="J9" s="4">
        <f>E9-I9</f>
        <v>440295</v>
      </c>
      <c r="K9" s="4">
        <v>510096.59375</v>
      </c>
      <c r="L9" s="6">
        <f>J9/K9</f>
        <v>0.86316004732191964</v>
      </c>
      <c r="M9" s="7">
        <v>2401</v>
      </c>
      <c r="N9" s="8">
        <f>J9/M9</f>
        <v>183.37984173261142</v>
      </c>
      <c r="O9" s="9">
        <f>ABS(I24-L9)*100</f>
        <v>4.946721593163705</v>
      </c>
      <c r="P9" s="4">
        <v>180000</v>
      </c>
    </row>
    <row r="10" spans="1:41" x14ac:dyDescent="0.25">
      <c r="A10" s="2" t="s">
        <v>32</v>
      </c>
      <c r="B10" s="2" t="s">
        <v>33</v>
      </c>
      <c r="C10" s="3">
        <v>45496</v>
      </c>
      <c r="D10" s="4">
        <v>625000</v>
      </c>
      <c r="E10" s="4">
        <v>625000</v>
      </c>
      <c r="F10" s="4">
        <v>250100</v>
      </c>
      <c r="G10" s="5">
        <f>F10/E10*100</f>
        <v>40.015999999999998</v>
      </c>
      <c r="H10" s="4">
        <v>665455</v>
      </c>
      <c r="I10" s="4">
        <v>183616</v>
      </c>
      <c r="J10" s="4">
        <f>E10-I10</f>
        <v>441384</v>
      </c>
      <c r="K10" s="4">
        <v>547544.3125</v>
      </c>
      <c r="L10" s="6">
        <f>J10/K10</f>
        <v>0.80611557808848577</v>
      </c>
      <c r="M10" s="7">
        <v>2363</v>
      </c>
      <c r="N10" s="8">
        <f>J10/M10</f>
        <v>186.7896741430385</v>
      </c>
      <c r="O10" s="9">
        <f>ABS(I24-L10)*100</f>
        <v>10.651168516507092</v>
      </c>
      <c r="P10" s="4">
        <v>180000</v>
      </c>
    </row>
    <row r="11" spans="1:41" x14ac:dyDescent="0.25">
      <c r="A11" s="2" t="s">
        <v>34</v>
      </c>
      <c r="B11" s="2" t="s">
        <v>35</v>
      </c>
      <c r="C11" s="3">
        <v>45429</v>
      </c>
      <c r="D11" s="4">
        <v>567500</v>
      </c>
      <c r="E11" s="4">
        <v>567500</v>
      </c>
      <c r="F11" s="4">
        <v>231100</v>
      </c>
      <c r="G11" s="5">
        <f>F11/E11*100</f>
        <v>40.722466960352421</v>
      </c>
      <c r="H11" s="4">
        <v>538418</v>
      </c>
      <c r="I11" s="4">
        <v>184374</v>
      </c>
      <c r="J11" s="4">
        <f>E11-I11</f>
        <v>383126</v>
      </c>
      <c r="K11" s="4">
        <v>402322.71875</v>
      </c>
      <c r="L11" s="6">
        <f>J11/K11</f>
        <v>0.95228527285348585</v>
      </c>
      <c r="M11" s="7">
        <v>2124</v>
      </c>
      <c r="N11" s="8">
        <f>J11/M11</f>
        <v>180.37947269303203</v>
      </c>
      <c r="O11" s="9">
        <f>ABS(I24-L11)*100</f>
        <v>3.9658009599929156</v>
      </c>
      <c r="P11" s="4">
        <v>180000</v>
      </c>
    </row>
    <row r="12" spans="1:41" x14ac:dyDescent="0.25">
      <c r="A12" s="2" t="s">
        <v>36</v>
      </c>
      <c r="B12" s="2" t="s">
        <v>37</v>
      </c>
      <c r="C12" s="3">
        <v>45401</v>
      </c>
      <c r="D12" s="4">
        <v>725000</v>
      </c>
      <c r="E12" s="4">
        <v>725000</v>
      </c>
      <c r="F12" s="4">
        <v>339000</v>
      </c>
      <c r="G12" s="5">
        <f>F12/E12*100</f>
        <v>46.758620689655174</v>
      </c>
      <c r="H12" s="4">
        <v>745065</v>
      </c>
      <c r="I12" s="4">
        <v>189331</v>
      </c>
      <c r="J12" s="4">
        <f>E12-I12</f>
        <v>535669</v>
      </c>
      <c r="K12" s="4">
        <v>631515.9375</v>
      </c>
      <c r="L12" s="6">
        <f>J12/K12</f>
        <v>0.84822720725080669</v>
      </c>
      <c r="M12" s="7">
        <v>2886</v>
      </c>
      <c r="N12" s="8">
        <f>J12/M12</f>
        <v>185.60949410949411</v>
      </c>
      <c r="O12" s="9">
        <f>ABS(I24-L12)*100</f>
        <v>6.4400056002750006</v>
      </c>
      <c r="P12" s="4">
        <v>180000</v>
      </c>
    </row>
    <row r="13" spans="1:41" x14ac:dyDescent="0.25">
      <c r="A13" s="2" t="s">
        <v>38</v>
      </c>
      <c r="B13" s="2" t="s">
        <v>39</v>
      </c>
      <c r="C13" s="3">
        <v>45072</v>
      </c>
      <c r="D13" s="4">
        <v>735000</v>
      </c>
      <c r="E13" s="4">
        <v>735000</v>
      </c>
      <c r="F13" s="4">
        <v>271100</v>
      </c>
      <c r="G13" s="5">
        <f>F13/E13*100</f>
        <v>36.884353741496604</v>
      </c>
      <c r="H13" s="4">
        <v>752688</v>
      </c>
      <c r="I13" s="4">
        <v>185096</v>
      </c>
      <c r="J13" s="4">
        <f>E13-I13</f>
        <v>549904</v>
      </c>
      <c r="K13" s="4">
        <v>644990.9375</v>
      </c>
      <c r="L13" s="6">
        <f>J13/K13</f>
        <v>0.85257632011302487</v>
      </c>
      <c r="M13" s="7">
        <v>2640</v>
      </c>
      <c r="N13" s="8">
        <f>J13/M13</f>
        <v>208.29696969696971</v>
      </c>
      <c r="O13" s="9">
        <f>ABS(I24-L13)*100</f>
        <v>6.0050943140531832</v>
      </c>
      <c r="P13" s="4">
        <v>180000</v>
      </c>
    </row>
    <row r="14" spans="1:41" x14ac:dyDescent="0.25">
      <c r="A14" s="2" t="s">
        <v>40</v>
      </c>
      <c r="B14" s="2" t="s">
        <v>41</v>
      </c>
      <c r="C14" s="3">
        <v>45726</v>
      </c>
      <c r="D14" s="4">
        <v>600000</v>
      </c>
      <c r="E14" s="4">
        <v>600000</v>
      </c>
      <c r="F14" s="4">
        <v>184200</v>
      </c>
      <c r="G14" s="5">
        <f>F14/E14*100</f>
        <v>30.7</v>
      </c>
      <c r="H14" s="4">
        <v>571005</v>
      </c>
      <c r="I14" s="4">
        <v>231637</v>
      </c>
      <c r="J14" s="4">
        <f>E14-I14</f>
        <v>368363</v>
      </c>
      <c r="K14" s="4">
        <v>385645.46875</v>
      </c>
      <c r="L14" s="6">
        <f>J14/K14</f>
        <v>0.95518560400562202</v>
      </c>
      <c r="M14" s="7">
        <v>1372</v>
      </c>
      <c r="N14" s="8">
        <f>J14/M14</f>
        <v>268.48615160349857</v>
      </c>
      <c r="O14" s="9">
        <f>ABS(I24-L14)*100</f>
        <v>4.2558340752065327</v>
      </c>
      <c r="P14" s="4">
        <v>180000</v>
      </c>
    </row>
    <row r="15" spans="1:41" x14ac:dyDescent="0.25">
      <c r="A15" s="2" t="s">
        <v>42</v>
      </c>
      <c r="B15" s="2" t="s">
        <v>43</v>
      </c>
      <c r="C15" s="3">
        <v>45664</v>
      </c>
      <c r="D15" s="4">
        <v>615000</v>
      </c>
      <c r="E15" s="4">
        <v>615000</v>
      </c>
      <c r="F15" s="4">
        <v>266700</v>
      </c>
      <c r="G15" s="5">
        <f>F15/E15*100</f>
        <v>43.365853658536587</v>
      </c>
      <c r="H15" s="4">
        <v>662258</v>
      </c>
      <c r="I15" s="4">
        <v>185860</v>
      </c>
      <c r="J15" s="4">
        <f>E15-I15</f>
        <v>429140</v>
      </c>
      <c r="K15" s="4">
        <v>541361.375</v>
      </c>
      <c r="L15" s="6">
        <f>J15/K15</f>
        <v>0.79270524240854823</v>
      </c>
      <c r="M15" s="7">
        <v>1657</v>
      </c>
      <c r="N15" s="8">
        <f>J15/M15</f>
        <v>258.98611949305973</v>
      </c>
      <c r="O15" s="9">
        <f>ABS(I24-L15)*100</f>
        <v>11.992202084500846</v>
      </c>
      <c r="P15" s="4">
        <v>180000</v>
      </c>
    </row>
    <row r="16" spans="1:41" x14ac:dyDescent="0.25">
      <c r="A16" s="2" t="s">
        <v>42</v>
      </c>
      <c r="B16" s="2" t="s">
        <v>43</v>
      </c>
      <c r="C16" s="3">
        <v>45042</v>
      </c>
      <c r="D16" s="4">
        <v>578500</v>
      </c>
      <c r="E16" s="4">
        <v>578500</v>
      </c>
      <c r="F16" s="4">
        <v>233600</v>
      </c>
      <c r="G16" s="5">
        <f>F16/E16*100</f>
        <v>40.380293863439931</v>
      </c>
      <c r="H16" s="4">
        <v>662258</v>
      </c>
      <c r="I16" s="4">
        <v>185860</v>
      </c>
      <c r="J16" s="4">
        <f>E16-I16</f>
        <v>392640</v>
      </c>
      <c r="K16" s="4">
        <v>541361.375</v>
      </c>
      <c r="L16" s="6">
        <f>J16/K16</f>
        <v>0.72528262660039244</v>
      </c>
      <c r="M16" s="7">
        <v>1657</v>
      </c>
      <c r="N16" s="8">
        <f>J16/M16</f>
        <v>236.95835847917925</v>
      </c>
      <c r="O16" s="9">
        <f>ABS(I24-L16)*100</f>
        <v>18.734463665316426</v>
      </c>
      <c r="P16" s="4">
        <v>180000</v>
      </c>
    </row>
    <row r="17" spans="1:16" x14ac:dyDescent="0.25">
      <c r="A17" s="2" t="s">
        <v>44</v>
      </c>
      <c r="B17" s="2" t="s">
        <v>45</v>
      </c>
      <c r="C17" s="3">
        <v>45387</v>
      </c>
      <c r="D17" s="4">
        <v>577000</v>
      </c>
      <c r="E17" s="4">
        <v>577000</v>
      </c>
      <c r="F17" s="4">
        <v>199900</v>
      </c>
      <c r="G17" s="5">
        <f>F17/E17*100</f>
        <v>34.644714038128249</v>
      </c>
      <c r="H17" s="4">
        <v>518706</v>
      </c>
      <c r="I17" s="4">
        <v>183163</v>
      </c>
      <c r="J17" s="4">
        <f>E17-I17</f>
        <v>393837</v>
      </c>
      <c r="K17" s="4">
        <v>381298.875</v>
      </c>
      <c r="L17" s="6">
        <f>J17/K17</f>
        <v>1.0328826697954459</v>
      </c>
      <c r="M17" s="7">
        <v>2012</v>
      </c>
      <c r="N17" s="8">
        <f>J17/M17</f>
        <v>195.74403578528828</v>
      </c>
      <c r="O17" s="9">
        <f>ABS(I24-L17)*100</f>
        <v>12.025540654188916</v>
      </c>
      <c r="P17" s="4">
        <v>180000</v>
      </c>
    </row>
    <row r="18" spans="1:16" x14ac:dyDescent="0.25">
      <c r="A18" s="2" t="s">
        <v>46</v>
      </c>
      <c r="B18" s="2" t="s">
        <v>47</v>
      </c>
      <c r="C18" s="3">
        <v>45796</v>
      </c>
      <c r="D18" s="4">
        <v>637500</v>
      </c>
      <c r="E18" s="4">
        <v>637500</v>
      </c>
      <c r="F18" s="4">
        <v>237100</v>
      </c>
      <c r="G18" s="5">
        <f>F18/E18*100</f>
        <v>37.192156862745094</v>
      </c>
      <c r="H18" s="4">
        <v>577390</v>
      </c>
      <c r="I18" s="4">
        <v>183163</v>
      </c>
      <c r="J18" s="4">
        <f>E18-I18</f>
        <v>454337</v>
      </c>
      <c r="K18" s="4">
        <v>447985.21875</v>
      </c>
      <c r="L18" s="6">
        <f>J18/K18</f>
        <v>1.0141785509524694</v>
      </c>
      <c r="M18" s="7">
        <v>2315</v>
      </c>
      <c r="N18" s="8">
        <f>J18/M18</f>
        <v>196.25788336933044</v>
      </c>
      <c r="O18" s="9">
        <f>ABS(I24-L18)*100</f>
        <v>10.155128769891276</v>
      </c>
      <c r="P18" s="4">
        <v>180000</v>
      </c>
    </row>
    <row r="19" spans="1:16" x14ac:dyDescent="0.25">
      <c r="A19" s="2" t="s">
        <v>48</v>
      </c>
      <c r="B19" s="2" t="s">
        <v>49</v>
      </c>
      <c r="C19" s="3">
        <v>45467</v>
      </c>
      <c r="D19" s="4">
        <v>555000</v>
      </c>
      <c r="E19" s="4">
        <v>555000</v>
      </c>
      <c r="F19" s="4">
        <v>178700</v>
      </c>
      <c r="G19" s="5">
        <f>F19/E19*100</f>
        <v>32.198198198198199</v>
      </c>
      <c r="H19" s="4">
        <v>539624</v>
      </c>
      <c r="I19" s="4">
        <v>183738</v>
      </c>
      <c r="J19" s="4">
        <f>E19-I19</f>
        <v>371262</v>
      </c>
      <c r="K19" s="4">
        <v>404415.90625</v>
      </c>
      <c r="L19" s="6">
        <f>J19/K19</f>
        <v>0.91802027136513009</v>
      </c>
      <c r="M19" s="7">
        <v>1809</v>
      </c>
      <c r="N19" s="8">
        <f>J19/M19</f>
        <v>205.23051409618574</v>
      </c>
      <c r="O19" s="9">
        <f>ABS(I24-L19)*100</f>
        <v>0.53930081115733941</v>
      </c>
      <c r="P19" s="4">
        <v>180000</v>
      </c>
    </row>
    <row r="20" spans="1:16" x14ac:dyDescent="0.25">
      <c r="A20" s="2" t="s">
        <v>50</v>
      </c>
      <c r="B20" s="2" t="s">
        <v>51</v>
      </c>
      <c r="C20" s="3">
        <v>45149</v>
      </c>
      <c r="D20" s="4">
        <v>950000</v>
      </c>
      <c r="E20" s="4">
        <v>950000</v>
      </c>
      <c r="F20" s="4">
        <v>279900</v>
      </c>
      <c r="G20" s="5">
        <f>F20/E20*100</f>
        <v>29.463157894736842</v>
      </c>
      <c r="H20" s="4">
        <v>731513</v>
      </c>
      <c r="I20" s="4">
        <v>231192</v>
      </c>
      <c r="J20" s="4">
        <f>E20-I20</f>
        <v>718808</v>
      </c>
      <c r="K20" s="4">
        <v>568546.5625</v>
      </c>
      <c r="L20" s="6">
        <f>J20/K20</f>
        <v>1.2642904687335965</v>
      </c>
      <c r="M20" s="7">
        <v>1833</v>
      </c>
      <c r="N20" s="8">
        <f>J20/M20</f>
        <v>392.14839061647569</v>
      </c>
      <c r="O20" s="9">
        <f>ABS(I24-L20)*100</f>
        <v>35.166320548003981</v>
      </c>
      <c r="P20" s="4">
        <v>180000</v>
      </c>
    </row>
    <row r="21" spans="1:16" ht="15.75" thickBot="1" x14ac:dyDescent="0.3">
      <c r="A21" s="2" t="s">
        <v>52</v>
      </c>
      <c r="B21" s="2" t="s">
        <v>53</v>
      </c>
      <c r="C21" s="3">
        <v>45449</v>
      </c>
      <c r="D21" s="4">
        <v>820000</v>
      </c>
      <c r="E21" s="4">
        <v>820000</v>
      </c>
      <c r="F21" s="4">
        <v>270000</v>
      </c>
      <c r="G21" s="5">
        <f>F21/E21*100</f>
        <v>32.926829268292686</v>
      </c>
      <c r="H21" s="4">
        <v>654641</v>
      </c>
      <c r="I21" s="4">
        <v>185679</v>
      </c>
      <c r="J21" s="4">
        <f>E21-I21</f>
        <v>634321</v>
      </c>
      <c r="K21" s="4">
        <v>532911.375</v>
      </c>
      <c r="L21" s="6">
        <f>J21/K21</f>
        <v>1.1902936018207531</v>
      </c>
      <c r="M21" s="7">
        <v>2548</v>
      </c>
      <c r="N21" s="8">
        <f>J21/M21</f>
        <v>248.94858712715856</v>
      </c>
      <c r="O21" s="9">
        <f>ABS(I24-L21)*100</f>
        <v>27.766633856719636</v>
      </c>
      <c r="P21" s="4">
        <v>180000</v>
      </c>
    </row>
    <row r="22" spans="1:16" ht="15.75" thickTop="1" x14ac:dyDescent="0.25">
      <c r="A22" s="10"/>
      <c r="B22" s="10"/>
      <c r="C22" s="11" t="s">
        <v>54</v>
      </c>
      <c r="D22" s="12">
        <f>+SUM(D2:D21)</f>
        <v>13960076</v>
      </c>
      <c r="E22" s="12">
        <f>+SUM(E2:E21)</f>
        <v>13960076</v>
      </c>
      <c r="F22" s="12">
        <f>+SUM(F2:F21)</f>
        <v>5548900</v>
      </c>
      <c r="G22" s="13"/>
      <c r="H22" s="12">
        <f>+SUM(H2:H21)</f>
        <v>13677155</v>
      </c>
      <c r="I22" s="12"/>
      <c r="J22" s="12">
        <f>+SUM(J2:J21)</f>
        <v>10160987</v>
      </c>
      <c r="K22" s="12">
        <f>+SUM(K2:K21)</f>
        <v>11225075.15625</v>
      </c>
      <c r="L22" s="14"/>
      <c r="M22" s="15"/>
      <c r="N22" s="16">
        <f>AVERAGE(N2:N21)</f>
        <v>216.0527642156303</v>
      </c>
      <c r="O22" s="17">
        <f>ABS(I24-I23)*100</f>
        <v>0.7422900827308454</v>
      </c>
      <c r="P22" s="12"/>
    </row>
    <row r="23" spans="1:16" x14ac:dyDescent="0.25">
      <c r="A23" s="18"/>
      <c r="B23" s="18"/>
      <c r="C23" s="19"/>
      <c r="D23" s="20"/>
      <c r="E23" s="20"/>
      <c r="F23" s="20" t="s">
        <v>55</v>
      </c>
      <c r="G23" s="21">
        <f>F22/E22*100</f>
        <v>39.748350940209782</v>
      </c>
      <c r="H23" s="20" t="s">
        <v>56</v>
      </c>
      <c r="I23" s="22">
        <f>J22/K22</f>
        <v>0.90520436242624824</v>
      </c>
      <c r="J23" s="23"/>
      <c r="K23" s="24" t="s">
        <v>57</v>
      </c>
      <c r="L23" s="25">
        <f>STDEV(L2:L21)</f>
        <v>0.13942741702909017</v>
      </c>
      <c r="M23" s="26"/>
      <c r="N23" s="18"/>
      <c r="O23" s="20"/>
      <c r="P23" s="18"/>
    </row>
    <row r="24" spans="1:16" x14ac:dyDescent="0.25">
      <c r="A24" s="27"/>
      <c r="B24" s="27"/>
      <c r="C24" s="28"/>
      <c r="D24" s="29"/>
      <c r="E24" s="29"/>
      <c r="F24" s="29" t="s">
        <v>58</v>
      </c>
      <c r="G24" s="30">
        <f>STDEV(G2:G21)</f>
        <v>5.7392164707908844</v>
      </c>
      <c r="H24" s="29" t="s">
        <v>59</v>
      </c>
      <c r="I24" s="31">
        <f>AVERAGE(L2:L21)</f>
        <v>0.9126272632535567</v>
      </c>
      <c r="J24" s="32"/>
      <c r="K24" s="33" t="s">
        <v>60</v>
      </c>
      <c r="L24" s="34">
        <f>AVERAGE(O2:O21)</f>
        <v>10.731485546900482</v>
      </c>
      <c r="M24" s="35" t="s">
        <v>61</v>
      </c>
      <c r="N24" s="27">
        <f>+(L24/I24)</f>
        <v>11.758892133730763</v>
      </c>
      <c r="O24" s="29"/>
      <c r="P24" s="27"/>
    </row>
    <row r="26" spans="1:16" x14ac:dyDescent="0.25">
      <c r="F26" s="4" t="s">
        <v>62</v>
      </c>
    </row>
    <row r="27" spans="1:16" x14ac:dyDescent="0.25">
      <c r="F27" s="4" t="s">
        <v>63</v>
      </c>
    </row>
  </sheetData>
  <conditionalFormatting sqref="A2:P2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SETTLERS RIDGE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EE09-12FD-4853-A074-9E29166827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2025-12-22T20:03:31Z</dcterms:created>
  <dcterms:modified xsi:type="dcterms:W3CDTF">2025-12-22T20:06:40Z</dcterms:modified>
</cp:coreProperties>
</file>