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46838586-830B-4308-85D3-E8F92F08FBF6}" xr6:coauthVersionLast="47" xr6:coauthVersionMax="47" xr10:uidLastSave="{00000000-0000-0000-0000-000000000000}"/>
  <bookViews>
    <workbookView xWindow="25080" yWindow="-120" windowWidth="25440" windowHeight="15270" xr2:uid="{DE3A628E-B101-4807-BAEE-43565F119DCA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/>
  <c r="P2" i="2"/>
  <c r="Q2" i="2"/>
  <c r="G3" i="2"/>
  <c r="I3" i="2"/>
  <c r="O3" i="2"/>
  <c r="P3" i="2"/>
  <c r="Q3" i="2"/>
  <c r="G4" i="2"/>
  <c r="I4" i="2"/>
  <c r="O4" i="2"/>
  <c r="P4" i="2"/>
  <c r="Q4" i="2"/>
  <c r="G5" i="2"/>
  <c r="G9" i="2" s="1"/>
  <c r="I5" i="2"/>
  <c r="O5" i="2"/>
  <c r="P5" i="2"/>
  <c r="Q5" i="2"/>
  <c r="G6" i="2"/>
  <c r="I6" i="2"/>
  <c r="O6" i="2"/>
  <c r="P6" i="2"/>
  <c r="Q6" i="2"/>
  <c r="D7" i="2"/>
  <c r="E7" i="2"/>
  <c r="F7" i="2"/>
  <c r="H7" i="2"/>
  <c r="J7" i="2"/>
  <c r="K7" i="2"/>
  <c r="M7" i="2"/>
  <c r="N7" i="2"/>
  <c r="G8" i="2"/>
  <c r="I7" i="2" l="1"/>
  <c r="K9" i="2"/>
  <c r="Q9" i="2"/>
  <c r="N9" i="2"/>
</calcChain>
</file>

<file path=xl/sharedStrings.xml><?xml version="1.0" encoding="utf-8"?>
<sst xmlns="http://schemas.openxmlformats.org/spreadsheetml/2006/main" count="39" uniqueCount="35">
  <si>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</si>
  <si>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</si>
  <si>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</si>
  <si>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</si>
  <si>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</si>
  <si>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</si>
  <si>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</si>
  <si>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</si>
  <si>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</si>
  <si>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</si>
  <si>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</si>
  <si>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</si>
  <si>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</si>
  <si>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</si>
  <si>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</si>
  <si>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</si>
  <si>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</si>
  <si>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</si>
  <si>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41-11-10-426-015</t>
  </si>
  <si>
    <t>6995 CAMELBACK DR NE</t>
  </si>
  <si>
    <t>41-11-10-426-016</t>
  </si>
  <si>
    <t>6991 CAMELBACK DR NE</t>
  </si>
  <si>
    <t>41-11-10-426-023</t>
  </si>
  <si>
    <t>7000 CAMELBACK DR NE</t>
  </si>
  <si>
    <t>41-11-10-426-029</t>
  </si>
  <si>
    <t>7024 CAMELBACK DR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</si>
  <si>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</si>
  <si>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</si>
  <si>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</si>
  <si>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</si>
  <si>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</si>
  <si>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</si>
  <si>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</si>
  <si>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$1200</t>
  </si>
  <si>
    <t>2026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</si>
</sst>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A94F-6B8B-429A-AEF7-A720E11F0BE0}">
  <dimension ref="A1:BJ12"/>
  <sheetViews>
    <sheetView tabSelected="1" workbookViewId="0">
      <selection activeCell="F12" sqref="F12"/>
    </sheetView>
  </sheetViews>
  <sheetFormatPr defaultRowHeight="15" x14ac:dyDescent="0.25"/>
  <cols>
    <col min="1" max="1" width="13.140625" style="2" bestFit="1" customWidth="1"/>
    <col min="2" max="2" width="17.425781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10.140625" style="4" bestFit="1" customWidth="1"/>
    <col min="10" max="10" width="11" style="4" bestFit="1" customWidth="1"/>
    <col min="11" max="11" width="8.5703125" style="6" bestFit="1" customWidth="1"/>
    <col min="12" max="12" width="5.28515625" style="7" bestFit="1" customWidth="1"/>
    <col min="13" max="13" width="8.42578125" style="8" customWidth="1"/>
    <col min="14" max="14" width="9.140625" style="8" bestFit="1" customWidth="1"/>
    <col min="15" max="15" width="7.7109375" style="4" bestFit="1" customWidth="1"/>
    <col min="16" max="16" width="9.28515625" style="4" bestFit="1" customWidth="1"/>
    <col min="17" max="17" width="6.42578125" style="9" customWidth="1"/>
    <col min="18" max="18" width="7.85546875" style="8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9.140625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2" customFormat="1" ht="28.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</row>
    <row r="2" spans="1:62" x14ac:dyDescent="0.25">
      <c r="A2" s="2" t="s">
        <v>18</v>
      </c>
      <c r="B2" s="2" t="s">
        <v>19</v>
      </c>
      <c r="C2" s="3">
        <v>45133</v>
      </c>
      <c r="D2" s="4">
        <v>410000</v>
      </c>
      <c r="E2" s="4">
        <v>410000</v>
      </c>
      <c r="F2" s="4">
        <v>188600</v>
      </c>
      <c r="G2" s="5">
        <f>F2/E2*100</f>
        <v>46</v>
      </c>
      <c r="H2" s="4">
        <v>441503</v>
      </c>
      <c r="I2" s="4">
        <f>E2-351107</f>
        <v>58893</v>
      </c>
      <c r="J2" s="4">
        <v>90396</v>
      </c>
      <c r="K2" s="6">
        <v>75.330382999999998</v>
      </c>
      <c r="L2" s="7">
        <v>133</v>
      </c>
      <c r="M2" s="8">
        <v>0.24399999999999999</v>
      </c>
      <c r="N2" s="8">
        <v>0.24399999999999999</v>
      </c>
      <c r="O2" s="4">
        <f>I2/K2</f>
        <v>781.79610476691721</v>
      </c>
      <c r="P2" s="4">
        <f>I2/M2</f>
        <v>241364.75409836066</v>
      </c>
      <c r="Q2" s="9">
        <f>I2/M2/43560</f>
        <v>5.540972316307637</v>
      </c>
      <c r="R2" s="8">
        <v>80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45441</v>
      </c>
      <c r="D3" s="4">
        <v>452000</v>
      </c>
      <c r="E3" s="4">
        <v>452000</v>
      </c>
      <c r="F3" s="4">
        <v>195700</v>
      </c>
      <c r="G3" s="5">
        <f>F3/E3*100</f>
        <v>43.296460176991154</v>
      </c>
      <c r="H3" s="4">
        <v>428772</v>
      </c>
      <c r="I3" s="4">
        <f>E3-339349</f>
        <v>112651</v>
      </c>
      <c r="J3" s="4">
        <v>89423</v>
      </c>
      <c r="K3" s="6">
        <v>74.519543999999996</v>
      </c>
      <c r="L3" s="7">
        <v>123.5</v>
      </c>
      <c r="M3" s="8">
        <v>0.23200000000000001</v>
      </c>
      <c r="N3" s="8">
        <v>0.23200000000000001</v>
      </c>
      <c r="O3" s="4">
        <f>I3/K3</f>
        <v>1511.6973877349546</v>
      </c>
      <c r="P3" s="4">
        <f>I3/M3</f>
        <v>485564.6551724138</v>
      </c>
      <c r="Q3" s="9">
        <f>I3/M3/43560</f>
        <v>11.147030651340996</v>
      </c>
      <c r="R3" s="8">
        <v>84</v>
      </c>
    </row>
    <row r="4" spans="1:62" x14ac:dyDescent="0.25">
      <c r="A4" s="2" t="s">
        <v>22</v>
      </c>
      <c r="B4" s="2" t="s">
        <v>23</v>
      </c>
      <c r="C4" s="3">
        <v>45771</v>
      </c>
      <c r="D4" s="4">
        <v>370000</v>
      </c>
      <c r="E4" s="4">
        <v>370000</v>
      </c>
      <c r="F4" s="4">
        <v>192800</v>
      </c>
      <c r="G4" s="5">
        <f>F4/E4*100</f>
        <v>52.108108108108112</v>
      </c>
      <c r="H4" s="4">
        <v>397618</v>
      </c>
      <c r="I4" s="4">
        <f>E4-299805</f>
        <v>70195</v>
      </c>
      <c r="J4" s="4">
        <v>97813</v>
      </c>
      <c r="K4" s="6">
        <v>81.510643999999999</v>
      </c>
      <c r="L4" s="7">
        <v>137</v>
      </c>
      <c r="M4" s="8">
        <v>0.28599999999999998</v>
      </c>
      <c r="N4" s="8">
        <v>0.28599999999999998</v>
      </c>
      <c r="O4" s="4">
        <f>I4/K4</f>
        <v>861.17587293261965</v>
      </c>
      <c r="P4" s="4">
        <f>I4/M4</f>
        <v>245437.06293706296</v>
      </c>
      <c r="Q4" s="9">
        <f>I4/M4/43560</f>
        <v>5.6344596633852841</v>
      </c>
      <c r="R4" s="8">
        <v>78</v>
      </c>
    </row>
    <row r="5" spans="1:62" x14ac:dyDescent="0.25">
      <c r="A5" s="2" t="s">
        <v>24</v>
      </c>
      <c r="B5" s="2" t="s">
        <v>25</v>
      </c>
      <c r="C5" s="3">
        <v>45786</v>
      </c>
      <c r="D5" s="4">
        <v>450000</v>
      </c>
      <c r="E5" s="4">
        <v>450000</v>
      </c>
      <c r="F5" s="4">
        <v>178800</v>
      </c>
      <c r="G5" s="5">
        <f>F5/E5*100</f>
        <v>39.733333333333334</v>
      </c>
      <c r="H5" s="4">
        <v>370136</v>
      </c>
      <c r="I5" s="4">
        <f>E5-271678</f>
        <v>178322</v>
      </c>
      <c r="J5" s="4">
        <v>98458</v>
      </c>
      <c r="K5" s="6">
        <v>82.048297000000005</v>
      </c>
      <c r="L5" s="7">
        <v>124</v>
      </c>
      <c r="M5" s="8">
        <v>0.253</v>
      </c>
      <c r="N5" s="8">
        <v>0.253</v>
      </c>
      <c r="O5" s="4">
        <f>I5/K5</f>
        <v>2173.378443186944</v>
      </c>
      <c r="P5" s="4">
        <f>I5/M5</f>
        <v>704830.03952569165</v>
      </c>
      <c r="Q5" s="9">
        <f>I5/M5/43560</f>
        <v>16.180671247146272</v>
      </c>
      <c r="R5" s="8">
        <v>101</v>
      </c>
    </row>
    <row r="6" spans="1:62" ht="15.75" thickBot="1" x14ac:dyDescent="0.3">
      <c r="A6" s="2" t="s">
        <v>24</v>
      </c>
      <c r="B6" s="2" t="s">
        <v>25</v>
      </c>
      <c r="C6" s="3">
        <v>45723</v>
      </c>
      <c r="D6" s="4">
        <v>315000</v>
      </c>
      <c r="E6" s="4">
        <v>315000</v>
      </c>
      <c r="F6" s="4">
        <v>168700</v>
      </c>
      <c r="G6" s="5">
        <f>F6/E6*100</f>
        <v>53.555555555555557</v>
      </c>
      <c r="H6" s="4">
        <v>370136</v>
      </c>
      <c r="I6" s="4">
        <f>E6-271678</f>
        <v>43322</v>
      </c>
      <c r="J6" s="4">
        <v>98458</v>
      </c>
      <c r="K6" s="6">
        <v>82.048297000000005</v>
      </c>
      <c r="L6" s="7">
        <v>124</v>
      </c>
      <c r="M6" s="8">
        <v>0.253</v>
      </c>
      <c r="N6" s="8">
        <v>0.253</v>
      </c>
      <c r="O6" s="4">
        <f>I6/K6</f>
        <v>528.00608402633873</v>
      </c>
      <c r="P6" s="4">
        <f>I6/M6</f>
        <v>171233.20158102768</v>
      </c>
      <c r="Q6" s="9">
        <f>I6/M6/43560</f>
        <v>3.9309734063596804</v>
      </c>
      <c r="R6" s="8">
        <v>101</v>
      </c>
    </row>
    <row r="7" spans="1:62" ht="15.75" thickTop="1" x14ac:dyDescent="0.25">
      <c r="A7" s="10"/>
      <c r="B7" s="10"/>
      <c r="C7" s="11" t="s">
        <v>26</v>
      </c>
      <c r="D7" s="12">
        <f>+SUM(D2:D6)</f>
        <v>1997000</v>
      </c>
      <c r="E7" s="12">
        <f>+SUM(E2:E6)</f>
        <v>1997000</v>
      </c>
      <c r="F7" s="12">
        <f>+SUM(F2:F6)</f>
        <v>924600</v>
      </c>
      <c r="G7" s="13"/>
      <c r="H7" s="12">
        <f>+SUM(H2:H6)</f>
        <v>2008165</v>
      </c>
      <c r="I7" s="12">
        <f>+SUM(I2:I6)</f>
        <v>463383</v>
      </c>
      <c r="J7" s="12">
        <f>+SUM(J2:J6)</f>
        <v>474548</v>
      </c>
      <c r="K7" s="14">
        <f>+SUM(K2:K6)</f>
        <v>395.45716499999997</v>
      </c>
      <c r="L7" s="15"/>
      <c r="M7" s="16">
        <f>+SUM(M2:M6)</f>
        <v>1.2680000000000002</v>
      </c>
      <c r="N7" s="16">
        <f>+SUM(N2:N6)</f>
        <v>1.2680000000000002</v>
      </c>
      <c r="O7" s="12"/>
      <c r="P7" s="12"/>
      <c r="Q7" s="17"/>
      <c r="R7" s="16"/>
    </row>
    <row r="8" spans="1:62" x14ac:dyDescent="0.25">
      <c r="A8" s="18"/>
      <c r="B8" s="18"/>
      <c r="C8" s="19"/>
      <c r="D8" s="20"/>
      <c r="E8" s="20"/>
      <c r="F8" s="20" t="s">
        <v>27</v>
      </c>
      <c r="G8" s="21">
        <f>F7/E7*100</f>
        <v>46.299449173760642</v>
      </c>
      <c r="H8" s="20"/>
      <c r="I8" s="20"/>
      <c r="J8" s="20" t="s">
        <v>28</v>
      </c>
      <c r="K8" s="22"/>
      <c r="L8" s="23"/>
      <c r="M8" s="24" t="s">
        <v>28</v>
      </c>
      <c r="N8" s="24"/>
      <c r="O8" s="20"/>
      <c r="P8" s="20" t="s">
        <v>28</v>
      </c>
      <c r="Q8" s="25"/>
      <c r="R8" s="24"/>
    </row>
    <row r="9" spans="1:62" x14ac:dyDescent="0.25">
      <c r="A9" s="26"/>
      <c r="B9" s="26"/>
      <c r="C9" s="27"/>
      <c r="D9" s="28"/>
      <c r="E9" s="28"/>
      <c r="F9" s="28" t="s">
        <v>29</v>
      </c>
      <c r="G9" s="29">
        <f>STDEV(G2:G6)</f>
        <v>5.8431570030745066</v>
      </c>
      <c r="H9" s="28"/>
      <c r="I9" s="28"/>
      <c r="J9" s="28" t="s">
        <v>30</v>
      </c>
      <c r="K9" s="30">
        <f>I7/K7</f>
        <v>1171.765341513031</v>
      </c>
      <c r="L9" s="31"/>
      <c r="M9" s="32" t="s">
        <v>31</v>
      </c>
      <c r="N9" s="32">
        <f>I7/M7</f>
        <v>365444.00630914822</v>
      </c>
      <c r="O9" s="28"/>
      <c r="P9" s="28" t="s">
        <v>32</v>
      </c>
      <c r="Q9" s="33">
        <f>I7/M7/43560</f>
        <v>8.3894399979143301</v>
      </c>
      <c r="R9" s="32"/>
    </row>
    <row r="11" spans="1:62" x14ac:dyDescent="0.25">
      <c r="F11" s="4" t="s">
        <v>33</v>
      </c>
    </row>
    <row r="12" spans="1:62" x14ac:dyDescent="0.25">
      <c r="F12" s="4" t="s">
        <v>34</v>
      </c>
    </row>
  </sheetData>
  <conditionalFormatting sqref="A2:R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SILVER ESTS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9E25-82A1-4CB1-9A20-890A220C11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2025-12-16T15:16:24Z</dcterms:created>
  <dcterms:modified xsi:type="dcterms:W3CDTF">2025-12-16T15:18:18Z</dcterms:modified>
</cp:coreProperties>
</file>