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12B8633A-DF9A-4E76-B395-9BDD7E2E55F7}" xr6:coauthVersionLast="47" xr6:coauthVersionMax="47" xr10:uidLastSave="{00000000-0000-0000-0000-000000000000}"/>
  <bookViews>
    <workbookView xWindow="25080" yWindow="-120" windowWidth="25440" windowHeight="15270" xr2:uid="{5AD4FF8B-99FD-4776-8710-E687A8F5539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/>
  <c r="N3" i="2"/>
  <c r="G4" i="2"/>
  <c r="J4" i="2"/>
  <c r="L4" i="2"/>
  <c r="N4" i="2"/>
  <c r="G5" i="2"/>
  <c r="J5" i="2"/>
  <c r="L5" i="2" s="1"/>
  <c r="G6" i="2"/>
  <c r="J6" i="2"/>
  <c r="L6" i="2" s="1"/>
  <c r="N6" i="2"/>
  <c r="G7" i="2"/>
  <c r="J7" i="2"/>
  <c r="L7" i="2"/>
  <c r="N7" i="2"/>
  <c r="G8" i="2"/>
  <c r="J8" i="2"/>
  <c r="L8" i="2" s="1"/>
  <c r="G9" i="2"/>
  <c r="J9" i="2"/>
  <c r="N9" i="2" s="1"/>
  <c r="L9" i="2"/>
  <c r="G10" i="2"/>
  <c r="J10" i="2"/>
  <c r="L10" i="2" s="1"/>
  <c r="G11" i="2"/>
  <c r="J11" i="2"/>
  <c r="N11" i="2" s="1"/>
  <c r="L11" i="2"/>
  <c r="G12" i="2"/>
  <c r="J12" i="2"/>
  <c r="L12" i="2"/>
  <c r="N12" i="2"/>
  <c r="G13" i="2"/>
  <c r="J13" i="2"/>
  <c r="N13" i="2" s="1"/>
  <c r="L13" i="2"/>
  <c r="D14" i="2"/>
  <c r="E14" i="2"/>
  <c r="F14" i="2"/>
  <c r="G15" i="2" s="1"/>
  <c r="H14" i="2"/>
  <c r="K14" i="2"/>
  <c r="N8" i="2" l="1"/>
  <c r="G16" i="2"/>
  <c r="N2" i="2"/>
  <c r="M15" i="2"/>
  <c r="N10" i="2"/>
  <c r="N5" i="2"/>
  <c r="J16" i="2"/>
  <c r="P12" i="2" s="1"/>
  <c r="J14" i="2"/>
  <c r="J15" i="2" s="1"/>
  <c r="P6" i="2"/>
  <c r="P3" i="2"/>
  <c r="P8" i="2"/>
  <c r="P9" i="2"/>
  <c r="P2" i="2"/>
  <c r="P10" i="2"/>
  <c r="P7" i="2"/>
  <c r="P11" i="2"/>
  <c r="P4" i="2"/>
  <c r="P5" i="2"/>
  <c r="P13" i="2"/>
  <c r="P14" i="2"/>
  <c r="N14" i="2" l="1"/>
  <c r="M16" i="2"/>
  <c r="O16" i="2" s="1"/>
</calcChain>
</file>

<file path=xl/sharedStrings.xml><?xml version="1.0" encoding="utf-8"?>
<sst xmlns="http://schemas.openxmlformats.org/spreadsheetml/2006/main" count="63" uniqueCount="50">
  <si>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</si>
  <si>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</si>
  <si>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</si>
  <si>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</si>
  <si>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</si>
  <si>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</si>
  <si>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</si>
  <si>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</si>
  <si>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</si>
  <si>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</si>
  <si>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</si>
  <si>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</si>
  <si>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</si>
  <si>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</si>
  <si>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</si>
  <si>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</si>
  <si>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Land Value</t>
  </si>
  <si>
    <t>41-11-10-427-034</t>
  </si>
  <si>
    <t>7836 OAKMONT CT NE</t>
  </si>
  <si>
    <t>00031</t>
  </si>
  <si>
    <t>41-11-10-427-038</t>
  </si>
  <si>
    <t>7816 OAKMONT CT NE</t>
  </si>
  <si>
    <t>41-11-10-427-071</t>
  </si>
  <si>
    <t>7649 GREENBRIER DR NE</t>
  </si>
  <si>
    <t>41-11-10-427-072</t>
  </si>
  <si>
    <t>7645 GREENBRIER DR NE</t>
  </si>
  <si>
    <t>41-11-10-427-073</t>
  </si>
  <si>
    <t>7644 GREENBRIER DR NE</t>
  </si>
  <si>
    <t>41-11-10-427-076</t>
  </si>
  <si>
    <t>7656 GREENBRIER DR NE</t>
  </si>
  <si>
    <t>41-11-10-427-082</t>
  </si>
  <si>
    <t>7682 GREENBRIER DR NE</t>
  </si>
  <si>
    <t>41-11-10-427-084</t>
  </si>
  <si>
    <t>7690 GREENBRIER DR NE</t>
  </si>
  <si>
    <t>41-11-10-427-086</t>
  </si>
  <si>
    <t>7698 GREENBRIER DR NE</t>
  </si>
  <si>
    <t>41-11-10-427-088</t>
  </si>
  <si>
    <t>7706 GREENBRIER DR NE</t>
  </si>
  <si>
    <t>41-11-10-427-096</t>
  </si>
  <si>
    <t>7738 GREENBRIER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</si>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</sst>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6F3E-EE13-4054-B5F4-732548078DCE}">
  <dimension ref="A1:BH20"/>
  <sheetViews>
    <sheetView tabSelected="1" workbookViewId="0">
      <selection activeCell="C22" sqref="C22"/>
    </sheetView>
  </sheetViews>
  <sheetFormatPr defaultRowHeight="15" x14ac:dyDescent="0.25"/>
  <cols>
    <col min="1" max="1" width="13.140625" style="11" bestFit="1" customWidth="1"/>
    <col min="2" max="2" width="18" style="11" bestFit="1" customWidth="1"/>
    <col min="3" max="3" width="7.28515625" style="12" bestFit="1" customWidth="1"/>
    <col min="4" max="5" width="9.140625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6" style="15" bestFit="1" customWidth="1"/>
    <col min="13" max="13" width="7.7109375" style="16" bestFit="1" customWidth="1"/>
    <col min="14" max="14" width="12.140625" style="17" bestFit="1" customWidth="1"/>
    <col min="15" max="15" width="6.85546875" style="47" bestFit="1" customWidth="1"/>
    <col min="16" max="16" width="12.7109375" style="19" customWidth="1"/>
    <col min="17" max="17" width="10.140625" style="11" bestFit="1" customWidth="1"/>
    <col min="18" max="18" width="7.42578125" style="11" bestFit="1" customWidth="1"/>
    <col min="19" max="19" width="8.140625" style="13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9.855468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0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Q1" s="4" t="s">
        <v>16</v>
      </c>
      <c r="R1"/>
      <c r="S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x14ac:dyDescent="0.25">
      <c r="A2" s="11" t="s">
        <v>17</v>
      </c>
      <c r="B2" s="11" t="s">
        <v>18</v>
      </c>
      <c r="C2" s="12">
        <v>45544</v>
      </c>
      <c r="D2" s="13">
        <v>379000</v>
      </c>
      <c r="E2" s="13">
        <v>379000</v>
      </c>
      <c r="F2" s="13">
        <v>166000</v>
      </c>
      <c r="G2" s="14">
        <f>F2/E2*100</f>
        <v>43.799472295514512</v>
      </c>
      <c r="H2" s="13">
        <v>403069</v>
      </c>
      <c r="I2" s="13">
        <v>119044</v>
      </c>
      <c r="J2" s="13">
        <f>E2-I2</f>
        <v>259956</v>
      </c>
      <c r="K2" s="13">
        <v>315583.34375</v>
      </c>
      <c r="L2" s="15">
        <f>J2/K2</f>
        <v>0.82373168656813811</v>
      </c>
      <c r="M2" s="16">
        <v>1452</v>
      </c>
      <c r="N2" s="17">
        <f>J2/M2</f>
        <v>179.03305785123968</v>
      </c>
      <c r="O2" s="18" t="s">
        <v>19</v>
      </c>
      <c r="P2" s="19">
        <f>ABS(J16-L2)*100</f>
        <v>7.5367717918868982</v>
      </c>
      <c r="Q2" s="13">
        <v>118000</v>
      </c>
      <c r="R2"/>
      <c r="S2"/>
      <c r="AY2" s="1"/>
      <c r="BA2" s="1"/>
    </row>
    <row r="3" spans="1:60" x14ac:dyDescent="0.25">
      <c r="A3" s="11" t="s">
        <v>20</v>
      </c>
      <c r="B3" s="11" t="s">
        <v>21</v>
      </c>
      <c r="C3" s="12">
        <v>45714</v>
      </c>
      <c r="D3" s="13">
        <v>387500</v>
      </c>
      <c r="E3" s="13">
        <v>387500</v>
      </c>
      <c r="F3" s="13">
        <v>157100</v>
      </c>
      <c r="G3" s="14">
        <f>F3/E3*100</f>
        <v>40.541935483870965</v>
      </c>
      <c r="H3" s="13">
        <v>384539</v>
      </c>
      <c r="I3" s="13">
        <v>119044</v>
      </c>
      <c r="J3" s="13">
        <f>E3-I3</f>
        <v>268456</v>
      </c>
      <c r="K3" s="13">
        <v>294994.4375</v>
      </c>
      <c r="L3" s="15">
        <f>J3/K3</f>
        <v>0.91003749858842675</v>
      </c>
      <c r="M3" s="16">
        <v>1372</v>
      </c>
      <c r="N3" s="17">
        <f>J3/M3</f>
        <v>195.66763848396502</v>
      </c>
      <c r="O3" s="18" t="s">
        <v>19</v>
      </c>
      <c r="P3" s="19">
        <f>ABS(J16-L3)*100</f>
        <v>1.093809410141966</v>
      </c>
      <c r="Q3" s="13">
        <v>118000</v>
      </c>
      <c r="R3"/>
      <c r="S3"/>
    </row>
    <row r="4" spans="1:60" x14ac:dyDescent="0.25">
      <c r="A4" s="11" t="s">
        <v>22</v>
      </c>
      <c r="B4" s="11" t="s">
        <v>23</v>
      </c>
      <c r="C4" s="12">
        <v>45975</v>
      </c>
      <c r="D4" s="13">
        <v>455000</v>
      </c>
      <c r="E4" s="13">
        <v>455000</v>
      </c>
      <c r="F4" s="13">
        <v>185800</v>
      </c>
      <c r="G4" s="14">
        <f>F4/E4*100</f>
        <v>40.835164835164832</v>
      </c>
      <c r="H4" s="13">
        <v>412348</v>
      </c>
      <c r="I4" s="13">
        <v>118000</v>
      </c>
      <c r="J4" s="13">
        <f>E4-I4</f>
        <v>337000</v>
      </c>
      <c r="K4" s="13">
        <v>327053.34375</v>
      </c>
      <c r="L4" s="15">
        <f>J4/K4</f>
        <v>1.0304129477349213</v>
      </c>
      <c r="M4" s="16">
        <v>1732</v>
      </c>
      <c r="N4" s="17">
        <f>J4/M4</f>
        <v>194.57274826789839</v>
      </c>
      <c r="O4" s="18" t="s">
        <v>19</v>
      </c>
      <c r="P4" s="19">
        <f>ABS(J16-L4)*100</f>
        <v>13.131354324791422</v>
      </c>
      <c r="Q4" s="13">
        <v>118000</v>
      </c>
      <c r="R4"/>
      <c r="S4"/>
    </row>
    <row r="5" spans="1:60" x14ac:dyDescent="0.25">
      <c r="A5" s="11" t="s">
        <v>24</v>
      </c>
      <c r="B5" s="11" t="s">
        <v>25</v>
      </c>
      <c r="C5" s="12">
        <v>45835</v>
      </c>
      <c r="D5" s="13">
        <v>479900</v>
      </c>
      <c r="E5" s="13">
        <v>479900</v>
      </c>
      <c r="F5" s="13">
        <v>204800</v>
      </c>
      <c r="G5" s="14">
        <f>F5/E5*100</f>
        <v>42.675557407793292</v>
      </c>
      <c r="H5" s="13">
        <v>454590</v>
      </c>
      <c r="I5" s="13">
        <v>120299</v>
      </c>
      <c r="J5" s="13">
        <f>E5-I5</f>
        <v>359601</v>
      </c>
      <c r="K5" s="13">
        <v>371434.4375</v>
      </c>
      <c r="L5" s="15">
        <f>J5/K5</f>
        <v>0.9681412483461499</v>
      </c>
      <c r="M5" s="16">
        <v>1906</v>
      </c>
      <c r="N5" s="17">
        <f>J5/M5</f>
        <v>188.66789087093389</v>
      </c>
      <c r="O5" s="18" t="s">
        <v>19</v>
      </c>
      <c r="P5" s="19">
        <f>ABS(J16-L5)*100</f>
        <v>6.9041843859142809</v>
      </c>
      <c r="Q5" s="13">
        <v>118000</v>
      </c>
      <c r="R5"/>
      <c r="S5"/>
    </row>
    <row r="6" spans="1:60" x14ac:dyDescent="0.25">
      <c r="A6" s="11" t="s">
        <v>26</v>
      </c>
      <c r="B6" s="11" t="s">
        <v>27</v>
      </c>
      <c r="C6" s="12">
        <v>45869</v>
      </c>
      <c r="D6" s="13">
        <v>440000</v>
      </c>
      <c r="E6" s="13">
        <v>440000</v>
      </c>
      <c r="F6" s="13">
        <v>187700</v>
      </c>
      <c r="G6" s="14">
        <f>F6/E6*100</f>
        <v>42.659090909090907</v>
      </c>
      <c r="H6" s="13">
        <v>417307</v>
      </c>
      <c r="I6" s="13">
        <v>118871</v>
      </c>
      <c r="J6" s="13">
        <f>E6-I6</f>
        <v>321129</v>
      </c>
      <c r="K6" s="13">
        <v>331595.5625</v>
      </c>
      <c r="L6" s="15">
        <f>J6/K6</f>
        <v>0.96843575824389994</v>
      </c>
      <c r="M6" s="16">
        <v>1540</v>
      </c>
      <c r="N6" s="17">
        <f>J6/M6</f>
        <v>208.52532467532467</v>
      </c>
      <c r="O6" s="18" t="s">
        <v>19</v>
      </c>
      <c r="P6" s="19">
        <f>ABS(J16-L6)*100</f>
        <v>6.9336353756892848</v>
      </c>
      <c r="Q6" s="13">
        <v>118000</v>
      </c>
      <c r="R6"/>
      <c r="S6"/>
    </row>
    <row r="7" spans="1:60" x14ac:dyDescent="0.25">
      <c r="A7" s="11" t="s">
        <v>28</v>
      </c>
      <c r="B7" s="11" t="s">
        <v>29</v>
      </c>
      <c r="C7" s="12">
        <v>45065</v>
      </c>
      <c r="D7" s="13">
        <v>340000</v>
      </c>
      <c r="E7" s="13">
        <v>340000</v>
      </c>
      <c r="F7" s="13">
        <v>134200</v>
      </c>
      <c r="G7" s="14">
        <f>F7/E7*100</f>
        <v>39.470588235294116</v>
      </c>
      <c r="H7" s="13">
        <v>361140</v>
      </c>
      <c r="I7" s="13">
        <v>118871</v>
      </c>
      <c r="J7" s="13">
        <f>E7-I7</f>
        <v>221129</v>
      </c>
      <c r="K7" s="13">
        <v>269187.78125</v>
      </c>
      <c r="L7" s="15">
        <f>J7/K7</f>
        <v>0.82146744912850678</v>
      </c>
      <c r="M7" s="16">
        <v>1528</v>
      </c>
      <c r="N7" s="17">
        <f>J7/M7</f>
        <v>144.71793193717278</v>
      </c>
      <c r="O7" s="18" t="s">
        <v>19</v>
      </c>
      <c r="P7" s="19">
        <f>ABS(J16-L7)*100</f>
        <v>7.7631955358500315</v>
      </c>
      <c r="Q7" s="13">
        <v>118000</v>
      </c>
      <c r="R7"/>
      <c r="S7"/>
    </row>
    <row r="8" spans="1:60" x14ac:dyDescent="0.25">
      <c r="A8" s="11" t="s">
        <v>30</v>
      </c>
      <c r="B8" s="11" t="s">
        <v>31</v>
      </c>
      <c r="C8" s="12">
        <v>45820</v>
      </c>
      <c r="D8" s="13">
        <v>425000</v>
      </c>
      <c r="E8" s="13">
        <v>425000</v>
      </c>
      <c r="F8" s="13">
        <v>188200</v>
      </c>
      <c r="G8" s="14">
        <f>F8/E8*100</f>
        <v>44.28235294117647</v>
      </c>
      <c r="H8" s="13">
        <v>418217</v>
      </c>
      <c r="I8" s="13">
        <v>118836</v>
      </c>
      <c r="J8" s="13">
        <f>E8-I8</f>
        <v>306164</v>
      </c>
      <c r="K8" s="13">
        <v>332645.5625</v>
      </c>
      <c r="L8" s="15">
        <f>J8/K8</f>
        <v>0.92039105436736435</v>
      </c>
      <c r="M8" s="16">
        <v>1548</v>
      </c>
      <c r="N8" s="17">
        <f>J8/M8</f>
        <v>197.78036175710594</v>
      </c>
      <c r="O8" s="18" t="s">
        <v>19</v>
      </c>
      <c r="P8" s="19">
        <f>ABS(J16-L8)*100</f>
        <v>2.1291649880357255</v>
      </c>
      <c r="Q8" s="13">
        <v>118000</v>
      </c>
      <c r="R8"/>
      <c r="S8"/>
    </row>
    <row r="9" spans="1:60" x14ac:dyDescent="0.25">
      <c r="A9" s="11" t="s">
        <v>32</v>
      </c>
      <c r="B9" s="11" t="s">
        <v>33</v>
      </c>
      <c r="C9" s="12">
        <v>45562</v>
      </c>
      <c r="D9" s="13">
        <v>403000</v>
      </c>
      <c r="E9" s="13">
        <v>403000</v>
      </c>
      <c r="F9" s="13">
        <v>156900</v>
      </c>
      <c r="G9" s="14">
        <f>F9/E9*100</f>
        <v>38.933002481389579</v>
      </c>
      <c r="H9" s="13">
        <v>385176</v>
      </c>
      <c r="I9" s="13">
        <v>118836</v>
      </c>
      <c r="J9" s="13">
        <f>E9-I9</f>
        <v>284164</v>
      </c>
      <c r="K9" s="13">
        <v>295933.34375</v>
      </c>
      <c r="L9" s="15">
        <f>J9/K9</f>
        <v>0.96022974768283442</v>
      </c>
      <c r="M9" s="16">
        <v>1732</v>
      </c>
      <c r="N9" s="17">
        <f>J9/M9</f>
        <v>164.06697459584296</v>
      </c>
      <c r="O9" s="18" t="s">
        <v>19</v>
      </c>
      <c r="P9" s="19">
        <f>ABS(J16-L9)*100</f>
        <v>6.1130343195827326</v>
      </c>
      <c r="Q9" s="13">
        <v>118000</v>
      </c>
      <c r="R9"/>
      <c r="S9"/>
    </row>
    <row r="10" spans="1:60" x14ac:dyDescent="0.25">
      <c r="A10" s="11" t="s">
        <v>34</v>
      </c>
      <c r="B10" s="11" t="s">
        <v>35</v>
      </c>
      <c r="C10" s="12">
        <v>45468</v>
      </c>
      <c r="D10" s="13">
        <v>335000</v>
      </c>
      <c r="E10" s="13">
        <v>335000</v>
      </c>
      <c r="F10" s="13">
        <v>150900</v>
      </c>
      <c r="G10" s="14">
        <f>F10/E10*100</f>
        <v>45.044776119402982</v>
      </c>
      <c r="H10" s="13">
        <v>374642</v>
      </c>
      <c r="I10" s="13">
        <v>118799</v>
      </c>
      <c r="J10" s="13">
        <f>E10-I10</f>
        <v>216201</v>
      </c>
      <c r="K10" s="13">
        <v>284270</v>
      </c>
      <c r="L10" s="15">
        <f>J10/K10</f>
        <v>0.76054807049635909</v>
      </c>
      <c r="M10" s="16">
        <v>1553</v>
      </c>
      <c r="N10" s="17">
        <f>J10/M10</f>
        <v>139.21506761107534</v>
      </c>
      <c r="O10" s="18" t="s">
        <v>19</v>
      </c>
      <c r="P10" s="19">
        <f>ABS(J16-L10)*100</f>
        <v>13.855133399064801</v>
      </c>
      <c r="Q10" s="13">
        <v>118000</v>
      </c>
      <c r="R10"/>
      <c r="S10"/>
    </row>
    <row r="11" spans="1:60" x14ac:dyDescent="0.25">
      <c r="A11" s="11" t="s">
        <v>36</v>
      </c>
      <c r="B11" s="11" t="s">
        <v>37</v>
      </c>
      <c r="C11" s="12">
        <v>45622</v>
      </c>
      <c r="D11" s="13">
        <v>399900</v>
      </c>
      <c r="E11" s="13">
        <v>399900</v>
      </c>
      <c r="F11" s="13">
        <v>162100</v>
      </c>
      <c r="G11" s="14">
        <f>F11/E11*100</f>
        <v>40.535133783445858</v>
      </c>
      <c r="H11" s="13">
        <v>396082</v>
      </c>
      <c r="I11" s="13">
        <v>118823</v>
      </c>
      <c r="J11" s="13">
        <f>E11-I11</f>
        <v>281077</v>
      </c>
      <c r="K11" s="13">
        <v>308065.5625</v>
      </c>
      <c r="L11" s="15">
        <f>J11/K11</f>
        <v>0.91239344546990708</v>
      </c>
      <c r="M11" s="16">
        <v>1528</v>
      </c>
      <c r="N11" s="17">
        <f>J11/M11</f>
        <v>183.95091623036649</v>
      </c>
      <c r="O11" s="18" t="s">
        <v>19</v>
      </c>
      <c r="P11" s="19">
        <f>ABS(J16-L11)*100</f>
        <v>1.3294040982899991</v>
      </c>
      <c r="Q11" s="13">
        <v>118000</v>
      </c>
      <c r="R11"/>
      <c r="S11"/>
    </row>
    <row r="12" spans="1:60" x14ac:dyDescent="0.25">
      <c r="A12" s="11" t="s">
        <v>38</v>
      </c>
      <c r="B12" s="11" t="s">
        <v>39</v>
      </c>
      <c r="C12" s="12">
        <v>45702</v>
      </c>
      <c r="D12" s="13">
        <v>417500</v>
      </c>
      <c r="E12" s="13">
        <v>417500</v>
      </c>
      <c r="F12" s="13">
        <v>171300</v>
      </c>
      <c r="G12" s="14">
        <f>F12/E12*100</f>
        <v>41.029940119760475</v>
      </c>
      <c r="H12" s="13">
        <v>415469</v>
      </c>
      <c r="I12" s="13">
        <v>118871</v>
      </c>
      <c r="J12" s="13">
        <f>E12-I12</f>
        <v>298629</v>
      </c>
      <c r="K12" s="13">
        <v>329553.34375</v>
      </c>
      <c r="L12" s="15">
        <f>J12/K12</f>
        <v>0.90616285849777545</v>
      </c>
      <c r="M12" s="16">
        <v>1540</v>
      </c>
      <c r="N12" s="17">
        <f>J12/M12</f>
        <v>193.91493506493507</v>
      </c>
      <c r="O12" s="18" t="s">
        <v>19</v>
      </c>
      <c r="P12" s="19">
        <f>ABS(J16-L12)*100</f>
        <v>0.70634540107683552</v>
      </c>
      <c r="Q12" s="13">
        <v>118000</v>
      </c>
      <c r="R12"/>
      <c r="S12"/>
    </row>
    <row r="13" spans="1:60" ht="15.75" thickBot="1" x14ac:dyDescent="0.3">
      <c r="A13" s="11" t="s">
        <v>38</v>
      </c>
      <c r="B13" s="11" t="s">
        <v>39</v>
      </c>
      <c r="C13" s="12">
        <v>45062</v>
      </c>
      <c r="D13" s="13">
        <v>384900</v>
      </c>
      <c r="E13" s="13">
        <v>384900</v>
      </c>
      <c r="F13" s="13">
        <v>158900</v>
      </c>
      <c r="G13" s="14">
        <f>F13/E13*100</f>
        <v>41.283450246817353</v>
      </c>
      <c r="H13" s="13">
        <v>415469</v>
      </c>
      <c r="I13" s="13">
        <v>118871</v>
      </c>
      <c r="J13" s="13">
        <f>E13-I13</f>
        <v>266029</v>
      </c>
      <c r="K13" s="13">
        <v>329553.34375</v>
      </c>
      <c r="L13" s="15">
        <f>J13/K13</f>
        <v>0.80724108871979849</v>
      </c>
      <c r="M13" s="16">
        <v>1540</v>
      </c>
      <c r="N13" s="17">
        <f>J13/M13</f>
        <v>172.7461038961039</v>
      </c>
      <c r="O13" s="18" t="s">
        <v>19</v>
      </c>
      <c r="P13" s="19">
        <f>ABS(J16-L13)*100</f>
        <v>9.1858315767208598</v>
      </c>
      <c r="Q13" s="13">
        <v>118000</v>
      </c>
      <c r="R13"/>
      <c r="S13"/>
    </row>
    <row r="14" spans="1:60" ht="15.75" thickTop="1" x14ac:dyDescent="0.25">
      <c r="A14" s="20"/>
      <c r="B14" s="20"/>
      <c r="C14" s="21" t="s">
        <v>40</v>
      </c>
      <c r="D14" s="22">
        <f>+SUM(D2:D13)</f>
        <v>4846700</v>
      </c>
      <c r="E14" s="22">
        <f>+SUM(E2:E13)</f>
        <v>4846700</v>
      </c>
      <c r="F14" s="22">
        <f>+SUM(F2:F13)</f>
        <v>2023900</v>
      </c>
      <c r="G14" s="23"/>
      <c r="H14" s="22">
        <f>+SUM(H2:H13)</f>
        <v>4838048</v>
      </c>
      <c r="I14" s="22"/>
      <c r="J14" s="22">
        <f>+SUM(J2:J13)</f>
        <v>3419535</v>
      </c>
      <c r="K14" s="22">
        <f>+SUM(K2:K13)</f>
        <v>3789870.0625</v>
      </c>
      <c r="L14" s="24"/>
      <c r="M14" s="25"/>
      <c r="N14" s="26">
        <f>AVERAGE(N2:N13)</f>
        <v>180.23824593683034</v>
      </c>
      <c r="O14" s="27"/>
      <c r="P14" s="28">
        <f>ABS(J16-J15)*100</f>
        <v>0.3183508543602942</v>
      </c>
      <c r="Q14" s="20"/>
      <c r="R14" s="22"/>
      <c r="S14"/>
    </row>
    <row r="15" spans="1:60" x14ac:dyDescent="0.25">
      <c r="A15" s="29"/>
      <c r="B15" s="29"/>
      <c r="C15" s="30"/>
      <c r="D15" s="31"/>
      <c r="E15" s="31"/>
      <c r="F15" s="31" t="s">
        <v>41</v>
      </c>
      <c r="G15" s="32">
        <f>F14/E14*100</f>
        <v>41.758309777786948</v>
      </c>
      <c r="H15" s="31"/>
      <c r="I15" s="31" t="s">
        <v>42</v>
      </c>
      <c r="J15" s="33">
        <f>J14/K14</f>
        <v>0.90228291303061003</v>
      </c>
      <c r="K15" s="34"/>
      <c r="L15" s="35" t="s">
        <v>43</v>
      </c>
      <c r="M15" s="36">
        <f>STDEV(L2:L13)</f>
        <v>8.0167726188177094E-2</v>
      </c>
      <c r="N15" s="37"/>
      <c r="O15" s="29"/>
      <c r="P15" s="29"/>
      <c r="Q15" s="31"/>
      <c r="R15"/>
      <c r="S15"/>
    </row>
    <row r="16" spans="1:60" x14ac:dyDescent="0.25">
      <c r="A16" s="38"/>
      <c r="B16" s="38"/>
      <c r="C16" s="39"/>
      <c r="D16" s="40"/>
      <c r="E16" s="40"/>
      <c r="F16" s="40" t="s">
        <v>44</v>
      </c>
      <c r="G16" s="41">
        <f>STDEV(G2:G13)</f>
        <v>1.9256807458736818</v>
      </c>
      <c r="H16" s="40"/>
      <c r="I16" s="40" t="s">
        <v>45</v>
      </c>
      <c r="J16" s="42">
        <f>AVERAGE(L2:L13)</f>
        <v>0.89909940448700709</v>
      </c>
      <c r="K16" s="43"/>
      <c r="L16" s="44" t="s">
        <v>46</v>
      </c>
      <c r="M16" s="45">
        <f>AVERAGE(P2:P13)</f>
        <v>6.3901553839204022</v>
      </c>
      <c r="N16" s="46" t="s">
        <v>47</v>
      </c>
      <c r="O16" s="38">
        <f>+(M16/J16)</f>
        <v>7.1072846361925786</v>
      </c>
      <c r="P16" s="38"/>
      <c r="Q16" s="40"/>
      <c r="R16"/>
      <c r="S16"/>
    </row>
    <row r="19" spans="7:7" x14ac:dyDescent="0.25">
      <c r="G19" s="14" t="s">
        <v>48</v>
      </c>
    </row>
    <row r="20" spans="7:7" x14ac:dyDescent="0.25">
      <c r="G20" s="14" t="s">
        <v>49</v>
      </c>
    </row>
  </sheetData>
  <conditionalFormatting sqref="A2:Q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CONDO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43CC-DB42-4838-9191-7F990A4DA11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2025-12-16T15:02:01Z</dcterms:created>
  <dcterms:modified xsi:type="dcterms:W3CDTF">2025-12-16T15:14:09Z</dcterms:modified>
</cp:coreProperties>
</file>