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4F4B943F-C4CA-4D60-BA6E-1E2DB4329B0B}" xr6:coauthVersionLast="47" xr6:coauthVersionMax="47" xr10:uidLastSave="{00000000-0000-0000-0000-000000000000}"/>
  <bookViews>
    <workbookView xWindow="25080" yWindow="-120" windowWidth="25440" windowHeight="15270" xr2:uid="{B7F0035C-DFDD-4D28-976F-64E4C88D208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P2" i="2"/>
  <c r="Q2" i="2"/>
  <c r="G3" i="2"/>
  <c r="I3" i="2"/>
  <c r="O3" i="2"/>
  <c r="P3" i="2"/>
  <c r="Q3" i="2"/>
  <c r="G4" i="2"/>
  <c r="I4" i="2"/>
  <c r="O4" i="2"/>
  <c r="P4" i="2"/>
  <c r="Q4" i="2"/>
  <c r="G5" i="2"/>
  <c r="I5" i="2"/>
  <c r="I12" i="2" s="1"/>
  <c r="K14" i="2" s="1"/>
  <c r="O5" i="2"/>
  <c r="P5" i="2"/>
  <c r="Q5" i="2"/>
  <c r="G6" i="2"/>
  <c r="I6" i="2"/>
  <c r="O6" i="2" s="1"/>
  <c r="P6" i="2"/>
  <c r="Q6" i="2"/>
  <c r="G7" i="2"/>
  <c r="I7" i="2"/>
  <c r="O7" i="2"/>
  <c r="P7" i="2"/>
  <c r="Q7" i="2"/>
  <c r="G8" i="2"/>
  <c r="I8" i="2"/>
  <c r="O8" i="2"/>
  <c r="P8" i="2"/>
  <c r="Q8" i="2"/>
  <c r="G9" i="2"/>
  <c r="I9" i="2"/>
  <c r="O9" i="2"/>
  <c r="P9" i="2"/>
  <c r="Q9" i="2"/>
  <c r="G10" i="2"/>
  <c r="I10" i="2"/>
  <c r="O10" i="2" s="1"/>
  <c r="G11" i="2"/>
  <c r="I11" i="2"/>
  <c r="O11" i="2"/>
  <c r="P11" i="2"/>
  <c r="Q11" i="2"/>
  <c r="D12" i="2"/>
  <c r="E12" i="2"/>
  <c r="F12" i="2"/>
  <c r="G13" i="2" s="1"/>
  <c r="H12" i="2"/>
  <c r="J12" i="2"/>
  <c r="K12" i="2"/>
  <c r="M12" i="2"/>
  <c r="N12" i="2"/>
  <c r="Q10" i="2" l="1"/>
  <c r="P10" i="2"/>
  <c r="G14" i="2"/>
  <c r="Q14" i="2"/>
  <c r="N14" i="2"/>
</calcChain>
</file>

<file path=xl/sharedStrings.xml><?xml version="1.0" encoding="utf-8"?>
<sst xmlns="http://schemas.openxmlformats.org/spreadsheetml/2006/main" count="49" uniqueCount="47">
  <si>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</si>
  <si>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</si>
  <si>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</si>
  <si>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</si>
  <si>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</si>
  <si>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</si>
  <si>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</si>
  <si>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</si>
  <si>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</si>
  <si>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</si>
  <si>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</si>
  <si>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</si>
  <si>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</si>
  <si>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</si>
  <si>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</si>
  <si>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</si>
  <si>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</si>
  <si>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</si>
  <si>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41-11-09-276-033</t>
  </si>
  <si>
    <t>7142 WILKINSON DR NE</t>
  </si>
  <si>
    <t>41-11-09-279-003</t>
  </si>
  <si>
    <t>7020 SILVER LAKE DR NE</t>
  </si>
  <si>
    <t>41-11-09-281-024</t>
  </si>
  <si>
    <t>7180 WILKINSON DR NE</t>
  </si>
  <si>
    <t>41-11-09-402-080</t>
  </si>
  <si>
    <t>6884 FARRELL DR NE</t>
  </si>
  <si>
    <t>41-11-09-402-094</t>
  </si>
  <si>
    <t>7158 WELLER CT NE</t>
  </si>
  <si>
    <t>41-11-09-477-023</t>
  </si>
  <si>
    <t>7185 BELDING RD NE</t>
  </si>
  <si>
    <t>41-11-10-326-022</t>
  </si>
  <si>
    <t>6935 WILDERMERE DR NE</t>
  </si>
  <si>
    <t>41-11-10-351-021</t>
  </si>
  <si>
    <t>7287 BELDING RD NE</t>
  </si>
  <si>
    <t>41-11-10-351-025</t>
  </si>
  <si>
    <t>6903 WILDERMERE DR NE</t>
  </si>
  <si>
    <t>41-11-10-351-026</t>
  </si>
  <si>
    <t>7249 BELDING RD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</si>
  <si>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</si>
  <si>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</si>
  <si>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</si>
  <si>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</si>
  <si>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</si>
  <si>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</si>
  <si>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</si>
  <si>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USED$8600</t>
  </si>
  <si>
    <t>2026 USE $10500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</si>
</sst>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165" fontId="2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B067-8CDD-460D-A838-AFB3514FF117}">
  <dimension ref="A1:BJ24"/>
  <sheetViews>
    <sheetView tabSelected="1" workbookViewId="0">
      <selection activeCell="F18" sqref="F18"/>
    </sheetView>
  </sheetViews>
  <sheetFormatPr defaultRowHeight="15" x14ac:dyDescent="0.25"/>
  <cols>
    <col min="1" max="1" width="13.140625" style="2" bestFit="1" customWidth="1"/>
    <col min="2" max="2" width="18.1406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8" style="5" customWidth="1"/>
    <col min="8" max="8" width="9.5703125" style="4" customWidth="1"/>
    <col min="9" max="9" width="9.28515625" style="4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8" style="8" customWidth="1"/>
    <col min="14" max="14" width="10.85546875" style="8" customWidth="1"/>
    <col min="15" max="15" width="7.7109375" style="4" bestFit="1" customWidth="1"/>
    <col min="16" max="16" width="9.5703125" style="4" bestFit="1" customWidth="1"/>
    <col min="17" max="17" width="9.28515625" style="9" bestFit="1" customWidth="1"/>
    <col min="18" max="18" width="7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8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3" customFormat="1" ht="29.25" customHeight="1" x14ac:dyDescent="0.25">
      <c r="A1" s="35" t="s">
        <v>0</v>
      </c>
      <c r="B1" s="35" t="s">
        <v>1</v>
      </c>
      <c r="C1" s="36" t="s">
        <v>2</v>
      </c>
      <c r="D1" s="37" t="s">
        <v>3</v>
      </c>
      <c r="E1" s="37" t="s">
        <v>4</v>
      </c>
      <c r="F1" s="37" t="s">
        <v>5</v>
      </c>
      <c r="G1" s="38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40" t="s">
        <v>11</v>
      </c>
      <c r="M1" s="41" t="s">
        <v>12</v>
      </c>
      <c r="N1" s="41" t="s">
        <v>13</v>
      </c>
      <c r="O1" s="37" t="s">
        <v>14</v>
      </c>
      <c r="P1" s="37" t="s">
        <v>15</v>
      </c>
      <c r="Q1" s="42" t="s">
        <v>16</v>
      </c>
      <c r="R1" s="41" t="s">
        <v>17</v>
      </c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</row>
    <row r="2" spans="1:62" x14ac:dyDescent="0.25">
      <c r="A2" s="2" t="s">
        <v>18</v>
      </c>
      <c r="B2" s="2" t="s">
        <v>19</v>
      </c>
      <c r="C2" s="3">
        <v>45498</v>
      </c>
      <c r="D2" s="4">
        <v>1300000</v>
      </c>
      <c r="E2" s="4">
        <v>1300000</v>
      </c>
      <c r="F2" s="4">
        <v>571400</v>
      </c>
      <c r="G2" s="5">
        <f>F2/E2*100</f>
        <v>43.953846153846158</v>
      </c>
      <c r="H2" s="4">
        <v>678012</v>
      </c>
      <c r="I2" s="4">
        <f>E2-8037</f>
        <v>1291963</v>
      </c>
      <c r="J2" s="4">
        <v>669975</v>
      </c>
      <c r="K2" s="6">
        <v>77.904055999999997</v>
      </c>
      <c r="L2" s="7">
        <v>130</v>
      </c>
      <c r="M2" s="8">
        <v>0.245</v>
      </c>
      <c r="N2" s="8">
        <v>0.245</v>
      </c>
      <c r="O2" s="4">
        <f>I2/K2</f>
        <v>16584.027409304595</v>
      </c>
      <c r="P2" s="4">
        <f>I2/M2</f>
        <v>5273318.3673469387</v>
      </c>
      <c r="Q2" s="9">
        <f>I2/M2/43560</f>
        <v>121.058732032758</v>
      </c>
      <c r="R2" s="8">
        <v>82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45127</v>
      </c>
      <c r="D3" s="4">
        <v>590000</v>
      </c>
      <c r="E3" s="4">
        <v>590000</v>
      </c>
      <c r="F3" s="4">
        <v>198100</v>
      </c>
      <c r="G3" s="5">
        <f>F3/E3*100</f>
        <v>33.576271186440678</v>
      </c>
      <c r="H3" s="4">
        <v>519797</v>
      </c>
      <c r="I3" s="4">
        <f>E3-111431</f>
        <v>478569</v>
      </c>
      <c r="J3" s="4">
        <v>408366</v>
      </c>
      <c r="K3" s="6">
        <v>47.484386999999998</v>
      </c>
      <c r="L3" s="7">
        <v>140</v>
      </c>
      <c r="M3" s="8">
        <v>0.129</v>
      </c>
      <c r="N3" s="8">
        <v>0.129</v>
      </c>
      <c r="O3" s="4">
        <f>I3/K3</f>
        <v>10078.449575436238</v>
      </c>
      <c r="P3" s="4">
        <f>I3/M3</f>
        <v>3709837.2093023253</v>
      </c>
      <c r="Q3" s="9">
        <f>I3/M3/43560</f>
        <v>85.166143464240704</v>
      </c>
      <c r="R3" s="8">
        <v>40</v>
      </c>
    </row>
    <row r="4" spans="1:62" x14ac:dyDescent="0.25">
      <c r="A4" s="2" t="s">
        <v>22</v>
      </c>
      <c r="B4" s="2" t="s">
        <v>23</v>
      </c>
      <c r="C4" s="3">
        <v>45176</v>
      </c>
      <c r="D4" s="4">
        <v>65000</v>
      </c>
      <c r="E4" s="4">
        <v>65000</v>
      </c>
      <c r="F4" s="4">
        <v>27800</v>
      </c>
      <c r="G4" s="5">
        <f>F4/E4*100</f>
        <v>42.769230769230774</v>
      </c>
      <c r="H4" s="4">
        <v>73682</v>
      </c>
      <c r="I4" s="4">
        <f>E4-0</f>
        <v>65000</v>
      </c>
      <c r="J4" s="4">
        <v>73682</v>
      </c>
      <c r="K4" s="6">
        <v>42.838576000000003</v>
      </c>
      <c r="L4" s="7">
        <v>50</v>
      </c>
      <c r="M4" s="8">
        <v>4.5999999999999999E-2</v>
      </c>
      <c r="N4" s="8">
        <v>4.5999999999999999E-2</v>
      </c>
      <c r="O4" s="4">
        <f>I4/K4</f>
        <v>1517.3240118905912</v>
      </c>
      <c r="P4" s="4">
        <f>I4/M4</f>
        <v>1413043.4782608696</v>
      </c>
      <c r="Q4" s="9">
        <f>I4/M4/43560</f>
        <v>32.439014652453388</v>
      </c>
      <c r="R4" s="8">
        <v>40</v>
      </c>
    </row>
    <row r="5" spans="1:62" x14ac:dyDescent="0.25">
      <c r="A5" s="2" t="s">
        <v>24</v>
      </c>
      <c r="B5" s="2" t="s">
        <v>25</v>
      </c>
      <c r="C5" s="3">
        <v>45432</v>
      </c>
      <c r="D5" s="4">
        <v>1340000</v>
      </c>
      <c r="E5" s="4">
        <v>1340000</v>
      </c>
      <c r="F5" s="4">
        <v>493000</v>
      </c>
      <c r="G5" s="5">
        <f>F5/E5*100</f>
        <v>36.791044776119399</v>
      </c>
      <c r="H5" s="4">
        <v>1067785</v>
      </c>
      <c r="I5" s="4">
        <f>E5-590144</f>
        <v>749856</v>
      </c>
      <c r="J5" s="4">
        <v>477641</v>
      </c>
      <c r="K5" s="6">
        <v>55.539637999999997</v>
      </c>
      <c r="L5" s="7">
        <v>170</v>
      </c>
      <c r="M5" s="8">
        <v>0.191</v>
      </c>
      <c r="N5" s="8">
        <v>0.191</v>
      </c>
      <c r="O5" s="4">
        <f>I5/K5</f>
        <v>13501.276331689451</v>
      </c>
      <c r="P5" s="4">
        <f>I5/M5</f>
        <v>3925947.6439790577</v>
      </c>
      <c r="Q5" s="9">
        <f>I5/M5/43560</f>
        <v>90.127356381521068</v>
      </c>
      <c r="R5" s="8">
        <v>48</v>
      </c>
    </row>
    <row r="6" spans="1:62" x14ac:dyDescent="0.25">
      <c r="A6" s="2" t="s">
        <v>26</v>
      </c>
      <c r="B6" s="2" t="s">
        <v>27</v>
      </c>
      <c r="C6" s="3">
        <v>45135</v>
      </c>
      <c r="D6" s="4">
        <v>1725000</v>
      </c>
      <c r="E6" s="4">
        <v>1725000</v>
      </c>
      <c r="F6" s="4">
        <v>787900</v>
      </c>
      <c r="G6" s="5">
        <f>F6/E6*100</f>
        <v>45.675362318840577</v>
      </c>
      <c r="H6" s="4">
        <v>1851383</v>
      </c>
      <c r="I6" s="4">
        <f>E6-1034610</f>
        <v>690390</v>
      </c>
      <c r="J6" s="4">
        <v>816773</v>
      </c>
      <c r="K6" s="6">
        <v>94.973583000000005</v>
      </c>
      <c r="L6" s="7">
        <v>235</v>
      </c>
      <c r="M6" s="8">
        <v>0.53900000000000003</v>
      </c>
      <c r="N6" s="8">
        <v>0.53900000000000003</v>
      </c>
      <c r="O6" s="4">
        <f>I6/K6</f>
        <v>7269.2845546324179</v>
      </c>
      <c r="P6" s="4">
        <f>I6/M6</f>
        <v>1280871.9851576993</v>
      </c>
      <c r="Q6" s="9">
        <f>I6/M6/43560</f>
        <v>29.404774682224502</v>
      </c>
      <c r="R6" s="8">
        <v>100</v>
      </c>
    </row>
    <row r="7" spans="1:62" x14ac:dyDescent="0.25">
      <c r="A7" s="2" t="s">
        <v>28</v>
      </c>
      <c r="B7" s="2" t="s">
        <v>29</v>
      </c>
      <c r="C7" s="3">
        <v>45744</v>
      </c>
      <c r="D7" s="4">
        <v>725000</v>
      </c>
      <c r="E7" s="4">
        <v>725000</v>
      </c>
      <c r="F7" s="4">
        <v>276200</v>
      </c>
      <c r="G7" s="5">
        <f>F7/E7*100</f>
        <v>38.096551724137932</v>
      </c>
      <c r="H7" s="4">
        <v>625093</v>
      </c>
      <c r="I7" s="4">
        <f>E7-230239</f>
        <v>494761</v>
      </c>
      <c r="J7" s="4">
        <v>394854</v>
      </c>
      <c r="K7" s="6">
        <v>45.913249</v>
      </c>
      <c r="L7" s="7">
        <v>100</v>
      </c>
      <c r="M7" s="8">
        <v>9.1999999999999998E-2</v>
      </c>
      <c r="N7" s="8">
        <v>9.1999999999999998E-2</v>
      </c>
      <c r="O7" s="4">
        <f>I7/K7</f>
        <v>10775.996270706088</v>
      </c>
      <c r="P7" s="4">
        <f>I7/M7</f>
        <v>5377836.9565217393</v>
      </c>
      <c r="Q7" s="9">
        <f>I7/M7/43560</f>
        <v>123.4581486804807</v>
      </c>
      <c r="R7" s="8">
        <v>40</v>
      </c>
    </row>
    <row r="8" spans="1:62" x14ac:dyDescent="0.25">
      <c r="A8" s="2" t="s">
        <v>30</v>
      </c>
      <c r="B8" s="2" t="s">
        <v>31</v>
      </c>
      <c r="C8" s="3">
        <v>45121</v>
      </c>
      <c r="D8" s="4">
        <v>1000000</v>
      </c>
      <c r="E8" s="4">
        <v>1000000</v>
      </c>
      <c r="F8" s="4">
        <v>326100</v>
      </c>
      <c r="G8" s="5">
        <f>F8/E8*100</f>
        <v>32.61</v>
      </c>
      <c r="H8" s="4">
        <v>715557</v>
      </c>
      <c r="I8" s="4">
        <f>E8-20181</f>
        <v>979819</v>
      </c>
      <c r="J8" s="4">
        <v>695376</v>
      </c>
      <c r="K8" s="6">
        <v>80.857691000000003</v>
      </c>
      <c r="L8" s="7">
        <v>302</v>
      </c>
      <c r="M8" s="8">
        <v>0.58899999999999997</v>
      </c>
      <c r="N8" s="8">
        <v>0.58899999999999997</v>
      </c>
      <c r="O8" s="4">
        <f>I8/K8</f>
        <v>12117.820678307522</v>
      </c>
      <c r="P8" s="4">
        <f>I8/M8</f>
        <v>1663529.7113752123</v>
      </c>
      <c r="Q8" s="9">
        <f>I8/M8/43560</f>
        <v>38.189387313480538</v>
      </c>
      <c r="R8" s="8">
        <v>60</v>
      </c>
    </row>
    <row r="9" spans="1:62" x14ac:dyDescent="0.25">
      <c r="A9" s="2" t="s">
        <v>32</v>
      </c>
      <c r="B9" s="2" t="s">
        <v>33</v>
      </c>
      <c r="C9" s="3">
        <v>45469</v>
      </c>
      <c r="D9" s="4">
        <v>1100000</v>
      </c>
      <c r="E9" s="4">
        <v>1100000</v>
      </c>
      <c r="F9" s="4">
        <v>565300</v>
      </c>
      <c r="G9" s="5">
        <f>F9/E9*100</f>
        <v>51.390909090909091</v>
      </c>
      <c r="H9" s="4">
        <v>720185</v>
      </c>
      <c r="I9" s="4">
        <f>E9-35863</f>
        <v>1064137</v>
      </c>
      <c r="J9" s="4">
        <v>684322</v>
      </c>
      <c r="K9" s="6">
        <v>79.572383000000002</v>
      </c>
      <c r="L9" s="7">
        <v>191</v>
      </c>
      <c r="M9" s="8">
        <v>0.35099999999999998</v>
      </c>
      <c r="N9" s="8">
        <v>0.35099999999999998</v>
      </c>
      <c r="O9" s="4">
        <f>I9/K9</f>
        <v>13373.195069450163</v>
      </c>
      <c r="P9" s="4">
        <f>I9/M9</f>
        <v>3031729.3447293448</v>
      </c>
      <c r="Q9" s="9">
        <f>I9/M9/43560</f>
        <v>69.598928942363287</v>
      </c>
      <c r="R9" s="8">
        <v>80</v>
      </c>
    </row>
    <row r="10" spans="1:62" x14ac:dyDescent="0.25">
      <c r="A10" s="2" t="s">
        <v>34</v>
      </c>
      <c r="B10" s="2" t="s">
        <v>35</v>
      </c>
      <c r="C10" s="3">
        <v>45422</v>
      </c>
      <c r="D10" s="4">
        <v>800000</v>
      </c>
      <c r="E10" s="4">
        <v>800000</v>
      </c>
      <c r="F10" s="4">
        <v>306600</v>
      </c>
      <c r="G10" s="5">
        <f>F10/E10*100</f>
        <v>38.324999999999996</v>
      </c>
      <c r="H10" s="4">
        <v>660589</v>
      </c>
      <c r="I10" s="4">
        <f>E10-198361</f>
        <v>601639</v>
      </c>
      <c r="J10" s="4">
        <v>462228</v>
      </c>
      <c r="K10" s="6">
        <v>53.747475999999999</v>
      </c>
      <c r="L10" s="7">
        <v>248</v>
      </c>
      <c r="M10" s="8">
        <v>0.26200000000000001</v>
      </c>
      <c r="N10" s="8">
        <v>0.26200000000000001</v>
      </c>
      <c r="O10" s="4">
        <f>I10/K10</f>
        <v>11193.809361392152</v>
      </c>
      <c r="P10" s="4">
        <f>I10/M10</f>
        <v>2296332.061068702</v>
      </c>
      <c r="Q10" s="9">
        <f>I10/M10/43560</f>
        <v>52.716530327564328</v>
      </c>
      <c r="R10" s="8">
        <v>40</v>
      </c>
    </row>
    <row r="11" spans="1:62" ht="15.75" thickBot="1" x14ac:dyDescent="0.3">
      <c r="A11" s="2" t="s">
        <v>36</v>
      </c>
      <c r="B11" s="2" t="s">
        <v>37</v>
      </c>
      <c r="C11" s="3">
        <v>45580</v>
      </c>
      <c r="D11" s="4">
        <v>500000</v>
      </c>
      <c r="E11" s="4">
        <v>500000</v>
      </c>
      <c r="F11" s="4">
        <v>299200</v>
      </c>
      <c r="G11" s="5">
        <f>F11/E11*100</f>
        <v>59.84</v>
      </c>
      <c r="H11" s="4">
        <v>643115</v>
      </c>
      <c r="I11" s="4">
        <f>E11-204847</f>
        <v>295153</v>
      </c>
      <c r="J11" s="4">
        <v>438268</v>
      </c>
      <c r="K11" s="6">
        <v>50.961374999999997</v>
      </c>
      <c r="L11" s="7">
        <v>110</v>
      </c>
      <c r="M11" s="8">
        <v>0.11600000000000001</v>
      </c>
      <c r="N11" s="8">
        <v>0.11600000000000001</v>
      </c>
      <c r="O11" s="4">
        <f>I11/K11</f>
        <v>5791.7000865851842</v>
      </c>
      <c r="P11" s="4">
        <f>I11/M11</f>
        <v>2544422.4137931033</v>
      </c>
      <c r="Q11" s="9">
        <f>I11/M11/43560</f>
        <v>58.411901143092365</v>
      </c>
      <c r="R11" s="8">
        <v>45.8</v>
      </c>
    </row>
    <row r="12" spans="1:62" ht="15.75" thickTop="1" x14ac:dyDescent="0.25">
      <c r="A12" s="10"/>
      <c r="B12" s="10"/>
      <c r="C12" s="11" t="s">
        <v>38</v>
      </c>
      <c r="D12" s="12">
        <f>+SUM(D2:D11)</f>
        <v>9145000</v>
      </c>
      <c r="E12" s="12">
        <f>+SUM(E2:E11)</f>
        <v>9145000</v>
      </c>
      <c r="F12" s="12">
        <f>+SUM(F2:F11)</f>
        <v>3851600</v>
      </c>
      <c r="G12" s="13"/>
      <c r="H12" s="12">
        <f>+SUM(H2:H11)</f>
        <v>7555198</v>
      </c>
      <c r="I12" s="12">
        <f>+SUM(I2:I11)</f>
        <v>6711287</v>
      </c>
      <c r="J12" s="12">
        <f>+SUM(J2:J11)</f>
        <v>5121485</v>
      </c>
      <c r="K12" s="14">
        <f>+SUM(K2:K11)</f>
        <v>629.79241399999989</v>
      </c>
      <c r="L12" s="15"/>
      <c r="M12" s="16">
        <f>+SUM(M2:M11)</f>
        <v>2.56</v>
      </c>
      <c r="N12" s="16">
        <f>+SUM(N2:N11)</f>
        <v>2.56</v>
      </c>
      <c r="O12" s="12"/>
      <c r="P12" s="12"/>
      <c r="Q12" s="17"/>
      <c r="R12" s="16"/>
    </row>
    <row r="13" spans="1:62" x14ac:dyDescent="0.25">
      <c r="A13" s="18"/>
      <c r="B13" s="18"/>
      <c r="C13" s="19"/>
      <c r="D13" s="20"/>
      <c r="E13" s="20"/>
      <c r="F13" s="20" t="s">
        <v>39</v>
      </c>
      <c r="G13" s="21">
        <f>F12/E12*100</f>
        <v>42.117003827227997</v>
      </c>
      <c r="H13" s="20"/>
      <c r="I13" s="20"/>
      <c r="J13" s="20" t="s">
        <v>40</v>
      </c>
      <c r="K13" s="22"/>
      <c r="L13" s="23"/>
      <c r="M13" s="24" t="s">
        <v>40</v>
      </c>
      <c r="N13" s="24"/>
      <c r="O13" s="20"/>
      <c r="P13" s="20" t="s">
        <v>40</v>
      </c>
      <c r="Q13" s="25"/>
      <c r="R13" s="24"/>
    </row>
    <row r="14" spans="1:62" x14ac:dyDescent="0.25">
      <c r="A14" s="26"/>
      <c r="B14" s="26"/>
      <c r="C14" s="27"/>
      <c r="D14" s="28"/>
      <c r="E14" s="28"/>
      <c r="F14" s="28" t="s">
        <v>41</v>
      </c>
      <c r="G14" s="29">
        <f>STDEV(G2:G11)</f>
        <v>8.422604099569222</v>
      </c>
      <c r="H14" s="28"/>
      <c r="I14" s="28"/>
      <c r="J14" s="28" t="s">
        <v>42</v>
      </c>
      <c r="K14" s="30">
        <f>I12/K12</f>
        <v>10656.34779144863</v>
      </c>
      <c r="L14" s="31"/>
      <c r="M14" s="32" t="s">
        <v>43</v>
      </c>
      <c r="N14" s="32">
        <f>I12/M12</f>
        <v>2621596.484375</v>
      </c>
      <c r="O14" s="28"/>
      <c r="P14" s="28" t="s">
        <v>44</v>
      </c>
      <c r="Q14" s="33">
        <f>I12/M12/43560</f>
        <v>60.183574021464644</v>
      </c>
      <c r="R14" s="32"/>
    </row>
    <row r="17" spans="3:6" x14ac:dyDescent="0.25">
      <c r="F17" s="4" t="s">
        <v>45</v>
      </c>
    </row>
    <row r="18" spans="3:6" x14ac:dyDescent="0.25">
      <c r="F18" s="4" t="s">
        <v>46</v>
      </c>
    </row>
    <row r="24" spans="3:6" x14ac:dyDescent="0.25">
      <c r="C24" s="34"/>
    </row>
  </sheetData>
  <conditionalFormatting sqref="A2:R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SILVER LAKE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5F56-F075-499C-A7C8-86D47A6CD6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2025-12-15T20:36:45Z</dcterms:created>
  <dcterms:modified xsi:type="dcterms:W3CDTF">2025-12-15T20:40:14Z</dcterms:modified>
</cp:coreProperties>
</file>