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50473A5-5028-4939-A770-6B6575A6967C}" xr6:coauthVersionLast="47" xr6:coauthVersionMax="47" xr10:uidLastSave="{00000000-0000-0000-0000-000000000000}"/>
  <bookViews>
    <workbookView xWindow="25080" yWindow="-120" windowWidth="25440" windowHeight="15270" xr2:uid="{4BD1808C-24E0-4761-873C-C409C4A25B1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G3" i="2"/>
  <c r="I3" i="2"/>
  <c r="O3" i="2"/>
  <c r="P3" i="2"/>
  <c r="Q3" i="2"/>
  <c r="G4" i="2"/>
  <c r="I4" i="2"/>
  <c r="O4" i="2"/>
  <c r="P4" i="2"/>
  <c r="Q4" i="2"/>
  <c r="G5" i="2"/>
  <c r="I5" i="2"/>
  <c r="P5" i="2" s="1"/>
  <c r="O5" i="2"/>
  <c r="Q5" i="2"/>
  <c r="D6" i="2"/>
  <c r="E6" i="2"/>
  <c r="G7" i="2" s="1"/>
  <c r="F6" i="2"/>
  <c r="H6" i="2"/>
  <c r="J6" i="2"/>
  <c r="K6" i="2"/>
  <c r="M6" i="2"/>
  <c r="N6" i="2"/>
  <c r="I6" i="2" l="1"/>
  <c r="Q2" i="2"/>
  <c r="P2" i="2"/>
  <c r="G8" i="2"/>
  <c r="K8" i="2"/>
  <c r="Q8" i="2"/>
  <c r="N8" i="2"/>
</calcChain>
</file>

<file path=xl/sharedStrings.xml><?xml version="1.0" encoding="utf-8"?>
<sst xmlns="http://schemas.openxmlformats.org/spreadsheetml/2006/main" count="37" uniqueCount="35">
  <si>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</si>
  <si>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</si>
  <si>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</si>
  <si>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</si>
  <si>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</si>
  <si>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</si>
  <si>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</si>
  <si>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</si>
  <si>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</si>
  <si>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</si>
  <si>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</si>
  <si>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</si>
  <si>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</si>
  <si>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</si>
  <si>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</si>
  <si>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</si>
  <si>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</si>
  <si>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</si>
  <si>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41-11-09-280-025</t>
  </si>
  <si>
    <t>7401 WILKINSON DR NE</t>
  </si>
  <si>
    <t>41-11-09-452-008</t>
  </si>
  <si>
    <t>6917 WELLER DR NE</t>
  </si>
  <si>
    <t>41-11-09-452-010</t>
  </si>
  <si>
    <t>6895 WELLER DR NE</t>
  </si>
  <si>
    <t>41-11-09-453-021</t>
  </si>
  <si>
    <t>6820 WELLER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</si>
  <si>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</si>
  <si>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</si>
  <si>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</si>
  <si>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</si>
  <si>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</si>
  <si>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</si>
  <si>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</si>
  <si>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1350</t>
  </si>
  <si>
    <t>2026 USE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</si>
</sst>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5EA4-FBC1-4A1F-92ED-7CA6745B2908}">
  <dimension ref="A1:BJ11"/>
  <sheetViews>
    <sheetView tabSelected="1" workbookViewId="0">
      <selection activeCell="H12" sqref="H12"/>
    </sheetView>
  </sheetViews>
  <sheetFormatPr defaultRowHeight="15" x14ac:dyDescent="0.25"/>
  <cols>
    <col min="1" max="1" width="13.140625" style="2" bestFit="1" customWidth="1"/>
    <col min="2" max="2" width="16.7109375" style="2" bestFit="1" customWidth="1"/>
    <col min="3" max="3" width="7.5703125" style="3" customWidth="1"/>
    <col min="4" max="4" width="9" style="4" customWidth="1"/>
    <col min="5" max="5" width="9.140625" style="4" bestFit="1" customWidth="1"/>
    <col min="6" max="6" width="11" style="4" bestFit="1" customWidth="1"/>
    <col min="7" max="7" width="7.28515625" style="5" customWidth="1"/>
    <col min="8" max="8" width="9.7109375" style="4" customWidth="1"/>
    <col min="9" max="9" width="9.140625" style="4" customWidth="1"/>
    <col min="10" max="10" width="10" style="4" customWidth="1"/>
    <col min="11" max="11" width="7.28515625" style="6" customWidth="1"/>
    <col min="12" max="12" width="5.140625" style="7" customWidth="1"/>
    <col min="13" max="13" width="11" style="8" bestFit="1" customWidth="1"/>
    <col min="14" max="14" width="9.140625" style="8" bestFit="1" customWidth="1"/>
    <col min="15" max="15" width="6.85546875" style="4" customWidth="1"/>
    <col min="16" max="16" width="9.28515625" style="4" bestFit="1" customWidth="1"/>
    <col min="17" max="17" width="9.28515625" style="9" bestFit="1" customWidth="1"/>
    <col min="18" max="18" width="9" style="8" bestFit="1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8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29" width="12.140625" bestFit="1" customWidth="1"/>
    <col min="30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30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x14ac:dyDescent="0.25">
      <c r="A2" s="2" t="s">
        <v>18</v>
      </c>
      <c r="B2" s="2" t="s">
        <v>19</v>
      </c>
      <c r="C2" s="3">
        <v>45505</v>
      </c>
      <c r="D2" s="4">
        <v>625000</v>
      </c>
      <c r="E2" s="4">
        <v>625000</v>
      </c>
      <c r="F2" s="4">
        <v>220200</v>
      </c>
      <c r="G2" s="5">
        <f>F2/E2*100</f>
        <v>35.231999999999999</v>
      </c>
      <c r="H2" s="4">
        <v>500894</v>
      </c>
      <c r="I2" s="4">
        <f>E2-450894</f>
        <v>174106</v>
      </c>
      <c r="J2" s="4">
        <v>50000</v>
      </c>
      <c r="K2" s="6">
        <v>164</v>
      </c>
      <c r="L2" s="7">
        <v>466</v>
      </c>
      <c r="M2" s="8">
        <v>2.29</v>
      </c>
      <c r="N2" s="8">
        <v>2.29</v>
      </c>
      <c r="O2" s="4">
        <f>I2/K2</f>
        <v>1061.6219512195121</v>
      </c>
      <c r="P2" s="4">
        <f>I2/M2</f>
        <v>76028.820960698693</v>
      </c>
      <c r="Q2" s="9">
        <f>I2/M2/43560</f>
        <v>1.7453815647543318</v>
      </c>
      <c r="R2" s="8">
        <v>147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45534</v>
      </c>
      <c r="D3" s="4">
        <v>340000</v>
      </c>
      <c r="E3" s="4">
        <v>340000</v>
      </c>
      <c r="F3" s="4">
        <v>169300</v>
      </c>
      <c r="G3" s="5">
        <f>F3/E3*100</f>
        <v>49.794117647058819</v>
      </c>
      <c r="H3" s="4">
        <v>367834</v>
      </c>
      <c r="I3" s="4">
        <f>E3-275882</f>
        <v>64118</v>
      </c>
      <c r="J3" s="4">
        <v>91952</v>
      </c>
      <c r="K3" s="6">
        <v>68.112436000000002</v>
      </c>
      <c r="L3" s="7">
        <v>172</v>
      </c>
      <c r="M3" s="8">
        <v>0.26900000000000002</v>
      </c>
      <c r="N3" s="8">
        <v>0.26900000000000002</v>
      </c>
      <c r="O3" s="4">
        <f>I3/K3</f>
        <v>941.35526146796451</v>
      </c>
      <c r="P3" s="4">
        <f>I3/M3</f>
        <v>238356.87732342005</v>
      </c>
      <c r="Q3" s="9">
        <f>I3/M3/43560</f>
        <v>5.4719209670206626</v>
      </c>
      <c r="R3" s="8">
        <v>85</v>
      </c>
    </row>
    <row r="4" spans="1:62" x14ac:dyDescent="0.25">
      <c r="A4" s="2" t="s">
        <v>22</v>
      </c>
      <c r="B4" s="2" t="s">
        <v>23</v>
      </c>
      <c r="C4" s="3">
        <v>45513</v>
      </c>
      <c r="D4" s="4">
        <v>314000</v>
      </c>
      <c r="E4" s="4">
        <v>314000</v>
      </c>
      <c r="F4" s="4">
        <v>112600</v>
      </c>
      <c r="G4" s="5">
        <f>F4/E4*100</f>
        <v>35.859872611464965</v>
      </c>
      <c r="H4" s="4">
        <v>290388</v>
      </c>
      <c r="I4" s="4">
        <f>E4-240388</f>
        <v>73612</v>
      </c>
      <c r="J4" s="4">
        <v>50000</v>
      </c>
      <c r="K4" s="6">
        <v>107.72</v>
      </c>
      <c r="L4" s="7">
        <v>175</v>
      </c>
      <c r="M4" s="8">
        <v>0.433</v>
      </c>
      <c r="N4" s="8">
        <v>0.433</v>
      </c>
      <c r="O4" s="4">
        <f>I4/K4</f>
        <v>683.36427775714822</v>
      </c>
      <c r="P4" s="4">
        <f>I4/M4</f>
        <v>170004.61893764435</v>
      </c>
      <c r="Q4" s="9">
        <f>I4/M4/43560</f>
        <v>3.9027690297898152</v>
      </c>
      <c r="R4" s="8">
        <v>107.72</v>
      </c>
    </row>
    <row r="5" spans="1:62" ht="15.75" thickBot="1" x14ac:dyDescent="0.3">
      <c r="A5" s="2" t="s">
        <v>24</v>
      </c>
      <c r="B5" s="2" t="s">
        <v>25</v>
      </c>
      <c r="C5" s="3">
        <v>45152</v>
      </c>
      <c r="D5" s="4">
        <v>305000</v>
      </c>
      <c r="E5" s="4">
        <v>305000</v>
      </c>
      <c r="F5" s="4">
        <v>90300</v>
      </c>
      <c r="G5" s="5">
        <f>F5/E5*100</f>
        <v>29.606557377049182</v>
      </c>
      <c r="H5" s="4">
        <v>232768</v>
      </c>
      <c r="I5" s="4">
        <f>E5-182768</f>
        <v>122232</v>
      </c>
      <c r="J5" s="4">
        <v>50000</v>
      </c>
      <c r="K5" s="6">
        <v>87.6</v>
      </c>
      <c r="L5" s="7">
        <v>180</v>
      </c>
      <c r="M5" s="8">
        <v>0.36199999999999999</v>
      </c>
      <c r="N5" s="8">
        <v>0.36199999999999999</v>
      </c>
      <c r="O5" s="4">
        <f>I5/K5</f>
        <v>1395.3424657534247</v>
      </c>
      <c r="P5" s="4">
        <f>I5/M5</f>
        <v>337657.45856353594</v>
      </c>
      <c r="Q5" s="9">
        <f>I5/M5/43560</f>
        <v>7.7515486355265368</v>
      </c>
      <c r="R5" s="8">
        <v>87.6</v>
      </c>
    </row>
    <row r="6" spans="1:62" ht="15.75" thickTop="1" x14ac:dyDescent="0.25">
      <c r="A6" s="10"/>
      <c r="B6" s="10"/>
      <c r="C6" s="11" t="s">
        <v>26</v>
      </c>
      <c r="D6" s="12">
        <f>+SUM(D2:D5)</f>
        <v>1584000</v>
      </c>
      <c r="E6" s="12">
        <f>+SUM(E2:E5)</f>
        <v>1584000</v>
      </c>
      <c r="F6" s="12">
        <f>+SUM(F2:F5)</f>
        <v>592400</v>
      </c>
      <c r="G6" s="13"/>
      <c r="H6" s="12">
        <f>+SUM(H2:H5)</f>
        <v>1391884</v>
      </c>
      <c r="I6" s="12">
        <f>+SUM(I2:I5)</f>
        <v>434068</v>
      </c>
      <c r="J6" s="12">
        <f>+SUM(J2:J5)</f>
        <v>241952</v>
      </c>
      <c r="K6" s="14">
        <f>+SUM(K2:K5)</f>
        <v>427.43243600000005</v>
      </c>
      <c r="L6" s="15"/>
      <c r="M6" s="16">
        <f>+SUM(M2:M5)</f>
        <v>3.3540000000000001</v>
      </c>
      <c r="N6" s="16">
        <f>+SUM(N2:N5)</f>
        <v>3.3540000000000001</v>
      </c>
      <c r="O6" s="12"/>
      <c r="P6" s="12"/>
      <c r="Q6" s="17"/>
      <c r="R6" s="16"/>
    </row>
    <row r="7" spans="1:62" x14ac:dyDescent="0.25">
      <c r="A7" s="18"/>
      <c r="B7" s="18"/>
      <c r="C7" s="19"/>
      <c r="D7" s="20"/>
      <c r="E7" s="20"/>
      <c r="F7" s="20" t="s">
        <v>27</v>
      </c>
      <c r="G7" s="21">
        <f>F6/E6*100</f>
        <v>37.398989898989896</v>
      </c>
      <c r="H7" s="20"/>
      <c r="I7" s="20"/>
      <c r="J7" s="20" t="s">
        <v>28</v>
      </c>
      <c r="K7" s="22"/>
      <c r="L7" s="23"/>
      <c r="M7" s="24" t="s">
        <v>28</v>
      </c>
      <c r="N7" s="24"/>
      <c r="O7" s="20"/>
      <c r="P7" s="20" t="s">
        <v>28</v>
      </c>
      <c r="Q7" s="25"/>
      <c r="R7" s="24"/>
    </row>
    <row r="8" spans="1:62" x14ac:dyDescent="0.25">
      <c r="A8" s="26"/>
      <c r="B8" s="26"/>
      <c r="C8" s="27"/>
      <c r="D8" s="28"/>
      <c r="E8" s="28"/>
      <c r="F8" s="28" t="s">
        <v>29</v>
      </c>
      <c r="G8" s="29">
        <f>STDEV(G2:G5)</f>
        <v>8.5872959698001221</v>
      </c>
      <c r="H8" s="28"/>
      <c r="I8" s="28"/>
      <c r="J8" s="28" t="s">
        <v>30</v>
      </c>
      <c r="K8" s="30">
        <f>I6/K6</f>
        <v>1015.5242406544925</v>
      </c>
      <c r="L8" s="31"/>
      <c r="M8" s="32" t="s">
        <v>31</v>
      </c>
      <c r="N8" s="32">
        <f>I6/M6</f>
        <v>129418.00834824091</v>
      </c>
      <c r="O8" s="28"/>
      <c r="P8" s="28" t="s">
        <v>32</v>
      </c>
      <c r="Q8" s="33">
        <f>I6/M6/43560</f>
        <v>2.9710286581322523</v>
      </c>
      <c r="R8" s="32"/>
    </row>
    <row r="10" spans="1:62" x14ac:dyDescent="0.25">
      <c r="H10" s="4" t="s">
        <v>33</v>
      </c>
    </row>
    <row r="11" spans="1:62" x14ac:dyDescent="0.25">
      <c r="H11" s="4" t="s">
        <v>34</v>
      </c>
    </row>
  </sheetData>
  <conditionalFormatting sqref="A2:R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LI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6314-7111-40C5-AE22-8DB1E19828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2025-12-16T14:33:52Z</dcterms:created>
  <dcterms:modified xsi:type="dcterms:W3CDTF">2025-12-16T14:51:12Z</dcterms:modified>
</cp:coreProperties>
</file>