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D702D2A7-2F0E-4AB4-A150-D7D3820151DA}" xr6:coauthVersionLast="47" xr6:coauthVersionMax="47" xr10:uidLastSave="{00000000-0000-0000-0000-000000000000}"/>
  <bookViews>
    <workbookView xWindow="25080" yWindow="-120" windowWidth="25440" windowHeight="15270" xr2:uid="{4DE89CD5-44BB-4D25-8E92-F4C6CBFF6EC1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J2" i="2"/>
  <c r="L2" i="2" s="1"/>
  <c r="G3" i="2"/>
  <c r="J3" i="2"/>
  <c r="L3" i="2"/>
  <c r="N3" i="2"/>
  <c r="G4" i="2"/>
  <c r="J4" i="2"/>
  <c r="N4" i="2" s="1"/>
  <c r="L4" i="2"/>
  <c r="G5" i="2"/>
  <c r="J5" i="2"/>
  <c r="L5" i="2"/>
  <c r="N5" i="2"/>
  <c r="G6" i="2"/>
  <c r="J6" i="2"/>
  <c r="L6" i="2"/>
  <c r="N6" i="2"/>
  <c r="G7" i="2"/>
  <c r="J7" i="2"/>
  <c r="L7" i="2" s="1"/>
  <c r="G8" i="2"/>
  <c r="J8" i="2"/>
  <c r="L8" i="2" s="1"/>
  <c r="N8" i="2"/>
  <c r="D9" i="2"/>
  <c r="E9" i="2"/>
  <c r="F9" i="2"/>
  <c r="G10" i="2" s="1"/>
  <c r="H9" i="2"/>
  <c r="K9" i="2"/>
  <c r="N2" i="2" l="1"/>
  <c r="N9" i="2" s="1"/>
  <c r="N7" i="2"/>
  <c r="J9" i="2"/>
  <c r="I10" i="2" s="1"/>
  <c r="I11" i="2"/>
  <c r="G11" i="2"/>
  <c r="L10" i="2"/>
  <c r="P9" i="2"/>
  <c r="P6" i="2"/>
  <c r="P7" i="2"/>
  <c r="P3" i="2"/>
  <c r="P4" i="2"/>
  <c r="P2" i="2"/>
  <c r="P8" i="2"/>
  <c r="P5" i="2"/>
  <c r="L11" i="2" l="1"/>
  <c r="N11" i="2" s="1"/>
</calcChain>
</file>

<file path=xl/sharedStrings.xml><?xml version="1.0" encoding="utf-8"?>
<sst xmlns="http://schemas.openxmlformats.org/spreadsheetml/2006/main" count="47" uniqueCount="41">
  <si>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</si>
  <si>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</si>
  <si>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</si>
  <si>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</si>
  <si>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</si>
  <si>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</si>
  <si>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</si>
  <si>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</si>
  <si>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</si>
  <si>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</si>
  <si>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</si>
  <si>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</si>
  <si>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</si>
  <si>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</si>
  <si>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</si>
  <si>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</si>
  <si>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41-11-15-129-003</t>
  </si>
  <si>
    <t>7474 PANNERS LN NE</t>
  </si>
  <si>
    <t>00009</t>
  </si>
  <si>
    <t>41-11-15-129-010</t>
  </si>
  <si>
    <t>6682 SUMMER MEADOWS DR NE</t>
  </si>
  <si>
    <t>41-11-15-129-036</t>
  </si>
  <si>
    <t>6548 SUMMER MEADOWS DR</t>
  </si>
  <si>
    <t>41-11-15-129-047</t>
  </si>
  <si>
    <t>6400 SUMMER MEADOWS DR</t>
  </si>
  <si>
    <t>41-11-15-129-059</t>
  </si>
  <si>
    <t>6541 SUMMER MEADOWS DR</t>
  </si>
  <si>
    <t>41-11-15-129-070</t>
  </si>
  <si>
    <t>6783 SUMMER MEADOWS CT NE</t>
  </si>
  <si>
    <t>41-11-15-129-073</t>
  </si>
  <si>
    <t>6782 SUMMER MEADOWS CT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</si>
  <si>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</si>
  <si>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</si>
  <si>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</si>
  <si>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</si>
  <si>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</si>
  <si>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</si>
  <si>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</si>
  <si>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</si>
  <si>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1.000</t>
  </si>
  <si>
    <t>2026 USE 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</si>
</sst>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168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16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175A7-5F98-4E8A-9E13-BE16A7F48963}">
  <dimension ref="A1:BJ14"/>
  <sheetViews>
    <sheetView tabSelected="1" topLeftCell="E1" workbookViewId="0">
      <selection activeCell="J17" sqref="J17"/>
    </sheetView>
  </sheetViews>
  <sheetFormatPr defaultRowHeight="15" x14ac:dyDescent="0.25"/>
  <cols>
    <col min="1" max="1" width="13.140625" style="11" bestFit="1" customWidth="1"/>
    <col min="2" max="2" width="22.5703125" style="11" bestFit="1" customWidth="1"/>
    <col min="3" max="3" width="7.28515625" style="12" bestFit="1" customWidth="1"/>
    <col min="4" max="5" width="9.140625" style="13" bestFit="1" customWidth="1"/>
    <col min="6" max="6" width="11" style="13" bestFit="1" customWidth="1"/>
    <col min="7" max="7" width="9.7109375" style="14" bestFit="1" customWidth="1"/>
    <col min="8" max="8" width="10.28515625" style="13" bestFit="1" customWidth="1"/>
    <col min="9" max="9" width="8.5703125" style="13" bestFit="1" customWidth="1"/>
    <col min="10" max="10" width="10.28515625" style="13" bestFit="1" customWidth="1"/>
    <col min="11" max="11" width="10" style="13" bestFit="1" customWidth="1"/>
    <col min="12" max="12" width="6" style="15" bestFit="1" customWidth="1"/>
    <col min="13" max="13" width="7.7109375" style="16" bestFit="1" customWidth="1"/>
    <col min="14" max="14" width="12.140625" style="17" bestFit="1" customWidth="1"/>
    <col min="15" max="15" width="6.85546875" style="47" bestFit="1" customWidth="1"/>
    <col min="16" max="16" width="14.28515625" style="19" bestFit="1" customWidth="1"/>
    <col min="17" max="17" width="10.140625" bestFit="1" customWidth="1"/>
    <col min="18" max="18" width="7.42578125" bestFit="1" customWidth="1"/>
    <col min="19" max="19" width="8.140625" bestFit="1" customWidth="1"/>
    <col min="20" max="20" width="8.85546875" bestFit="1" customWidth="1"/>
    <col min="21" max="21" width="8" bestFit="1" customWidth="1"/>
    <col min="22" max="22" width="14.85546875" bestFit="1" customWidth="1"/>
    <col min="23" max="23" width="14.28515625" bestFit="1" customWidth="1"/>
    <col min="24" max="24" width="10.7109375" bestFit="1" customWidth="1"/>
    <col min="25" max="25" width="10.42578125" bestFit="1" customWidth="1"/>
    <col min="26" max="26" width="14.28515625" bestFit="1" customWidth="1"/>
    <col min="27" max="27" width="5.5703125" bestFit="1" customWidth="1"/>
    <col min="28" max="28" width="9.85546875" bestFit="1" customWidth="1"/>
    <col min="29" max="29" width="5.140625" bestFit="1" customWidth="1"/>
    <col min="30" max="30" width="15.42578125" bestFit="1" customWidth="1"/>
    <col min="31" max="31" width="12.7109375" bestFit="1" customWidth="1"/>
    <col min="32" max="32" width="11.140625" bestFit="1" customWidth="1"/>
    <col min="33" max="33" width="8.28515625" bestFit="1" customWidth="1"/>
    <col min="34" max="34" width="12.42578125" bestFit="1" customWidth="1"/>
    <col min="35" max="35" width="15.85546875" bestFit="1" customWidth="1"/>
    <col min="36" max="36" width="15.7109375" bestFit="1" customWidth="1"/>
    <col min="37" max="37" width="12.85546875" bestFit="1" customWidth="1"/>
  </cols>
  <sheetData>
    <row r="1" spans="1:62" x14ac:dyDescent="0.25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7" t="s">
        <v>12</v>
      </c>
      <c r="N1" s="8" t="s">
        <v>13</v>
      </c>
      <c r="O1" s="9" t="s">
        <v>14</v>
      </c>
      <c r="P1" s="10" t="s">
        <v>15</v>
      </c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x14ac:dyDescent="0.25">
      <c r="A2" s="11" t="s">
        <v>16</v>
      </c>
      <c r="B2" s="11" t="s">
        <v>17</v>
      </c>
      <c r="C2" s="12">
        <v>45112</v>
      </c>
      <c r="D2" s="13">
        <v>605000</v>
      </c>
      <c r="E2" s="13">
        <v>605000</v>
      </c>
      <c r="F2" s="13">
        <v>228100</v>
      </c>
      <c r="G2" s="14">
        <f>F2/E2*100</f>
        <v>37.702479338842977</v>
      </c>
      <c r="H2" s="13">
        <v>657547</v>
      </c>
      <c r="I2" s="13">
        <v>127380</v>
      </c>
      <c r="J2" s="13">
        <f>E2-I2</f>
        <v>477620</v>
      </c>
      <c r="K2" s="13">
        <v>530167</v>
      </c>
      <c r="L2" s="15">
        <f>J2/K2</f>
        <v>0.90088594725812809</v>
      </c>
      <c r="M2" s="16">
        <v>2235</v>
      </c>
      <c r="N2" s="17">
        <f>J2/M2</f>
        <v>213.70022371364652</v>
      </c>
      <c r="O2" s="18" t="s">
        <v>18</v>
      </c>
      <c r="P2" s="19">
        <f>ABS(I11-L2)*100</f>
        <v>8.3312318014077906</v>
      </c>
      <c r="BA2" s="1"/>
      <c r="BC2" s="1"/>
    </row>
    <row r="3" spans="1:62" x14ac:dyDescent="0.25">
      <c r="A3" s="11" t="s">
        <v>19</v>
      </c>
      <c r="B3" s="11" t="s">
        <v>20</v>
      </c>
      <c r="C3" s="12">
        <v>45541</v>
      </c>
      <c r="D3" s="13">
        <v>674900</v>
      </c>
      <c r="E3" s="13">
        <v>674900</v>
      </c>
      <c r="F3" s="13">
        <v>274800</v>
      </c>
      <c r="G3" s="14">
        <f>F3/E3*100</f>
        <v>40.717143280485999</v>
      </c>
      <c r="H3" s="13">
        <v>675658</v>
      </c>
      <c r="I3" s="13">
        <v>124952</v>
      </c>
      <c r="J3" s="13">
        <f>E3-I3</f>
        <v>549948</v>
      </c>
      <c r="K3" s="13">
        <v>550706</v>
      </c>
      <c r="L3" s="15">
        <f>J3/K3</f>
        <v>0.99862358499816595</v>
      </c>
      <c r="M3" s="16">
        <v>1750</v>
      </c>
      <c r="N3" s="17">
        <f>J3/M3</f>
        <v>314.25599999999997</v>
      </c>
      <c r="O3" s="18" t="s">
        <v>18</v>
      </c>
      <c r="P3" s="19">
        <f>ABS(I11-L3)*100</f>
        <v>1.4425319725959951</v>
      </c>
    </row>
    <row r="4" spans="1:62" x14ac:dyDescent="0.25">
      <c r="A4" s="11" t="s">
        <v>21</v>
      </c>
      <c r="B4" s="11" t="s">
        <v>22</v>
      </c>
      <c r="C4" s="12">
        <v>45471</v>
      </c>
      <c r="D4" s="13">
        <v>670000</v>
      </c>
      <c r="E4" s="13">
        <v>670000</v>
      </c>
      <c r="F4" s="13">
        <v>303700</v>
      </c>
      <c r="G4" s="14">
        <f>F4/E4*100</f>
        <v>45.328358208955223</v>
      </c>
      <c r="H4" s="13">
        <v>695798</v>
      </c>
      <c r="I4" s="13">
        <v>120580</v>
      </c>
      <c r="J4" s="13">
        <f>E4-I4</f>
        <v>549420</v>
      </c>
      <c r="K4" s="13">
        <v>575218</v>
      </c>
      <c r="L4" s="15">
        <f>J4/K4</f>
        <v>0.95515091669593088</v>
      </c>
      <c r="M4" s="16">
        <v>2582</v>
      </c>
      <c r="N4" s="17">
        <f>J4/M4</f>
        <v>212.78853601859024</v>
      </c>
      <c r="O4" s="18" t="s">
        <v>18</v>
      </c>
      <c r="P4" s="19">
        <f>ABS(I11-L4)*100</f>
        <v>2.9047348576275112</v>
      </c>
    </row>
    <row r="5" spans="1:62" x14ac:dyDescent="0.25">
      <c r="A5" s="11" t="s">
        <v>23</v>
      </c>
      <c r="B5" s="11" t="s">
        <v>24</v>
      </c>
      <c r="C5" s="12">
        <v>45666</v>
      </c>
      <c r="D5" s="13">
        <v>1000000</v>
      </c>
      <c r="E5" s="13">
        <v>1000000</v>
      </c>
      <c r="F5" s="13">
        <v>409900</v>
      </c>
      <c r="G5" s="14">
        <f>F5/E5*100</f>
        <v>40.99</v>
      </c>
      <c r="H5" s="13">
        <v>936251</v>
      </c>
      <c r="I5" s="13">
        <v>187849</v>
      </c>
      <c r="J5" s="13">
        <f>E5-I5</f>
        <v>812151</v>
      </c>
      <c r="K5" s="13">
        <v>748402</v>
      </c>
      <c r="L5" s="15">
        <f>J5/K5</f>
        <v>1.0851801571882491</v>
      </c>
      <c r="M5" s="16">
        <v>2729</v>
      </c>
      <c r="N5" s="17">
        <f>J5/M5</f>
        <v>297.60021986075486</v>
      </c>
      <c r="O5" s="18" t="s">
        <v>18</v>
      </c>
      <c r="P5" s="19">
        <f>ABS(I11-L5)*100</f>
        <v>10.098189191604312</v>
      </c>
    </row>
    <row r="6" spans="1:62" x14ac:dyDescent="0.25">
      <c r="A6" s="11" t="s">
        <v>25</v>
      </c>
      <c r="B6" s="11" t="s">
        <v>26</v>
      </c>
      <c r="C6" s="12">
        <v>45037</v>
      </c>
      <c r="D6" s="13">
        <v>600000</v>
      </c>
      <c r="E6" s="13">
        <v>600000</v>
      </c>
      <c r="F6" s="13">
        <v>251400</v>
      </c>
      <c r="G6" s="14">
        <f>F6/E6*100</f>
        <v>41.9</v>
      </c>
      <c r="H6" s="13">
        <v>659095</v>
      </c>
      <c r="I6" s="13">
        <v>137190</v>
      </c>
      <c r="J6" s="13">
        <f>E6-I6</f>
        <v>462810</v>
      </c>
      <c r="K6" s="13">
        <v>521905</v>
      </c>
      <c r="L6" s="15">
        <f>J6/K6</f>
        <v>0.88677058085283722</v>
      </c>
      <c r="M6" s="16">
        <v>2354</v>
      </c>
      <c r="N6" s="17">
        <f>J6/M6</f>
        <v>196.60577740016993</v>
      </c>
      <c r="O6" s="18" t="s">
        <v>18</v>
      </c>
      <c r="P6" s="19">
        <f>ABS(I11-L6)*100</f>
        <v>9.7427684419368781</v>
      </c>
    </row>
    <row r="7" spans="1:62" x14ac:dyDescent="0.25">
      <c r="A7" s="11" t="s">
        <v>27</v>
      </c>
      <c r="B7" s="11" t="s">
        <v>28</v>
      </c>
      <c r="C7" s="12">
        <v>45554</v>
      </c>
      <c r="D7" s="13">
        <v>640000</v>
      </c>
      <c r="E7" s="13">
        <v>640000</v>
      </c>
      <c r="F7" s="13">
        <v>271800</v>
      </c>
      <c r="G7" s="14">
        <f>F7/E7*100</f>
        <v>42.46875</v>
      </c>
      <c r="H7" s="13">
        <v>622971</v>
      </c>
      <c r="I7" s="13">
        <v>119030</v>
      </c>
      <c r="J7" s="13">
        <f>E7-I7</f>
        <v>520970</v>
      </c>
      <c r="K7" s="13">
        <v>503941</v>
      </c>
      <c r="L7" s="15">
        <f>J7/K7</f>
        <v>1.0337916541817396</v>
      </c>
      <c r="M7" s="16">
        <v>2583</v>
      </c>
      <c r="N7" s="17">
        <f>J7/M7</f>
        <v>201.69183120402633</v>
      </c>
      <c r="O7" s="18" t="s">
        <v>18</v>
      </c>
      <c r="P7" s="19">
        <f>ABS(I11-L7)*100</f>
        <v>4.959338890953358</v>
      </c>
    </row>
    <row r="8" spans="1:62" ht="15.75" thickBot="1" x14ac:dyDescent="0.3">
      <c r="A8" s="11" t="s">
        <v>29</v>
      </c>
      <c r="B8" s="11" t="s">
        <v>30</v>
      </c>
      <c r="C8" s="12">
        <v>45383</v>
      </c>
      <c r="D8" s="13">
        <v>619900</v>
      </c>
      <c r="E8" s="13">
        <v>619900</v>
      </c>
      <c r="F8" s="13">
        <v>168900</v>
      </c>
      <c r="G8" s="14">
        <f>F8/E8*100</f>
        <v>27.246330053234391</v>
      </c>
      <c r="H8" s="13">
        <v>605371</v>
      </c>
      <c r="I8" s="13">
        <v>104112</v>
      </c>
      <c r="J8" s="13">
        <f>E8-I8</f>
        <v>515788</v>
      </c>
      <c r="K8" s="13">
        <v>501259</v>
      </c>
      <c r="L8" s="15">
        <f>J8/K8</f>
        <v>1.0289850157303908</v>
      </c>
      <c r="M8" s="16">
        <v>1729</v>
      </c>
      <c r="N8" s="17">
        <f>J8/M8</f>
        <v>298.31578947368422</v>
      </c>
      <c r="O8" s="18" t="s">
        <v>18</v>
      </c>
      <c r="P8" s="19">
        <f>ABS(I11-L8)*100</f>
        <v>4.4786750458184805</v>
      </c>
    </row>
    <row r="9" spans="1:62" ht="15.75" thickTop="1" x14ac:dyDescent="0.25">
      <c r="A9" s="20"/>
      <c r="B9" s="20"/>
      <c r="C9" s="21" t="s">
        <v>31</v>
      </c>
      <c r="D9" s="22">
        <f>+SUM(D2:D8)</f>
        <v>4809800</v>
      </c>
      <c r="E9" s="22">
        <f>+SUM(E2:E8)</f>
        <v>4809800</v>
      </c>
      <c r="F9" s="22">
        <f>+SUM(F2:F8)</f>
        <v>1908600</v>
      </c>
      <c r="G9" s="23"/>
      <c r="H9" s="22">
        <f>+SUM(H2:H8)</f>
        <v>4852691</v>
      </c>
      <c r="I9" s="22"/>
      <c r="J9" s="22">
        <f>+SUM(J2:J8)</f>
        <v>3888707</v>
      </c>
      <c r="K9" s="22">
        <f>+SUM(K2:K8)</f>
        <v>3931598</v>
      </c>
      <c r="L9" s="24"/>
      <c r="M9" s="25"/>
      <c r="N9" s="26">
        <f>AVERAGE(N2:N8)</f>
        <v>247.85119681012458</v>
      </c>
      <c r="O9" s="27"/>
      <c r="P9" s="28">
        <f>ABS(I11-I10)*100</f>
        <v>0.48924301651199764</v>
      </c>
    </row>
    <row r="10" spans="1:62" x14ac:dyDescent="0.25">
      <c r="A10" s="29"/>
      <c r="B10" s="29"/>
      <c r="C10" s="30"/>
      <c r="D10" s="31"/>
      <c r="E10" s="31"/>
      <c r="F10" s="31" t="s">
        <v>32</v>
      </c>
      <c r="G10" s="32">
        <f>F9/E9*100</f>
        <v>39.681483637573287</v>
      </c>
      <c r="H10" s="31" t="s">
        <v>33</v>
      </c>
      <c r="I10" s="33">
        <f>J9/K9</f>
        <v>0.98909069543732597</v>
      </c>
      <c r="J10" s="34"/>
      <c r="K10" s="35" t="s">
        <v>34</v>
      </c>
      <c r="L10" s="36">
        <f>STDEV(L2:L8)</f>
        <v>7.3197944037368234E-2</v>
      </c>
      <c r="M10" s="37"/>
      <c r="N10" s="29"/>
      <c r="O10" s="29"/>
      <c r="P10" s="31"/>
    </row>
    <row r="11" spans="1:62" x14ac:dyDescent="0.25">
      <c r="A11" s="38"/>
      <c r="B11" s="38"/>
      <c r="C11" s="39"/>
      <c r="D11" s="40"/>
      <c r="E11" s="40"/>
      <c r="F11" s="40" t="s">
        <v>35</v>
      </c>
      <c r="G11" s="41">
        <f>STDEV(G2:G8)</f>
        <v>5.8541324006732474</v>
      </c>
      <c r="H11" s="40" t="s">
        <v>36</v>
      </c>
      <c r="I11" s="42">
        <f>AVERAGE(L2:L8)</f>
        <v>0.984198265272206</v>
      </c>
      <c r="J11" s="43"/>
      <c r="K11" s="44" t="s">
        <v>37</v>
      </c>
      <c r="L11" s="45">
        <f>AVERAGE(P2:P8)</f>
        <v>5.9939243145634764</v>
      </c>
      <c r="M11" s="46" t="s">
        <v>38</v>
      </c>
      <c r="N11" s="38">
        <f>+(L11/I11)</f>
        <v>6.0901593978177742</v>
      </c>
      <c r="O11" s="38"/>
      <c r="P11" s="40"/>
    </row>
    <row r="13" spans="1:62" x14ac:dyDescent="0.25">
      <c r="G13" s="14" t="s">
        <v>39</v>
      </c>
    </row>
    <row r="14" spans="1:62" x14ac:dyDescent="0.25">
      <c r="G14" s="14" t="s">
        <v>40</v>
      </c>
    </row>
  </sheetData>
  <conditionalFormatting sqref="A2:P8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SUMMER MEADOWS ECF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9226E-92DF-4561-9DE7-F5F032FD6B8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2025-12-08T20:52:36Z</dcterms:created>
  <dcterms:modified xsi:type="dcterms:W3CDTF">2025-12-08T20:55:04Z</dcterms:modified>
</cp:coreProperties>
</file>