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5C87ADB-156D-4DB9-8B46-B62652D5A9CA}" xr6:coauthVersionLast="47" xr6:coauthVersionMax="47" xr10:uidLastSave="{00000000-0000-0000-0000-000000000000}"/>
  <bookViews>
    <workbookView xWindow="25080" yWindow="-120" windowWidth="25440" windowHeight="15270" xr2:uid="{6CE39280-6F24-4DD4-BAB4-ECEC67E9409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J8" i="2"/>
  <c r="L8" i="2"/>
  <c r="N8" i="2"/>
  <c r="G2" i="2"/>
  <c r="J2" i="2"/>
  <c r="N2" i="2" s="1"/>
  <c r="L2" i="2"/>
  <c r="G3" i="2"/>
  <c r="J3" i="2"/>
  <c r="N3" i="2" s="1"/>
  <c r="L3" i="2"/>
  <c r="G4" i="2"/>
  <c r="J4" i="2"/>
  <c r="L4" i="2"/>
  <c r="N4" i="2"/>
  <c r="G5" i="2"/>
  <c r="J5" i="2"/>
  <c r="L5" i="2"/>
  <c r="N5" i="2"/>
  <c r="G6" i="2"/>
  <c r="J6" i="2"/>
  <c r="L6" i="2" s="1"/>
  <c r="G7" i="2"/>
  <c r="J7" i="2"/>
  <c r="L7" i="2"/>
  <c r="N7" i="2"/>
  <c r="D9" i="2"/>
  <c r="E9" i="2"/>
  <c r="F9" i="2"/>
  <c r="G10" i="2" s="1"/>
  <c r="H9" i="2"/>
  <c r="K9" i="2"/>
  <c r="N6" i="2" l="1"/>
  <c r="J9" i="2"/>
  <c r="I10" i="2" s="1"/>
  <c r="N9" i="2"/>
  <c r="L10" i="2"/>
  <c r="G11" i="2"/>
  <c r="I11" i="2"/>
  <c r="P8" i="2" s="1"/>
  <c r="P7" i="2" l="1"/>
  <c r="P9" i="2"/>
  <c r="P2" i="2"/>
  <c r="P6" i="2"/>
  <c r="P4" i="2"/>
  <c r="P5" i="2"/>
  <c r="P3" i="2"/>
  <c r="L11" i="2" l="1"/>
  <c r="N11" i="2" s="1"/>
</calcChain>
</file>

<file path=xl/sharedStrings.xml><?xml version="1.0" encoding="utf-8"?>
<sst xmlns="http://schemas.openxmlformats.org/spreadsheetml/2006/main" count="48" uniqueCount="42">
  <si>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</si>
  <si>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</si>
  <si>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</si>
  <si>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</si>
  <si>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</si>
  <si>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</si>
  <si>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</si>
  <si>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</si>
  <si>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</si>
  <si>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</si>
  <si>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</si>
  <si>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</si>
  <si>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</si>
  <si>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</si>
  <si>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</si>
  <si>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</si>
  <si>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Land Value</t>
  </si>
  <si>
    <t>41-11-11-101-005</t>
  </si>
  <si>
    <t>7277 TILLICUM TRL NE</t>
  </si>
  <si>
    <t>00042</t>
  </si>
  <si>
    <t>41-11-11-101-008</t>
  </si>
  <si>
    <t>7257 TILLICUM TRL NE</t>
  </si>
  <si>
    <t>41-11-11-101-015</t>
  </si>
  <si>
    <t>8204 MUSCATAY GROVE NE</t>
  </si>
  <si>
    <t>41-11-11-101-020</t>
  </si>
  <si>
    <t>8213 MUSCATAY GROVE NE</t>
  </si>
  <si>
    <t>41-11-11-101-033</t>
  </si>
  <si>
    <t>7474 AGAWA TRL NE</t>
  </si>
  <si>
    <t>41-11-11-101-056</t>
  </si>
  <si>
    <t>7389 TILLICUM TRL NE</t>
  </si>
  <si>
    <t>41-11-11-101-070</t>
  </si>
  <si>
    <t>7262 TILLICUM TRL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</si>
  <si>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</si>
  <si>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</si>
  <si>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</si>
  <si>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</si>
  <si>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</si>
  <si>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</si>
  <si>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</si>
  <si>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</si>
  <si>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1.025</t>
  </si>
  <si>
    <t>2026 USE 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</si>
</sst>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right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B73E-FFBD-479C-870C-152933E6165C}">
  <dimension ref="A1:BH14"/>
  <sheetViews>
    <sheetView tabSelected="1" workbookViewId="0">
      <selection activeCell="N22" sqref="N22"/>
    </sheetView>
  </sheetViews>
  <sheetFormatPr defaultRowHeight="15" x14ac:dyDescent="0.25"/>
  <cols>
    <col min="1" max="1" width="13.140625" style="2" bestFit="1" customWidth="1"/>
    <col min="2" max="2" width="19.140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6.85546875" style="6" customWidth="1"/>
    <col min="13" max="13" width="7.7109375" style="7" bestFit="1" customWidth="1"/>
    <col min="14" max="14" width="12.140625" style="8" bestFit="1" customWidth="1"/>
    <col min="15" max="15" width="9.140625" style="38" bestFit="1" customWidth="1"/>
    <col min="16" max="16" width="10.140625" style="10" customWidth="1"/>
    <col min="17" max="17" width="8.140625" style="4" bestFit="1" customWidth="1"/>
    <col min="18" max="18" width="8.85546875" bestFit="1" customWidth="1"/>
    <col min="19" max="19" width="8" bestFit="1" customWidth="1"/>
    <col min="20" max="20" width="14.85546875" bestFit="1" customWidth="1"/>
    <col min="21" max="21" width="11.85546875" bestFit="1" customWidth="1"/>
    <col min="22" max="22" width="10.7109375" bestFit="1" customWidth="1"/>
    <col min="23" max="23" width="10.42578125" bestFit="1" customWidth="1"/>
    <col min="24" max="24" width="14.28515625" bestFit="1" customWidth="1"/>
    <col min="25" max="25" width="5.5703125" bestFit="1" customWidth="1"/>
    <col min="26" max="26" width="9.85546875" bestFit="1" customWidth="1"/>
    <col min="27" max="27" width="5.140625" bestFit="1" customWidth="1"/>
    <col min="28" max="28" width="15.42578125" bestFit="1" customWidth="1"/>
    <col min="29" max="29" width="12.7109375" bestFit="1" customWidth="1"/>
    <col min="30" max="30" width="11.140625" bestFit="1" customWidth="1"/>
    <col min="31" max="31" width="8.28515625" bestFit="1" customWidth="1"/>
    <col min="32" max="32" width="12.42578125" bestFit="1" customWidth="1"/>
    <col min="33" max="33" width="15.85546875" bestFit="1" customWidth="1"/>
    <col min="34" max="34" width="15.7109375" bestFit="1" customWidth="1"/>
    <col min="35" max="35" width="12.85546875" bestFit="1" customWidth="1"/>
  </cols>
  <sheetData>
    <row r="1" spans="1:60" s="49" customFormat="1" ht="32.25" customHeight="1" x14ac:dyDescent="0.25">
      <c r="A1" s="39" t="s">
        <v>0</v>
      </c>
      <c r="B1" s="39" t="s">
        <v>1</v>
      </c>
      <c r="C1" s="40" t="s">
        <v>2</v>
      </c>
      <c r="D1" s="41" t="s">
        <v>3</v>
      </c>
      <c r="E1" s="41" t="s">
        <v>4</v>
      </c>
      <c r="F1" s="41" t="s">
        <v>5</v>
      </c>
      <c r="G1" s="42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3" t="s">
        <v>11</v>
      </c>
      <c r="M1" s="44" t="s">
        <v>12</v>
      </c>
      <c r="N1" s="45" t="s">
        <v>13</v>
      </c>
      <c r="O1" s="46" t="s">
        <v>14</v>
      </c>
      <c r="P1" s="47" t="s">
        <v>15</v>
      </c>
      <c r="Q1" s="41" t="s">
        <v>16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</row>
    <row r="2" spans="1:60" x14ac:dyDescent="0.25">
      <c r="A2" s="2" t="s">
        <v>17</v>
      </c>
      <c r="B2" s="2" t="s">
        <v>18</v>
      </c>
      <c r="C2" s="3">
        <v>45954</v>
      </c>
      <c r="D2" s="4">
        <v>430000</v>
      </c>
      <c r="E2" s="4">
        <v>430000</v>
      </c>
      <c r="F2" s="4">
        <v>164100</v>
      </c>
      <c r="G2" s="5">
        <f>F2/E2*100</f>
        <v>38.162790697674417</v>
      </c>
      <c r="H2" s="4">
        <v>379866</v>
      </c>
      <c r="I2" s="4">
        <v>116180</v>
      </c>
      <c r="J2" s="4">
        <f>E2-I2</f>
        <v>313820</v>
      </c>
      <c r="K2" s="4">
        <v>257254.640625</v>
      </c>
      <c r="L2" s="6">
        <f>J2/K2</f>
        <v>1.2198808124027403</v>
      </c>
      <c r="M2" s="7">
        <v>1627</v>
      </c>
      <c r="N2" s="8">
        <f>J2/M2</f>
        <v>192.88260602335586</v>
      </c>
      <c r="O2" s="9" t="s">
        <v>19</v>
      </c>
      <c r="P2" s="10">
        <f>ABS(I11-L2)*100</f>
        <v>11.90690219766195</v>
      </c>
      <c r="Q2" s="4">
        <v>110000</v>
      </c>
      <c r="AY2" s="1"/>
      <c r="BA2" s="1"/>
    </row>
    <row r="3" spans="1:60" x14ac:dyDescent="0.25">
      <c r="A3" s="2" t="s">
        <v>20</v>
      </c>
      <c r="B3" s="2" t="s">
        <v>21</v>
      </c>
      <c r="C3" s="3">
        <v>45758</v>
      </c>
      <c r="D3" s="4">
        <v>395000</v>
      </c>
      <c r="E3" s="4">
        <v>395000</v>
      </c>
      <c r="F3" s="4">
        <v>160800</v>
      </c>
      <c r="G3" s="5">
        <f>F3/E3*100</f>
        <v>40.708860759493668</v>
      </c>
      <c r="H3" s="4">
        <v>373243</v>
      </c>
      <c r="I3" s="4">
        <v>113459</v>
      </c>
      <c r="J3" s="4">
        <f>E3-I3</f>
        <v>281541</v>
      </c>
      <c r="K3" s="4">
        <v>253447.8125</v>
      </c>
      <c r="L3" s="6">
        <f>J3/K3</f>
        <v>1.1108440716962196</v>
      </c>
      <c r="M3" s="7">
        <v>1433</v>
      </c>
      <c r="N3" s="8">
        <f>J3/M3</f>
        <v>196.46964410327982</v>
      </c>
      <c r="O3" s="9" t="s">
        <v>19</v>
      </c>
      <c r="P3" s="10">
        <f>ABS(I11-L3)*100</f>
        <v>1.0032281270098808</v>
      </c>
      <c r="Q3" s="4">
        <v>110000</v>
      </c>
    </row>
    <row r="4" spans="1:60" x14ac:dyDescent="0.25">
      <c r="A4" s="2" t="s">
        <v>22</v>
      </c>
      <c r="B4" s="2" t="s">
        <v>23</v>
      </c>
      <c r="C4" s="3">
        <v>45163</v>
      </c>
      <c r="D4" s="4">
        <v>355000</v>
      </c>
      <c r="E4" s="4">
        <v>355000</v>
      </c>
      <c r="F4" s="4">
        <v>112300</v>
      </c>
      <c r="G4" s="5">
        <f>F4/E4*100</f>
        <v>31.633802816901408</v>
      </c>
      <c r="H4" s="4">
        <v>316585</v>
      </c>
      <c r="I4" s="4">
        <v>113580</v>
      </c>
      <c r="J4" s="4">
        <f>E4-I4</f>
        <v>241420</v>
      </c>
      <c r="K4" s="4">
        <v>198053.65625</v>
      </c>
      <c r="L4" s="6">
        <f>J4/K4</f>
        <v>1.218962601201663</v>
      </c>
      <c r="M4" s="7">
        <v>1245</v>
      </c>
      <c r="N4" s="8">
        <f>J4/M4</f>
        <v>193.91164658634537</v>
      </c>
      <c r="O4" s="9" t="s">
        <v>19</v>
      </c>
      <c r="P4" s="10">
        <f>ABS(I11-L4)*100</f>
        <v>11.815081077554224</v>
      </c>
      <c r="Q4" s="4">
        <v>110000</v>
      </c>
    </row>
    <row r="5" spans="1:60" x14ac:dyDescent="0.25">
      <c r="A5" s="2" t="s">
        <v>24</v>
      </c>
      <c r="B5" s="2" t="s">
        <v>25</v>
      </c>
      <c r="C5" s="3">
        <v>45817</v>
      </c>
      <c r="D5" s="4">
        <v>455000</v>
      </c>
      <c r="E5" s="4">
        <v>455000</v>
      </c>
      <c r="F5" s="4">
        <v>191300</v>
      </c>
      <c r="G5" s="5">
        <f>F5/E5*100</f>
        <v>42.043956043956044</v>
      </c>
      <c r="H5" s="4">
        <v>486918</v>
      </c>
      <c r="I5" s="4">
        <v>113505</v>
      </c>
      <c r="J5" s="4">
        <f>E5-I5</f>
        <v>341495</v>
      </c>
      <c r="K5" s="4">
        <v>364305.375</v>
      </c>
      <c r="L5" s="6">
        <f>J5/K5</f>
        <v>0.93738666359232281</v>
      </c>
      <c r="M5" s="7">
        <v>1609</v>
      </c>
      <c r="N5" s="8">
        <f>J5/M5</f>
        <v>212.2405220633934</v>
      </c>
      <c r="O5" s="9" t="s">
        <v>19</v>
      </c>
      <c r="P5" s="10">
        <f>ABS(I11-L5)*100</f>
        <v>16.342512683379795</v>
      </c>
      <c r="Q5" s="4">
        <v>110000</v>
      </c>
    </row>
    <row r="6" spans="1:60" x14ac:dyDescent="0.25">
      <c r="A6" s="2" t="s">
        <v>26</v>
      </c>
      <c r="B6" s="2" t="s">
        <v>27</v>
      </c>
      <c r="C6" s="3">
        <v>45903</v>
      </c>
      <c r="D6" s="4">
        <v>445000</v>
      </c>
      <c r="E6" s="4">
        <v>445000</v>
      </c>
      <c r="F6" s="4">
        <v>180300</v>
      </c>
      <c r="G6" s="5">
        <f>F6/E6*100</f>
        <v>40.516853932584269</v>
      </c>
      <c r="H6" s="4">
        <v>413614</v>
      </c>
      <c r="I6" s="4">
        <v>114295</v>
      </c>
      <c r="J6" s="4">
        <f>E6-I6</f>
        <v>330705</v>
      </c>
      <c r="K6" s="4">
        <v>292018.53125</v>
      </c>
      <c r="L6" s="6">
        <f>J6/K6</f>
        <v>1.1324794991071307</v>
      </c>
      <c r="M6" s="7">
        <v>1736</v>
      </c>
      <c r="N6" s="8">
        <f>J6/M6</f>
        <v>190.49827188940091</v>
      </c>
      <c r="O6" s="9" t="s">
        <v>19</v>
      </c>
      <c r="P6" s="10">
        <f>ABS(I11-L6)*100</f>
        <v>3.1667708681009987</v>
      </c>
      <c r="Q6" s="4">
        <v>110000</v>
      </c>
    </row>
    <row r="7" spans="1:60" x14ac:dyDescent="0.25">
      <c r="A7" s="2" t="s">
        <v>28</v>
      </c>
      <c r="B7" s="2" t="s">
        <v>29</v>
      </c>
      <c r="C7" s="3">
        <v>45786</v>
      </c>
      <c r="D7" s="4">
        <v>470000</v>
      </c>
      <c r="E7" s="4">
        <v>470000</v>
      </c>
      <c r="F7" s="4">
        <v>189900</v>
      </c>
      <c r="G7" s="5">
        <f>F7/E7*100</f>
        <v>40.404255319148938</v>
      </c>
      <c r="H7" s="4">
        <v>444595</v>
      </c>
      <c r="I7" s="4">
        <v>144438</v>
      </c>
      <c r="J7" s="4">
        <f>E7-I7</f>
        <v>325562</v>
      </c>
      <c r="K7" s="4">
        <v>292836.09375</v>
      </c>
      <c r="L7" s="6">
        <f>J7/K7</f>
        <v>1.1117550293439535</v>
      </c>
      <c r="M7" s="7">
        <v>1555</v>
      </c>
      <c r="N7" s="8">
        <f>J7/M7</f>
        <v>209.36463022508039</v>
      </c>
      <c r="O7" s="9" t="s">
        <v>19</v>
      </c>
      <c r="P7" s="10">
        <f>ABS(I11-L7)*100</f>
        <v>1.0943238917832776</v>
      </c>
      <c r="Q7" s="4">
        <v>110000</v>
      </c>
    </row>
    <row r="8" spans="1:60" ht="15.75" thickBot="1" x14ac:dyDescent="0.3">
      <c r="A8" s="2" t="s">
        <v>30</v>
      </c>
      <c r="B8" s="2" t="s">
        <v>31</v>
      </c>
      <c r="C8" s="3">
        <v>45317</v>
      </c>
      <c r="D8" s="4">
        <v>380000</v>
      </c>
      <c r="E8" s="4">
        <v>380000</v>
      </c>
      <c r="F8" s="4">
        <v>125100</v>
      </c>
      <c r="G8" s="5">
        <f>F8/E8*100</f>
        <v>32.921052631578945</v>
      </c>
      <c r="H8" s="4">
        <v>393837</v>
      </c>
      <c r="I8" s="4">
        <v>113687</v>
      </c>
      <c r="J8" s="4">
        <f>E8-I8</f>
        <v>266313</v>
      </c>
      <c r="K8" s="4">
        <v>273317.0625</v>
      </c>
      <c r="L8" s="6">
        <f>J8/K8</f>
        <v>0.97437385563881507</v>
      </c>
      <c r="M8" s="7">
        <v>1626</v>
      </c>
      <c r="N8" s="8">
        <f>J8/M8</f>
        <v>163.78413284132841</v>
      </c>
      <c r="O8" s="9" t="s">
        <v>19</v>
      </c>
      <c r="P8" s="10">
        <f>ABS(I11-L8)*100</f>
        <v>12.643793478730569</v>
      </c>
      <c r="Q8" s="4">
        <v>110000</v>
      </c>
    </row>
    <row r="9" spans="1:60" ht="15.75" thickTop="1" x14ac:dyDescent="0.25">
      <c r="A9" s="11"/>
      <c r="B9" s="11"/>
      <c r="C9" s="12" t="s">
        <v>32</v>
      </c>
      <c r="D9" s="13">
        <f>+SUM(D2:D8)</f>
        <v>2930000</v>
      </c>
      <c r="E9" s="13">
        <f>+SUM(E2:E8)</f>
        <v>2930000</v>
      </c>
      <c r="F9" s="13">
        <f>+SUM(F2:F8)</f>
        <v>1123800</v>
      </c>
      <c r="G9" s="14"/>
      <c r="H9" s="13">
        <f>+SUM(H2:H8)</f>
        <v>2808658</v>
      </c>
      <c r="I9" s="13"/>
      <c r="J9" s="13">
        <f>+SUM(J2:J8)</f>
        <v>2100856</v>
      </c>
      <c r="K9" s="13">
        <f>+SUM(K2:K8)</f>
        <v>1931233.171875</v>
      </c>
      <c r="L9" s="15"/>
      <c r="M9" s="16"/>
      <c r="N9" s="17">
        <f>AVERAGE(N2:N8)</f>
        <v>194.164493390312</v>
      </c>
      <c r="O9" s="18"/>
      <c r="P9" s="19">
        <f>ABS(I11-I10)*100</f>
        <v>1.2980434484613168</v>
      </c>
      <c r="Q9" s="13"/>
    </row>
    <row r="10" spans="1:60" x14ac:dyDescent="0.25">
      <c r="A10" s="20"/>
      <c r="B10" s="20"/>
      <c r="C10" s="21"/>
      <c r="D10" s="22"/>
      <c r="E10" s="22"/>
      <c r="F10" s="22" t="s">
        <v>33</v>
      </c>
      <c r="G10" s="23">
        <f>F9/E9*100</f>
        <v>38.354948805460751</v>
      </c>
      <c r="H10" s="22" t="s">
        <v>34</v>
      </c>
      <c r="I10" s="24">
        <f>J9/K9</f>
        <v>1.0878313559415076</v>
      </c>
      <c r="J10" s="25"/>
      <c r="K10" s="26" t="s">
        <v>35</v>
      </c>
      <c r="L10" s="27">
        <f>STDEV(L2:L8)</f>
        <v>0.10958605023291747</v>
      </c>
      <c r="M10" s="28"/>
      <c r="N10" s="20"/>
      <c r="O10" s="20"/>
      <c r="P10" s="22"/>
      <c r="Q10" s="20"/>
    </row>
    <row r="11" spans="1:60" x14ac:dyDescent="0.25">
      <c r="A11" s="29"/>
      <c r="B11" s="29"/>
      <c r="C11" s="30"/>
      <c r="D11" s="31"/>
      <c r="E11" s="31"/>
      <c r="F11" s="31" t="s">
        <v>36</v>
      </c>
      <c r="G11" s="32">
        <f>STDEV(G2:G8)</f>
        <v>4.1258387854518475</v>
      </c>
      <c r="H11" s="31" t="s">
        <v>37</v>
      </c>
      <c r="I11" s="33">
        <f>AVERAGE(L2:L8)</f>
        <v>1.1008117904261208</v>
      </c>
      <c r="J11" s="34"/>
      <c r="K11" s="35" t="s">
        <v>38</v>
      </c>
      <c r="L11" s="36">
        <f>AVERAGE(P2:P8)</f>
        <v>8.2818017606029564</v>
      </c>
      <c r="M11" s="37" t="s">
        <v>39</v>
      </c>
      <c r="N11" s="29">
        <f>+(L11/I11)</f>
        <v>7.5233585183504417</v>
      </c>
      <c r="O11" s="29"/>
      <c r="P11" s="31"/>
      <c r="Q11" s="29"/>
    </row>
    <row r="13" spans="1:60" x14ac:dyDescent="0.25">
      <c r="H13" s="4" t="s">
        <v>40</v>
      </c>
    </row>
    <row r="14" spans="1:60" x14ac:dyDescent="0.25">
      <c r="H14" s="4" t="s">
        <v>41</v>
      </c>
    </row>
  </sheetData>
  <conditionalFormatting sqref="A2:Q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TILLICUM FARMS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1D49-9E09-4115-88E7-33A171B8AB3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2025-12-17T14:14:09Z</dcterms:created>
  <dcterms:modified xsi:type="dcterms:W3CDTF">2025-12-17T14:18:36Z</dcterms:modified>
</cp:coreProperties>
</file>