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3_ncr:1_{A98BA182-2B1E-4B4B-B3C0-B583F6A5D42A}" xr6:coauthVersionLast="47" xr6:coauthVersionMax="47" xr10:uidLastSave="{00000000-0000-0000-0000-000000000000}"/>
  <bookViews>
    <workbookView xWindow="25080" yWindow="-120" windowWidth="25440" windowHeight="15270" xr2:uid="{9081D8C7-57A0-4FFD-B9EA-28A5CA37E69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 s="1"/>
  <c r="G4" i="2"/>
  <c r="J4" i="2"/>
  <c r="L4" i="2"/>
  <c r="N4" i="2"/>
  <c r="G5" i="2"/>
  <c r="G8" i="2" s="1"/>
  <c r="J5" i="2"/>
  <c r="L5" i="2" s="1"/>
  <c r="D6" i="2"/>
  <c r="E6" i="2"/>
  <c r="F6" i="2"/>
  <c r="H6" i="2"/>
  <c r="K6" i="2"/>
  <c r="G7" i="2"/>
  <c r="N3" i="2" l="1"/>
  <c r="J6" i="2"/>
  <c r="I7" i="2" s="1"/>
  <c r="L7" i="2"/>
  <c r="I8" i="2"/>
  <c r="N5" i="2"/>
  <c r="N2" i="2"/>
  <c r="N6" i="2" l="1"/>
  <c r="O6" i="2"/>
  <c r="O3" i="2"/>
  <c r="O4" i="2"/>
  <c r="O2" i="2"/>
  <c r="O5" i="2"/>
  <c r="L8" i="2" l="1"/>
  <c r="N8" i="2" s="1"/>
</calcChain>
</file>

<file path=xl/sharedStrings.xml><?xml version="1.0" encoding="utf-8"?>
<sst xmlns="http://schemas.openxmlformats.org/spreadsheetml/2006/main" count="34" uniqueCount="32">
  <si>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</si>
  <si>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</si>
  <si>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</si>
  <si>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</si>
  <si>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</si>
  <si>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</si>
  <si>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</si>
  <si>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</si>
  <si>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</si>
  <si>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</si>
  <si>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</si>
  <si>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</si>
  <si>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</si>
  <si>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</si>
  <si>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</si>
  <si>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</si>
  <si>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41-11-26-152-003</t>
  </si>
  <si>
    <t>4948 STURGIS AVE NE</t>
  </si>
  <si>
    <t>41-11-27-228-004</t>
  </si>
  <si>
    <t>7870 CANNONSBURG RD NE</t>
  </si>
  <si>
    <t>41-11-27-229-002</t>
  </si>
  <si>
    <t>5015 BEAR AVE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</si>
  <si>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</si>
  <si>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</si>
  <si>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</si>
  <si>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</si>
  <si>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</si>
  <si>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</si>
  <si>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</si>
  <si>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</si>
  <si>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1.100</t>
  </si>
  <si>
    <t>2026 USE 1.200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</si>
</sst>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139F-DC6E-46DB-94A0-A5931D3892DB}">
  <dimension ref="A1:BG12"/>
  <sheetViews>
    <sheetView tabSelected="1" workbookViewId="0">
      <selection activeCell="E12" sqref="E12"/>
    </sheetView>
  </sheetViews>
  <sheetFormatPr defaultRowHeight="15" x14ac:dyDescent="0.25"/>
  <cols>
    <col min="1" max="1" width="13.140625" style="10" bestFit="1" customWidth="1"/>
    <col min="2" max="2" width="19.7109375" style="10" bestFit="1" customWidth="1"/>
    <col min="3" max="3" width="7.28515625" style="11" bestFit="1" customWidth="1"/>
    <col min="4" max="5" width="7.8554687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7.28515625" style="14" customWidth="1"/>
    <col min="13" max="13" width="7.7109375" style="15" bestFit="1" customWidth="1"/>
    <col min="14" max="14" width="12.140625" style="16" bestFit="1" customWidth="1"/>
    <col min="15" max="15" width="14.28515625" style="17" bestFit="1" customWidth="1"/>
    <col min="16" max="16" width="8.140625" style="12" bestFit="1" customWidth="1"/>
    <col min="17" max="17" width="8.85546875" bestFit="1" customWidth="1"/>
    <col min="18" max="18" width="8" bestFit="1" customWidth="1"/>
    <col min="19" max="19" width="14.85546875" bestFit="1" customWidth="1"/>
    <col min="20" max="20" width="13.7109375" bestFit="1" customWidth="1"/>
    <col min="21" max="21" width="10.7109375" bestFit="1" customWidth="1"/>
    <col min="22" max="22" width="10.42578125" bestFit="1" customWidth="1"/>
    <col min="23" max="23" width="14.28515625" bestFit="1" customWidth="1"/>
    <col min="24" max="24" width="5.5703125" bestFit="1" customWidth="1"/>
    <col min="25" max="25" width="9.85546875" bestFit="1" customWidth="1"/>
    <col min="26" max="26" width="5.140625" bestFit="1" customWidth="1"/>
    <col min="27" max="27" width="15.42578125" bestFit="1" customWidth="1"/>
    <col min="28" max="28" width="12.7109375" bestFit="1" customWidth="1"/>
    <col min="29" max="29" width="11.140625" bestFit="1" customWidth="1"/>
    <col min="30" max="30" width="8.28515625" bestFit="1" customWidth="1"/>
    <col min="31" max="31" width="12.42578125" bestFit="1" customWidth="1"/>
    <col min="32" max="32" width="15.85546875" bestFit="1" customWidth="1"/>
    <col min="33" max="33" width="15.7109375" bestFit="1" customWidth="1"/>
    <col min="34" max="34" width="12.85546875" bestFit="1" customWidth="1"/>
  </cols>
  <sheetData>
    <row r="1" spans="1:59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10" t="s">
        <v>16</v>
      </c>
      <c r="B2" s="10" t="s">
        <v>17</v>
      </c>
      <c r="C2" s="11">
        <v>45029</v>
      </c>
      <c r="D2" s="12">
        <v>120000</v>
      </c>
      <c r="E2" s="12">
        <v>120000</v>
      </c>
      <c r="F2" s="12">
        <v>52900</v>
      </c>
      <c r="G2" s="13">
        <f>F2/E2*100</f>
        <v>44.083333333333336</v>
      </c>
      <c r="H2" s="12">
        <v>171534</v>
      </c>
      <c r="I2" s="12">
        <v>42826</v>
      </c>
      <c r="J2" s="12">
        <f>E2-I2</f>
        <v>77174</v>
      </c>
      <c r="K2" s="12">
        <v>117007.2734375</v>
      </c>
      <c r="L2" s="14">
        <f>J2/K2</f>
        <v>0.65956583494976373</v>
      </c>
      <c r="M2" s="15">
        <v>1142</v>
      </c>
      <c r="N2" s="16">
        <f>J2/M2</f>
        <v>67.577933450087571</v>
      </c>
      <c r="O2" s="17">
        <f>ABS(I8-L2)*100</f>
        <v>56.141362107453261</v>
      </c>
      <c r="P2" s="12">
        <v>42193</v>
      </c>
      <c r="AX2" s="1"/>
      <c r="AZ2" s="1"/>
    </row>
    <row r="3" spans="1:59" x14ac:dyDescent="0.25">
      <c r="A3" s="10" t="s">
        <v>18</v>
      </c>
      <c r="B3" s="10" t="s">
        <v>19</v>
      </c>
      <c r="C3" s="11">
        <v>45604</v>
      </c>
      <c r="D3" s="12">
        <v>271900</v>
      </c>
      <c r="E3" s="12">
        <v>271900</v>
      </c>
      <c r="F3" s="12">
        <v>72600</v>
      </c>
      <c r="G3" s="13">
        <f>F3/E3*100</f>
        <v>26.700993012136813</v>
      </c>
      <c r="H3" s="12">
        <v>180607</v>
      </c>
      <c r="I3" s="12">
        <v>38335</v>
      </c>
      <c r="J3" s="12">
        <f>E3-I3</f>
        <v>233565</v>
      </c>
      <c r="K3" s="12">
        <v>129338.1796875</v>
      </c>
      <c r="L3" s="14">
        <f>J3/K3</f>
        <v>1.8058472800864158</v>
      </c>
      <c r="M3" s="15">
        <v>950</v>
      </c>
      <c r="N3" s="16">
        <f>J3/M3</f>
        <v>245.8578947368421</v>
      </c>
      <c r="O3" s="17">
        <f>ABS(I8-L3)*100</f>
        <v>58.486782406211944</v>
      </c>
      <c r="P3" s="12">
        <v>35505</v>
      </c>
    </row>
    <row r="4" spans="1:59" x14ac:dyDescent="0.25">
      <c r="A4" s="10" t="s">
        <v>18</v>
      </c>
      <c r="B4" s="10" t="s">
        <v>19</v>
      </c>
      <c r="C4" s="11">
        <v>45443</v>
      </c>
      <c r="D4" s="12">
        <v>269250</v>
      </c>
      <c r="E4" s="12">
        <v>269250</v>
      </c>
      <c r="F4" s="12">
        <v>72600</v>
      </c>
      <c r="G4" s="13">
        <f>F4/E4*100</f>
        <v>26.963788300835656</v>
      </c>
      <c r="H4" s="12">
        <v>180607</v>
      </c>
      <c r="I4" s="12">
        <v>38335</v>
      </c>
      <c r="J4" s="12">
        <f>E4-I4</f>
        <v>230915</v>
      </c>
      <c r="K4" s="12">
        <v>129338.1796875</v>
      </c>
      <c r="L4" s="14">
        <f>J4/K4</f>
        <v>1.7853583571218066</v>
      </c>
      <c r="M4" s="15">
        <v>950</v>
      </c>
      <c r="N4" s="16">
        <f>J4/M4</f>
        <v>243.06842105263158</v>
      </c>
      <c r="O4" s="17">
        <f>ABS(I8-L4)*100</f>
        <v>56.437890109751024</v>
      </c>
      <c r="P4" s="12">
        <v>35505</v>
      </c>
    </row>
    <row r="5" spans="1:59" ht="15.75" thickBot="1" x14ac:dyDescent="0.3">
      <c r="A5" s="10" t="s">
        <v>20</v>
      </c>
      <c r="B5" s="10" t="s">
        <v>21</v>
      </c>
      <c r="C5" s="11">
        <v>45106</v>
      </c>
      <c r="D5" s="12">
        <v>138500</v>
      </c>
      <c r="E5" s="12">
        <v>138500</v>
      </c>
      <c r="F5" s="12">
        <v>73500</v>
      </c>
      <c r="G5" s="13">
        <f>F5/E5*100</f>
        <v>53.068592057761734</v>
      </c>
      <c r="H5" s="12">
        <v>199174</v>
      </c>
      <c r="I5" s="12">
        <v>56214</v>
      </c>
      <c r="J5" s="12">
        <f>E5-I5</f>
        <v>82286</v>
      </c>
      <c r="K5" s="12">
        <v>129963.6328125</v>
      </c>
      <c r="L5" s="14">
        <f>J5/K5</f>
        <v>0.63314635193919933</v>
      </c>
      <c r="M5" s="15">
        <v>1234</v>
      </c>
      <c r="N5" s="16">
        <f>J5/M5</f>
        <v>66.682333873581854</v>
      </c>
      <c r="O5" s="17">
        <f>ABS(I8-L5)*100</f>
        <v>58.783310408509706</v>
      </c>
      <c r="P5" s="12">
        <v>51764</v>
      </c>
    </row>
    <row r="6" spans="1:59" ht="15.75" thickTop="1" x14ac:dyDescent="0.25">
      <c r="A6" s="18"/>
      <c r="B6" s="18"/>
      <c r="C6" s="19" t="s">
        <v>22</v>
      </c>
      <c r="D6" s="20">
        <f>+SUM(D2:D5)</f>
        <v>799650</v>
      </c>
      <c r="E6" s="20">
        <f>+SUM(E2:E5)</f>
        <v>799650</v>
      </c>
      <c r="F6" s="20">
        <f>+SUM(F2:F5)</f>
        <v>271600</v>
      </c>
      <c r="G6" s="21"/>
      <c r="H6" s="20">
        <f>+SUM(H2:H5)</f>
        <v>731922</v>
      </c>
      <c r="I6" s="20"/>
      <c r="J6" s="20">
        <f>+SUM(J2:J5)</f>
        <v>623940</v>
      </c>
      <c r="K6" s="20">
        <f>+SUM(K2:K5)</f>
        <v>505647.265625</v>
      </c>
      <c r="L6" s="22"/>
      <c r="M6" s="23"/>
      <c r="N6" s="24">
        <f>AVERAGE(N2:N5)</f>
        <v>155.79664577828578</v>
      </c>
      <c r="O6" s="25">
        <f>ABS(I8-I7)*100</f>
        <v>1.296373405463247</v>
      </c>
      <c r="P6" s="20"/>
    </row>
    <row r="7" spans="1:59" x14ac:dyDescent="0.25">
      <c r="A7" s="26"/>
      <c r="B7" s="26"/>
      <c r="C7" s="27"/>
      <c r="D7" s="28"/>
      <c r="E7" s="28"/>
      <c r="F7" s="28" t="s">
        <v>23</v>
      </c>
      <c r="G7" s="29">
        <f>F6/E6*100</f>
        <v>33.964859626086415</v>
      </c>
      <c r="H7" s="28" t="s">
        <v>24</v>
      </c>
      <c r="I7" s="30">
        <f>J6/K6</f>
        <v>1.2339431900789288</v>
      </c>
      <c r="J7" s="31"/>
      <c r="K7" s="32" t="s">
        <v>25</v>
      </c>
      <c r="L7" s="33">
        <f>STDEV(L2:L5)</f>
        <v>0.66365827748260375</v>
      </c>
      <c r="M7" s="34"/>
      <c r="N7" s="26"/>
      <c r="O7" s="28"/>
      <c r="P7" s="26"/>
    </row>
    <row r="8" spans="1:59" x14ac:dyDescent="0.25">
      <c r="A8" s="35"/>
      <c r="B8" s="35"/>
      <c r="C8" s="36"/>
      <c r="D8" s="37"/>
      <c r="E8" s="37"/>
      <c r="F8" s="37" t="s">
        <v>26</v>
      </c>
      <c r="G8" s="38">
        <f>STDEV(G2:G5)</f>
        <v>13.079053136882495</v>
      </c>
      <c r="H8" s="37" t="s">
        <v>27</v>
      </c>
      <c r="I8" s="39">
        <f>AVERAGE(L2:L5)</f>
        <v>1.2209794560242964</v>
      </c>
      <c r="J8" s="40"/>
      <c r="K8" s="41" t="s">
        <v>28</v>
      </c>
      <c r="L8" s="42">
        <f>AVERAGE(O2:O5)</f>
        <v>57.462336257981477</v>
      </c>
      <c r="M8" s="43" t="s">
        <v>29</v>
      </c>
      <c r="N8" s="35">
        <f>+(L8/I8)</f>
        <v>47.062492308501241</v>
      </c>
      <c r="O8" s="37"/>
      <c r="P8" s="35"/>
    </row>
    <row r="11" spans="1:59" x14ac:dyDescent="0.25">
      <c r="E11" s="12" t="s">
        <v>30</v>
      </c>
    </row>
    <row r="12" spans="1:59" x14ac:dyDescent="0.25">
      <c r="E12" s="12" t="s">
        <v>31</v>
      </c>
    </row>
  </sheetData>
  <conditionalFormatting sqref="A2:P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VILLAGE OF CANNONSBURG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913D-6482-41E4-AB37-FA8DC784F41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2025-12-16T15:29:39Z</dcterms:created>
  <dcterms:modified xsi:type="dcterms:W3CDTF">2025-12-16T15:31:55Z</dcterms:modified>
</cp:coreProperties>
</file>