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reeducacional-my.sharepoint.com/personal/erica_nunes_afya_com_br/Documents/PCP Ensino/Modelo Custo Docente Matriz de Medicina/Apresentação/"/>
    </mc:Choice>
  </mc:AlternateContent>
  <bookViews>
    <workbookView xWindow="0" yWindow="0" windowWidth="19200" windowHeight="7050"/>
  </bookViews>
  <sheets>
    <sheet name="Matriz em hora-aula" sheetId="7" r:id="rId1"/>
    <sheet name="Matriz em hora-relógio" sheetId="9" r:id="rId2"/>
  </sheets>
  <definedNames>
    <definedName name="_xlnm._FilterDatabase" localSheetId="0" hidden="1">'Matriz em hora-aula'!$G$4:$O$80</definedName>
    <definedName name="_xlnm._FilterDatabase" localSheetId="1" hidden="1">'Matriz em hora-relógio'!$G$3:$O$80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7" l="1"/>
  <c r="O10" i="7"/>
  <c r="O21" i="7"/>
  <c r="O38" i="7"/>
  <c r="O50" i="7"/>
  <c r="O44" i="7"/>
  <c r="O32" i="7"/>
  <c r="O26" i="7"/>
  <c r="G80" i="7"/>
  <c r="N77" i="9"/>
  <c r="L77" i="9"/>
  <c r="M77" i="7"/>
  <c r="H78" i="7" s="1"/>
  <c r="O78" i="7"/>
  <c r="N74" i="7"/>
  <c r="N75" i="7"/>
  <c r="N76" i="7"/>
  <c r="N73" i="7"/>
  <c r="L76" i="7"/>
  <c r="L75" i="7"/>
  <c r="L74" i="7"/>
  <c r="L73" i="7"/>
  <c r="O69" i="9"/>
  <c r="O52" i="9"/>
  <c r="L76" i="9" s="1"/>
  <c r="N76" i="9" s="1"/>
  <c r="O52" i="7"/>
  <c r="N52" i="7"/>
  <c r="M52" i="7"/>
  <c r="L52" i="7"/>
  <c r="K52" i="7"/>
  <c r="J52" i="7"/>
  <c r="I52" i="7"/>
  <c r="H52" i="7"/>
  <c r="O51" i="7"/>
  <c r="N51" i="7"/>
  <c r="M51" i="7"/>
  <c r="L40" i="7"/>
  <c r="L41" i="7"/>
  <c r="L42" i="7"/>
  <c r="L43" i="7"/>
  <c r="L45" i="7"/>
  <c r="L46" i="7"/>
  <c r="L47" i="7"/>
  <c r="L48" i="7"/>
  <c r="L49" i="7"/>
  <c r="L6" i="7"/>
  <c r="L7" i="7"/>
  <c r="L8" i="7"/>
  <c r="L9" i="7"/>
  <c r="L11" i="7"/>
  <c r="L12" i="7"/>
  <c r="L13" i="7"/>
  <c r="L14" i="7"/>
  <c r="L15" i="7"/>
  <c r="L17" i="7"/>
  <c r="L18" i="7"/>
  <c r="L19" i="7"/>
  <c r="L20" i="7"/>
  <c r="L22" i="7"/>
  <c r="L23" i="7"/>
  <c r="L24" i="7"/>
  <c r="L25" i="7"/>
  <c r="L27" i="7"/>
  <c r="L28" i="7"/>
  <c r="L29" i="7"/>
  <c r="L30" i="7"/>
  <c r="L31" i="7"/>
  <c r="L33" i="7"/>
  <c r="L34" i="7"/>
  <c r="L35" i="7"/>
  <c r="L36" i="7"/>
  <c r="L37" i="7"/>
  <c r="L39" i="7"/>
  <c r="L5" i="7"/>
  <c r="O69" i="7" l="1"/>
  <c r="O77" i="7" s="1"/>
  <c r="N31" i="9" l="1"/>
  <c r="N43" i="9"/>
  <c r="M15" i="9"/>
  <c r="M20" i="9"/>
  <c r="M25" i="9"/>
  <c r="M9" i="9"/>
  <c r="I10" i="9"/>
  <c r="J10" i="9"/>
  <c r="K10" i="9"/>
  <c r="J11" i="9"/>
  <c r="J12" i="9"/>
  <c r="J13" i="9"/>
  <c r="L13" i="9" s="1"/>
  <c r="J14" i="9"/>
  <c r="I16" i="9"/>
  <c r="J16" i="9"/>
  <c r="K16" i="9"/>
  <c r="J17" i="9"/>
  <c r="J18" i="9"/>
  <c r="L18" i="9" s="1"/>
  <c r="J19" i="9"/>
  <c r="I21" i="9"/>
  <c r="J21" i="9"/>
  <c r="K21" i="9"/>
  <c r="J22" i="9"/>
  <c r="J23" i="9"/>
  <c r="L23" i="9" s="1"/>
  <c r="J24" i="9"/>
  <c r="I26" i="9"/>
  <c r="J26" i="9"/>
  <c r="K26" i="9"/>
  <c r="J27" i="9"/>
  <c r="J28" i="9"/>
  <c r="L28" i="9" s="1"/>
  <c r="J29" i="9"/>
  <c r="J30" i="9"/>
  <c r="J32" i="9"/>
  <c r="J33" i="9"/>
  <c r="L33" i="9" s="1"/>
  <c r="J34" i="9"/>
  <c r="J35" i="9"/>
  <c r="I36" i="9"/>
  <c r="J36" i="9"/>
  <c r="K36" i="9"/>
  <c r="J38" i="9"/>
  <c r="J39" i="9"/>
  <c r="L39" i="9" s="1"/>
  <c r="J40" i="9"/>
  <c r="J41" i="9"/>
  <c r="I42" i="9"/>
  <c r="J42" i="9"/>
  <c r="K42" i="9"/>
  <c r="J44" i="9"/>
  <c r="J45" i="9"/>
  <c r="L45" i="9" s="1"/>
  <c r="J46" i="9"/>
  <c r="J47" i="9"/>
  <c r="I48" i="9"/>
  <c r="J48" i="9"/>
  <c r="K48" i="9"/>
  <c r="J5" i="9"/>
  <c r="J6" i="9"/>
  <c r="J7" i="9"/>
  <c r="L7" i="9" s="1"/>
  <c r="J8" i="9"/>
  <c r="J4" i="9"/>
  <c r="K4" i="9"/>
  <c r="I4" i="9"/>
  <c r="H32" i="9"/>
  <c r="L32" i="9" s="1"/>
  <c r="H34" i="9"/>
  <c r="L34" i="9" s="1"/>
  <c r="H35" i="9"/>
  <c r="L35" i="9" s="1"/>
  <c r="H36" i="9"/>
  <c r="H38" i="9"/>
  <c r="H40" i="9"/>
  <c r="L40" i="9" s="1"/>
  <c r="H41" i="9"/>
  <c r="L41" i="9" s="1"/>
  <c r="H42" i="9"/>
  <c r="H44" i="9"/>
  <c r="H46" i="9"/>
  <c r="L46" i="9" s="1"/>
  <c r="H47" i="9"/>
  <c r="L47" i="9" s="1"/>
  <c r="H48" i="9"/>
  <c r="L48" i="9" s="1"/>
  <c r="H26" i="9"/>
  <c r="L26" i="9" s="1"/>
  <c r="H27" i="9"/>
  <c r="H29" i="9"/>
  <c r="H30" i="9"/>
  <c r="H16" i="9"/>
  <c r="H17" i="9"/>
  <c r="L17" i="9" s="1"/>
  <c r="H19" i="9"/>
  <c r="L19" i="9" s="1"/>
  <c r="H21" i="9"/>
  <c r="L21" i="9" s="1"/>
  <c r="H22" i="9"/>
  <c r="H24" i="9"/>
  <c r="L24" i="9" s="1"/>
  <c r="H10" i="9"/>
  <c r="H11" i="9"/>
  <c r="L11" i="9" s="1"/>
  <c r="H12" i="9"/>
  <c r="L12" i="9" s="1"/>
  <c r="H14" i="9"/>
  <c r="H5" i="9"/>
  <c r="L5" i="9" s="1"/>
  <c r="H6" i="9"/>
  <c r="L6" i="9" s="1"/>
  <c r="H8" i="9"/>
  <c r="L8" i="9" s="1"/>
  <c r="H4" i="9"/>
  <c r="L4" i="9" s="1"/>
  <c r="H50" i="7"/>
  <c r="I50" i="7"/>
  <c r="J50" i="7"/>
  <c r="K50" i="7"/>
  <c r="I44" i="7"/>
  <c r="J44" i="7"/>
  <c r="K44" i="7"/>
  <c r="H44" i="7"/>
  <c r="I38" i="7"/>
  <c r="J38" i="7"/>
  <c r="K38" i="7"/>
  <c r="H38" i="7"/>
  <c r="L38" i="7" s="1"/>
  <c r="I32" i="7"/>
  <c r="J32" i="7"/>
  <c r="K32" i="7"/>
  <c r="H32" i="7"/>
  <c r="I26" i="7"/>
  <c r="J26" i="7"/>
  <c r="K26" i="7"/>
  <c r="H26" i="7"/>
  <c r="L26" i="7" s="1"/>
  <c r="I21" i="7"/>
  <c r="J21" i="7"/>
  <c r="K21" i="7"/>
  <c r="H21" i="7"/>
  <c r="I16" i="7"/>
  <c r="J16" i="7"/>
  <c r="K16" i="7"/>
  <c r="H16" i="7"/>
  <c r="L16" i="7" s="1"/>
  <c r="L14" i="9" l="1"/>
  <c r="L27" i="9"/>
  <c r="L42" i="9"/>
  <c r="L36" i="9"/>
  <c r="L16" i="9"/>
  <c r="L44" i="9"/>
  <c r="L30" i="9"/>
  <c r="L10" i="9"/>
  <c r="L29" i="9"/>
  <c r="L22" i="9"/>
  <c r="L38" i="9"/>
  <c r="L21" i="7"/>
  <c r="L50" i="7"/>
  <c r="L32" i="7"/>
  <c r="L44" i="7"/>
  <c r="J49" i="9"/>
  <c r="I43" i="9"/>
  <c r="H31" i="9"/>
  <c r="I9" i="9"/>
  <c r="K31" i="9"/>
  <c r="J15" i="9"/>
  <c r="H9" i="9"/>
  <c r="J9" i="9"/>
  <c r="K43" i="9"/>
  <c r="J37" i="9"/>
  <c r="I20" i="9"/>
  <c r="I25" i="9"/>
  <c r="K15" i="9"/>
  <c r="K37" i="9"/>
  <c r="J31" i="9"/>
  <c r="I15" i="9"/>
  <c r="K20" i="9"/>
  <c r="H15" i="9"/>
  <c r="K49" i="9"/>
  <c r="J43" i="9"/>
  <c r="I37" i="9"/>
  <c r="J20" i="9"/>
  <c r="H43" i="9"/>
  <c r="K9" i="9"/>
  <c r="K25" i="9"/>
  <c r="H49" i="9"/>
  <c r="I49" i="9"/>
  <c r="J25" i="9"/>
  <c r="I31" i="9"/>
  <c r="H25" i="9"/>
  <c r="H37" i="9"/>
  <c r="N50" i="9"/>
  <c r="L75" i="9" s="1"/>
  <c r="N75" i="9" s="1"/>
  <c r="H20" i="9"/>
  <c r="M50" i="9"/>
  <c r="L74" i="9" s="1"/>
  <c r="N74" i="9" s="1"/>
  <c r="L31" i="9" l="1"/>
  <c r="L15" i="9"/>
  <c r="M51" i="9"/>
  <c r="N51" i="9"/>
  <c r="L49" i="9"/>
  <c r="O49" i="9" s="1"/>
  <c r="L37" i="9"/>
  <c r="O37" i="9" s="1"/>
  <c r="L43" i="9"/>
  <c r="O43" i="9" s="1"/>
  <c r="L9" i="9"/>
  <c r="O9" i="9" s="1"/>
  <c r="L25" i="9"/>
  <c r="L20" i="9"/>
  <c r="O20" i="9" s="1"/>
  <c r="K50" i="9"/>
  <c r="J50" i="9"/>
  <c r="J51" i="9" s="1"/>
  <c r="I50" i="9"/>
  <c r="I51" i="9" s="1"/>
  <c r="O31" i="9"/>
  <c r="H50" i="9"/>
  <c r="H51" i="9" s="1"/>
  <c r="O25" i="9"/>
  <c r="O15" i="9"/>
  <c r="K51" i="9" l="1"/>
  <c r="J73" i="9"/>
  <c r="K73" i="9"/>
  <c r="I73" i="9"/>
  <c r="H73" i="9"/>
  <c r="L50" i="9"/>
  <c r="L73" i="9" s="1"/>
  <c r="I10" i="7"/>
  <c r="I51" i="7" s="1"/>
  <c r="J10" i="7"/>
  <c r="J51" i="7" s="1"/>
  <c r="K10" i="7"/>
  <c r="K51" i="7" s="1"/>
  <c r="H10" i="7"/>
  <c r="N73" i="9" l="1"/>
  <c r="N78" i="9" s="1"/>
  <c r="H80" i="9" s="1"/>
  <c r="L78" i="9"/>
  <c r="O50" i="9"/>
  <c r="O51" i="9" s="1"/>
  <c r="L51" i="9"/>
  <c r="L10" i="7"/>
  <c r="L51" i="7" s="1"/>
  <c r="H51" i="7"/>
  <c r="O49" i="7" l="1"/>
  <c r="O48" i="7"/>
  <c r="O47" i="7"/>
  <c r="O43" i="7"/>
  <c r="O41" i="7"/>
  <c r="O39" i="7"/>
  <c r="O37" i="7"/>
  <c r="O36" i="7"/>
  <c r="O35" i="7"/>
  <c r="O33" i="7"/>
  <c r="O31" i="7"/>
  <c r="O30" i="7"/>
  <c r="O28" i="7"/>
  <c r="O27" i="7"/>
  <c r="O25" i="7"/>
  <c r="O23" i="7"/>
  <c r="O22" i="7"/>
  <c r="O20" i="7"/>
  <c r="O18" i="7"/>
  <c r="O17" i="7"/>
  <c r="O15" i="7"/>
  <c r="O13" i="7"/>
  <c r="O12" i="7"/>
  <c r="O11" i="7"/>
  <c r="O9" i="7"/>
  <c r="O7" i="7"/>
  <c r="O6" i="7"/>
  <c r="O5" i="7"/>
  <c r="K73" i="7" l="1"/>
  <c r="J73" i="7"/>
  <c r="I73" i="7"/>
  <c r="H73" i="7" l="1"/>
</calcChain>
</file>

<file path=xl/sharedStrings.xml><?xml version="1.0" encoding="utf-8"?>
<sst xmlns="http://schemas.openxmlformats.org/spreadsheetml/2006/main" count="230" uniqueCount="106">
  <si>
    <t>TCC</t>
  </si>
  <si>
    <t>Total</t>
  </si>
  <si>
    <t>Teórica</t>
  </si>
  <si>
    <t>Subtotal</t>
  </si>
  <si>
    <r>
      <t>1</t>
    </r>
    <r>
      <rPr>
        <b/>
        <sz val="10"/>
        <rFont val="Calibri"/>
        <family val="2"/>
      </rPr>
      <t>°</t>
    </r>
  </si>
  <si>
    <t>Sistemas Orgânicos Integrados I</t>
  </si>
  <si>
    <t>Habilidades e Atitudes Médicas I</t>
  </si>
  <si>
    <t>Métodos de Estudo e Pesquisa I</t>
  </si>
  <si>
    <r>
      <t>2</t>
    </r>
    <r>
      <rPr>
        <b/>
        <sz val="10"/>
        <rFont val="Calibri"/>
        <family val="2"/>
      </rPr>
      <t>°</t>
    </r>
  </si>
  <si>
    <t>Sistemas Orgânicos Integrados II</t>
  </si>
  <si>
    <t>Habilidades e Atitudes Médicas II</t>
  </si>
  <si>
    <t>Métodos de Estudo e Pesquisa II</t>
  </si>
  <si>
    <r>
      <t>3</t>
    </r>
    <r>
      <rPr>
        <b/>
        <sz val="10"/>
        <rFont val="Calibri"/>
        <family val="2"/>
      </rPr>
      <t>°</t>
    </r>
  </si>
  <si>
    <t>Sistemas Orgânicos Integrados III</t>
  </si>
  <si>
    <t>Habilidades e Atitudes Médicas III</t>
  </si>
  <si>
    <r>
      <t>4</t>
    </r>
    <r>
      <rPr>
        <b/>
        <sz val="10"/>
        <rFont val="Calibri"/>
        <family val="2"/>
      </rPr>
      <t>°</t>
    </r>
  </si>
  <si>
    <t>Sistemas Orgânicos Integrados IV</t>
  </si>
  <si>
    <t>Habilidades e Atitudes Médicas IV</t>
  </si>
  <si>
    <r>
      <t>5</t>
    </r>
    <r>
      <rPr>
        <b/>
        <sz val="10"/>
        <rFont val="Calibri"/>
        <family val="2"/>
      </rPr>
      <t>°</t>
    </r>
  </si>
  <si>
    <t>Habilidades e Atitudes Médicas V</t>
  </si>
  <si>
    <t>6°</t>
  </si>
  <si>
    <t>Habilidades e Atitudes Médicas VI</t>
  </si>
  <si>
    <t>7°</t>
  </si>
  <si>
    <t>Habilidades e Atitudes Médicas VII</t>
  </si>
  <si>
    <t>8°</t>
  </si>
  <si>
    <t>Habilidades e Atitudes Médicas VIII</t>
  </si>
  <si>
    <t xml:space="preserve">INTERNATO </t>
  </si>
  <si>
    <t>Sistemas Orgânicos Integrados V</t>
  </si>
  <si>
    <t>Clínica Integrada I</t>
  </si>
  <si>
    <t>Clínica Integrada II</t>
  </si>
  <si>
    <t>Clínica Integrada III</t>
  </si>
  <si>
    <t>APG</t>
  </si>
  <si>
    <t>Teóricas</t>
  </si>
  <si>
    <t>TICs</t>
  </si>
  <si>
    <t>Práticas</t>
  </si>
  <si>
    <t>Componentes Curriculares                                                     (Módulos)</t>
  </si>
  <si>
    <t>Integração Ensino-Serviço-Comunidade I</t>
  </si>
  <si>
    <t>Integração Ensino-Serviço-Comunidade II</t>
  </si>
  <si>
    <t>Integração Ensino-Serviço-Comunidade III</t>
  </si>
  <si>
    <t>Integração Ensino-Serviço-Comunidade IV</t>
  </si>
  <si>
    <t>Integração Ensino-Serviço-Comunidade V</t>
  </si>
  <si>
    <t>Integração Ensino-Serviço-Comunidade VI</t>
  </si>
  <si>
    <t>Integração Ensino-Serviço-Comunidade VII</t>
  </si>
  <si>
    <t>CARGA HORÁRIA (HORA-RELÓGIO)</t>
  </si>
  <si>
    <t xml:space="preserve">Atividades Complementares </t>
  </si>
  <si>
    <t xml:space="preserve">TCC </t>
  </si>
  <si>
    <t xml:space="preserve">Internato </t>
  </si>
  <si>
    <t>CARGA HORÁRIA (Componentes Curriculares + Eletivas)</t>
  </si>
  <si>
    <t xml:space="preserve">Disciplinas Eletivas </t>
  </si>
  <si>
    <t>Componentes Curriculares Obrigatórios</t>
  </si>
  <si>
    <t>Hora-relógio</t>
  </si>
  <si>
    <t>Hora-aula</t>
  </si>
  <si>
    <t>Atividades Complementares (hora-relógio)</t>
  </si>
  <si>
    <t>Sub total</t>
  </si>
  <si>
    <t>Clínica Cirúrgica I</t>
  </si>
  <si>
    <t>Clínica Cirúrgica II</t>
  </si>
  <si>
    <t>Clínica Cirúrgica III</t>
  </si>
  <si>
    <t>Clínica Cirúrgica IV</t>
  </si>
  <si>
    <t>Integração Ensino-Serviço-Comunidade VIII</t>
  </si>
  <si>
    <t>Estágio Curricular em Saúde Coletiva</t>
  </si>
  <si>
    <t>Estágio em Atenção Ambulatorial e Hospitalar em Ginecologia e Obstetrícia I</t>
  </si>
  <si>
    <t>Estágio em Atenção Ambulatorial e Hospitalar em Pediatria I</t>
  </si>
  <si>
    <t>Estágio em Atenção Ambulatorial e Hospitalar em Pediatria II</t>
  </si>
  <si>
    <t>Estágio em Atenção Ambulatorial e Hospitalar em Ginecologia e Obstetrícia II</t>
  </si>
  <si>
    <t>Estágio em Atenção Ambulatorial e Hospitalar em Clínica Médica I</t>
  </si>
  <si>
    <t>Estágio em Atenção Ambulatorial e Hospitalar em Clínica Médica II</t>
  </si>
  <si>
    <t>Estágio em Atenção Ambulatorial e Hospitalar em Clínica Cirúrgica I</t>
  </si>
  <si>
    <t>Estágio em Atenção Ambulatorial e Hospitalar em Clínica Cirúrgica II</t>
  </si>
  <si>
    <t>Estágio Curricular em Urgências e Emergências I</t>
  </si>
  <si>
    <t>Estágio Curricular em Urgências e Emergências II</t>
  </si>
  <si>
    <t>Estágio Curricular em Atenção Primária em Saúde I</t>
  </si>
  <si>
    <t>Estágio Curricular em Atenção Primária em Saúde II</t>
  </si>
  <si>
    <t>% da CH total</t>
  </si>
  <si>
    <t>Atividades Educacionais (hora aula)</t>
  </si>
  <si>
    <t xml:space="preserve">Estágio Curricular em Saúde Mental </t>
  </si>
  <si>
    <t>CARGA HORÁRIA TOTAL DA MATRIZ EM HORA-RELÓGIO E HORA-AULA</t>
  </si>
  <si>
    <t>Composição da Carga Horária H-A</t>
  </si>
  <si>
    <t>Práticas Interdisciplinares de Extensão, Pesquisa e Ensino I</t>
  </si>
  <si>
    <t>Práticas Interdisciplinares de Extensão, Pesquisa e Ensino II</t>
  </si>
  <si>
    <t>Práticas Interdisciplinares de Extensão, Pesquisa e Ensino III</t>
  </si>
  <si>
    <t>Práticas Interdisciplinares de Extensão, Pesquisa e Ensino IV</t>
  </si>
  <si>
    <t>Práticas Interdisciplinares de Extensão, Pesquisa e Ensino V</t>
  </si>
  <si>
    <t>Práticas Interdisciplinares de Extensão, Pesquisa e Ensino VI</t>
  </si>
  <si>
    <t>Práticas Interdisciplinares de Extensão, Pesquisa e Ensino VII</t>
  </si>
  <si>
    <t>Práticas Interdisciplinares de Extensão, Pesquisa e Ensino VIII</t>
  </si>
  <si>
    <t>Eixos Estruturantes</t>
  </si>
  <si>
    <t>Atividades Educacionais (hora relógio)</t>
  </si>
  <si>
    <t>Eletivas</t>
  </si>
  <si>
    <t>Sistemas Orgânicos Integrados</t>
  </si>
  <si>
    <t>Integração Ensino-Serviço-Comunidade</t>
  </si>
  <si>
    <t>Habilidades e Atitudes Médicas</t>
  </si>
  <si>
    <t>Clínica Cirúrgica</t>
  </si>
  <si>
    <t>TOTAL (Componentes Curriculares Obrigatórios+ Eletivas) hora-relógio</t>
  </si>
  <si>
    <t>TOTAL (Componentes Curriculares Obrigatórios+ Eletivas) hora-aula</t>
  </si>
  <si>
    <t>1°- 8°</t>
  </si>
  <si>
    <t>Obs.: para ingressar no Internato, o aluno deverá ter sido aprovado em todos os módulos anteriores</t>
  </si>
  <si>
    <t>INTERNATO</t>
  </si>
  <si>
    <t>Composição da Carga Horária (H-R)</t>
  </si>
  <si>
    <t>Atividades Complementares (hora-aula)</t>
  </si>
  <si>
    <t>Período</t>
  </si>
  <si>
    <t>Periodo</t>
  </si>
  <si>
    <t>Versão: 10/12/2022</t>
  </si>
  <si>
    <t>Práticas Interdisciplinares de Extensão, Pesquisa e Ensino</t>
  </si>
  <si>
    <t>Métodos de Estudo e Pesquisa</t>
  </si>
  <si>
    <t>Clínica Integrada</t>
  </si>
  <si>
    <t>Considera somente Hora-relógio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</si>
</sst>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0.0000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indexed="46"/>
      </patternFill>
    </fill>
    <fill>
      <patternFill patternType="solid">
        <fgColor theme="6" tint="0.59999389629810485"/>
        <bgColor indexed="46"/>
      </patternFill>
    </fill>
    <fill>
      <patternFill patternType="solid">
        <fgColor theme="4" tint="0.79998168889431442"/>
        <bgColor indexed="4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55"/>
      </patternFill>
    </fill>
    <fill>
      <patternFill patternType="solid">
        <fgColor theme="9" tint="0.59999389629810485"/>
        <bgColor indexed="55"/>
      </patternFill>
    </fill>
    <fill>
      <patternFill patternType="solid">
        <fgColor theme="2" tint="-0.249977111117893"/>
        <bgColor indexed="55"/>
      </patternFill>
    </fill>
    <fill>
      <patternFill patternType="solid">
        <fgColor theme="9" tint="0.79998168889431442"/>
        <bgColor indexed="44"/>
      </patternFill>
    </fill>
    <fill>
      <patternFill patternType="solid">
        <fgColor theme="9" tint="0.79998168889431442"/>
        <b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55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31"/>
      </patternFill>
    </fill>
    <fill>
      <patternFill patternType="solid">
        <fgColor theme="4"/>
        <bgColor indexed="46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55"/>
      </patternFill>
    </fill>
    <fill>
      <patternFill patternType="solid">
        <fgColor theme="5"/>
        <bgColor indexed="46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49992370372631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400">
    <xf numFmtId="0" fontId="0" fillId="0" borderId="0" xfId="0"/>
    <xf numFmtId="0" fontId="6" fillId="3" borderId="19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12" borderId="25" xfId="1" applyNumberFormat="1" applyFont="1" applyFill="1" applyBorder="1" applyAlignment="1">
      <alignment horizontal="center" vertical="center" wrapText="1"/>
    </xf>
    <xf numFmtId="1" fontId="2" fillId="10" borderId="26" xfId="1" applyNumberFormat="1" applyFont="1" applyFill="1" applyBorder="1" applyAlignment="1">
      <alignment horizontal="center" vertical="center" wrapText="1"/>
    </xf>
    <xf numFmtId="1" fontId="11" fillId="7" borderId="30" xfId="0" applyNumberFormat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165" fontId="6" fillId="6" borderId="19" xfId="2" applyNumberFormat="1" applyFont="1" applyFill="1" applyBorder="1" applyAlignment="1">
      <alignment horizontal="center" vertical="center" wrapText="1"/>
    </xf>
    <xf numFmtId="165" fontId="6" fillId="6" borderId="29" xfId="2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5" fontId="6" fillId="0" borderId="19" xfId="2" applyNumberFormat="1" applyFont="1" applyFill="1" applyBorder="1" applyAlignment="1">
      <alignment horizontal="center" vertical="center" wrapText="1"/>
    </xf>
    <xf numFmtId="165" fontId="6" fillId="0" borderId="29" xfId="2" applyNumberFormat="1" applyFont="1" applyFill="1" applyBorder="1" applyAlignment="1">
      <alignment horizontal="center" vertical="center" wrapText="1"/>
    </xf>
    <xf numFmtId="165" fontId="6" fillId="0" borderId="21" xfId="2" applyNumberFormat="1" applyFont="1" applyFill="1" applyBorder="1" applyAlignment="1">
      <alignment horizontal="center" vertical="center" wrapText="1"/>
    </xf>
    <xf numFmtId="165" fontId="11" fillId="0" borderId="19" xfId="2" applyNumberFormat="1" applyFont="1" applyFill="1" applyBorder="1"/>
    <xf numFmtId="165" fontId="11" fillId="0" borderId="29" xfId="2" applyNumberFormat="1" applyFont="1" applyFill="1" applyBorder="1"/>
    <xf numFmtId="165" fontId="11" fillId="0" borderId="21" xfId="2" applyNumberFormat="1" applyFont="1" applyFill="1" applyBorder="1"/>
    <xf numFmtId="0" fontId="5" fillId="5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8" fillId="0" borderId="10" xfId="1" quotePrefix="1" applyNumberFormat="1" applyFont="1" applyBorder="1" applyAlignment="1">
      <alignment horizontal="center" vertical="center"/>
    </xf>
    <xf numFmtId="1" fontId="0" fillId="0" borderId="0" xfId="0" applyNumberFormat="1"/>
    <xf numFmtId="0" fontId="20" fillId="0" borderId="23" xfId="0" applyFont="1" applyBorder="1" applyAlignment="1">
      <alignment vertical="center"/>
    </xf>
    <xf numFmtId="0" fontId="5" fillId="0" borderId="49" xfId="0" applyFont="1" applyBorder="1" applyAlignment="1">
      <alignment vertical="center" wrapText="1"/>
    </xf>
    <xf numFmtId="1" fontId="8" fillId="7" borderId="7" xfId="1" applyNumberFormat="1" applyFont="1" applyFill="1" applyBorder="1" applyAlignment="1">
      <alignment horizontal="center" vertical="center"/>
    </xf>
    <xf numFmtId="1" fontId="8" fillId="7" borderId="7" xfId="1" applyNumberFormat="1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/>
    </xf>
    <xf numFmtId="1" fontId="8" fillId="7" borderId="1" xfId="1" applyNumberFormat="1" applyFont="1" applyFill="1" applyBorder="1" applyAlignment="1">
      <alignment horizontal="center" vertical="center" wrapText="1"/>
    </xf>
    <xf numFmtId="1" fontId="11" fillId="7" borderId="7" xfId="1" applyNumberFormat="1" applyFont="1" applyFill="1" applyBorder="1" applyAlignment="1">
      <alignment horizontal="center" vertical="center"/>
    </xf>
    <xf numFmtId="1" fontId="11" fillId="7" borderId="7" xfId="1" applyNumberFormat="1" applyFont="1" applyFill="1" applyBorder="1" applyAlignment="1">
      <alignment horizontal="center" vertical="center" wrapText="1"/>
    </xf>
    <xf numFmtId="1" fontId="11" fillId="7" borderId="1" xfId="1" applyNumberFormat="1" applyFont="1" applyFill="1" applyBorder="1" applyAlignment="1">
      <alignment horizontal="center" vertical="center"/>
    </xf>
    <xf numFmtId="1" fontId="11" fillId="7" borderId="1" xfId="1" applyNumberFormat="1" applyFont="1" applyFill="1" applyBorder="1" applyAlignment="1">
      <alignment horizontal="center" vertical="center" wrapText="1"/>
    </xf>
    <xf numFmtId="1" fontId="11" fillId="7" borderId="30" xfId="1" applyNumberFormat="1" applyFont="1" applyFill="1" applyBorder="1" applyAlignment="1">
      <alignment horizontal="center" vertical="center"/>
    </xf>
    <xf numFmtId="1" fontId="11" fillId="7" borderId="30" xfId="1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center"/>
    </xf>
    <xf numFmtId="1" fontId="5" fillId="0" borderId="41" xfId="1" applyNumberFormat="1" applyFont="1" applyBorder="1" applyAlignment="1">
      <alignment horizontal="center" vertical="center" wrapText="1"/>
    </xf>
    <xf numFmtId="1" fontId="24" fillId="7" borderId="1" xfId="1" applyNumberFormat="1" applyFont="1" applyFill="1" applyBorder="1" applyAlignment="1">
      <alignment horizontal="center" vertical="center"/>
    </xf>
    <xf numFmtId="1" fontId="23" fillId="7" borderId="1" xfId="1" applyNumberFormat="1" applyFont="1" applyFill="1" applyBorder="1" applyAlignment="1">
      <alignment horizontal="center" vertical="center"/>
    </xf>
    <xf numFmtId="1" fontId="8" fillId="0" borderId="6" xfId="1" quotePrefix="1" applyNumberFormat="1" applyFont="1" applyBorder="1" applyAlignment="1">
      <alignment horizontal="center" vertical="center"/>
    </xf>
    <xf numFmtId="165" fontId="0" fillId="0" borderId="0" xfId="0" applyNumberFormat="1"/>
    <xf numFmtId="167" fontId="0" fillId="0" borderId="0" xfId="0" applyNumberFormat="1"/>
    <xf numFmtId="0" fontId="6" fillId="4" borderId="1" xfId="1" applyFont="1" applyFill="1" applyBorder="1" applyAlignment="1">
      <alignment horizontal="center" vertical="center" wrapText="1"/>
    </xf>
    <xf numFmtId="1" fontId="23" fillId="7" borderId="1" xfId="1" applyNumberFormat="1" applyFont="1" applyFill="1" applyBorder="1" applyAlignment="1">
      <alignment horizontal="center" vertical="center" wrapText="1"/>
    </xf>
    <xf numFmtId="165" fontId="6" fillId="6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/>
    <xf numFmtId="165" fontId="12" fillId="0" borderId="1" xfId="2" applyNumberFormat="1" applyFont="1" applyFill="1" applyBorder="1"/>
    <xf numFmtId="1" fontId="11" fillId="7" borderId="34" xfId="1" applyNumberFormat="1" applyFont="1" applyFill="1" applyBorder="1" applyAlignment="1">
      <alignment horizontal="center" vertical="center"/>
    </xf>
    <xf numFmtId="1" fontId="11" fillId="7" borderId="34" xfId="1" applyNumberFormat="1" applyFont="1" applyFill="1" applyBorder="1" applyAlignment="1">
      <alignment horizontal="center" vertical="center" wrapText="1"/>
    </xf>
    <xf numFmtId="1" fontId="2" fillId="14" borderId="50" xfId="1" applyNumberFormat="1" applyFont="1" applyFill="1" applyBorder="1" applyAlignment="1">
      <alignment horizontal="center" vertical="center" wrapText="1"/>
    </xf>
    <xf numFmtId="1" fontId="2" fillId="14" borderId="60" xfId="1" applyNumberFormat="1" applyFont="1" applyFill="1" applyBorder="1" applyAlignment="1">
      <alignment horizontal="center" vertical="center" wrapText="1"/>
    </xf>
    <xf numFmtId="1" fontId="2" fillId="10" borderId="61" xfId="1" applyNumberFormat="1" applyFont="1" applyFill="1" applyBorder="1" applyAlignment="1">
      <alignment horizontal="center" vertical="center" wrapText="1"/>
    </xf>
    <xf numFmtId="1" fontId="2" fillId="14" borderId="62" xfId="1" applyNumberFormat="1" applyFont="1" applyFill="1" applyBorder="1" applyAlignment="1">
      <alignment horizontal="center" vertical="center" wrapText="1"/>
    </xf>
    <xf numFmtId="1" fontId="2" fillId="10" borderId="60" xfId="1" applyNumberFormat="1" applyFont="1" applyFill="1" applyBorder="1" applyAlignment="1">
      <alignment horizontal="center" vertical="center" wrapText="1"/>
    </xf>
    <xf numFmtId="1" fontId="2" fillId="10" borderId="64" xfId="1" applyNumberFormat="1" applyFont="1" applyFill="1" applyBorder="1" applyAlignment="1">
      <alignment horizontal="center" vertical="center" wrapText="1"/>
    </xf>
    <xf numFmtId="1" fontId="2" fillId="14" borderId="64" xfId="1" applyNumberFormat="1" applyFont="1" applyFill="1" applyBorder="1" applyAlignment="1">
      <alignment horizontal="center" vertical="center" wrapText="1"/>
    </xf>
    <xf numFmtId="1" fontId="8" fillId="7" borderId="30" xfId="1" applyNumberFormat="1" applyFont="1" applyFill="1" applyBorder="1" applyAlignment="1">
      <alignment horizontal="center" vertical="center"/>
    </xf>
    <xf numFmtId="1" fontId="8" fillId="7" borderId="30" xfId="1" applyNumberFormat="1" applyFont="1" applyFill="1" applyBorder="1" applyAlignment="1">
      <alignment horizontal="center" vertical="center" wrapText="1"/>
    </xf>
    <xf numFmtId="165" fontId="2" fillId="10" borderId="21" xfId="2" applyNumberFormat="1" applyFont="1" applyFill="1" applyBorder="1" applyAlignment="1">
      <alignment horizontal="center" vertical="center" wrapText="1"/>
    </xf>
    <xf numFmtId="165" fontId="2" fillId="10" borderId="22" xfId="2" applyNumberFormat="1" applyFont="1" applyFill="1" applyBorder="1" applyAlignment="1">
      <alignment horizontal="center" vertical="center" wrapText="1"/>
    </xf>
    <xf numFmtId="165" fontId="2" fillId="10" borderId="29" xfId="2" applyNumberFormat="1" applyFont="1" applyFill="1" applyBorder="1" applyAlignment="1">
      <alignment horizontal="center" vertical="center" wrapText="1"/>
    </xf>
    <xf numFmtId="1" fontId="2" fillId="0" borderId="24" xfId="1" applyNumberFormat="1" applyFont="1" applyBorder="1" applyAlignment="1">
      <alignment horizontal="right" vertical="center" wrapText="1"/>
    </xf>
    <xf numFmtId="165" fontId="6" fillId="6" borderId="58" xfId="2" applyNumberFormat="1" applyFont="1" applyFill="1" applyBorder="1" applyAlignment="1">
      <alignment vertical="center" wrapText="1"/>
    </xf>
    <xf numFmtId="165" fontId="6" fillId="6" borderId="9" xfId="2" applyNumberFormat="1" applyFont="1" applyFill="1" applyBorder="1" applyAlignment="1">
      <alignment vertical="center" wrapText="1"/>
    </xf>
    <xf numFmtId="165" fontId="6" fillId="8" borderId="58" xfId="2" applyNumberFormat="1" applyFont="1" applyFill="1" applyBorder="1" applyAlignment="1">
      <alignment vertical="center" wrapText="1"/>
    </xf>
    <xf numFmtId="165" fontId="6" fillId="8" borderId="60" xfId="2" applyNumberFormat="1" applyFont="1" applyFill="1" applyBorder="1" applyAlignment="1">
      <alignment vertical="center" wrapText="1"/>
    </xf>
    <xf numFmtId="165" fontId="3" fillId="9" borderId="63" xfId="2" applyNumberFormat="1" applyFont="1" applyFill="1" applyBorder="1" applyAlignment="1">
      <alignment horizontal="center" vertical="center" wrapText="1"/>
    </xf>
    <xf numFmtId="0" fontId="26" fillId="24" borderId="55" xfId="1" applyFont="1" applyFill="1" applyBorder="1" applyAlignment="1">
      <alignment horizontal="center" vertical="center" wrapText="1"/>
    </xf>
    <xf numFmtId="0" fontId="26" fillId="24" borderId="56" xfId="1" applyFont="1" applyFill="1" applyBorder="1" applyAlignment="1">
      <alignment horizontal="center" vertical="center" wrapText="1"/>
    </xf>
    <xf numFmtId="1" fontId="27" fillId="23" borderId="15" xfId="1" applyNumberFormat="1" applyFont="1" applyFill="1" applyBorder="1" applyAlignment="1">
      <alignment horizontal="center" vertical="center" wrapText="1"/>
    </xf>
    <xf numFmtId="1" fontId="26" fillId="26" borderId="19" xfId="1" applyNumberFormat="1" applyFont="1" applyFill="1" applyBorder="1" applyAlignment="1">
      <alignment horizontal="center" vertical="center" wrapText="1"/>
    </xf>
    <xf numFmtId="1" fontId="26" fillId="26" borderId="21" xfId="1" applyNumberFormat="1" applyFont="1" applyFill="1" applyBorder="1" applyAlignment="1">
      <alignment horizontal="center" vertical="center" wrapText="1"/>
    </xf>
    <xf numFmtId="0" fontId="26" fillId="27" borderId="18" xfId="1" applyFont="1" applyFill="1" applyBorder="1" applyAlignment="1">
      <alignment horizontal="center" vertical="center" wrapText="1"/>
    </xf>
    <xf numFmtId="0" fontId="26" fillId="27" borderId="55" xfId="1" applyFont="1" applyFill="1" applyBorder="1" applyAlignment="1">
      <alignment horizontal="center" vertical="center" wrapText="1"/>
    </xf>
    <xf numFmtId="1" fontId="30" fillId="25" borderId="3" xfId="1" applyNumberFormat="1" applyFont="1" applyFill="1" applyBorder="1" applyAlignment="1">
      <alignment horizontal="center" vertical="center" wrapText="1"/>
    </xf>
    <xf numFmtId="1" fontId="30" fillId="25" borderId="39" xfId="1" applyNumberFormat="1" applyFont="1" applyFill="1" applyBorder="1" applyAlignment="1">
      <alignment horizontal="center" vertical="center" wrapText="1"/>
    </xf>
    <xf numFmtId="1" fontId="8" fillId="0" borderId="41" xfId="1" applyNumberFormat="1" applyFont="1" applyBorder="1" applyAlignment="1">
      <alignment horizontal="center" vertical="center" wrapText="1"/>
    </xf>
    <xf numFmtId="0" fontId="0" fillId="0" borderId="73" xfId="0" applyBorder="1" applyAlignment="1">
      <alignment vertical="center" textRotation="90"/>
    </xf>
    <xf numFmtId="0" fontId="0" fillId="15" borderId="6" xfId="0" applyFill="1" applyBorder="1"/>
    <xf numFmtId="166" fontId="9" fillId="4" borderId="57" xfId="1" applyNumberFormat="1" applyFont="1" applyFill="1" applyBorder="1" applyAlignment="1">
      <alignment horizontal="center" vertical="center" wrapText="1"/>
    </xf>
    <xf numFmtId="165" fontId="6" fillId="6" borderId="66" xfId="2" applyNumberFormat="1" applyFont="1" applyFill="1" applyBorder="1" applyAlignment="1">
      <alignment horizontal="center" vertical="center" wrapText="1"/>
    </xf>
    <xf numFmtId="165" fontId="9" fillId="0" borderId="57" xfId="2" applyNumberFormat="1" applyFont="1" applyFill="1" applyBorder="1" applyAlignment="1">
      <alignment horizontal="center" vertical="center" wrapText="1"/>
    </xf>
    <xf numFmtId="165" fontId="12" fillId="0" borderId="57" xfId="2" applyNumberFormat="1" applyFont="1" applyFill="1" applyBorder="1"/>
    <xf numFmtId="164" fontId="0" fillId="0" borderId="23" xfId="2" applyNumberFormat="1" applyFont="1" applyBorder="1" applyAlignment="1"/>
    <xf numFmtId="164" fontId="18" fillId="0" borderId="66" xfId="2" applyNumberFormat="1" applyFont="1" applyBorder="1" applyAlignment="1"/>
    <xf numFmtId="10" fontId="0" fillId="0" borderId="66" xfId="0" applyNumberFormat="1" applyBorder="1"/>
    <xf numFmtId="10" fontId="0" fillId="0" borderId="26" xfId="0" applyNumberFormat="1" applyBorder="1"/>
    <xf numFmtId="1" fontId="8" fillId="0" borderId="0" xfId="1" applyNumberFormat="1" applyFont="1" applyAlignment="1">
      <alignment horizontal="center" vertical="center" wrapText="1"/>
    </xf>
    <xf numFmtId="1" fontId="8" fillId="0" borderId="17" xfId="1" quotePrefix="1" applyNumberFormat="1" applyFont="1" applyBorder="1" applyAlignment="1">
      <alignment horizontal="center" vertical="center"/>
    </xf>
    <xf numFmtId="1" fontId="8" fillId="0" borderId="66" xfId="1" applyNumberFormat="1" applyFont="1" applyBorder="1" applyAlignment="1">
      <alignment horizontal="center" vertical="center" wrapText="1"/>
    </xf>
    <xf numFmtId="1" fontId="8" fillId="0" borderId="68" xfId="1" quotePrefix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 wrapText="1"/>
    </xf>
    <xf numFmtId="1" fontId="8" fillId="0" borderId="25" xfId="1" applyNumberFormat="1" applyFont="1" applyBorder="1" applyAlignment="1">
      <alignment horizontal="center" vertical="center" wrapText="1"/>
    </xf>
    <xf numFmtId="1" fontId="2" fillId="0" borderId="25" xfId="1" applyNumberFormat="1" applyFont="1" applyBorder="1" applyAlignment="1">
      <alignment horizontal="center" vertical="center" wrapText="1"/>
    </xf>
    <xf numFmtId="1" fontId="2" fillId="14" borderId="41" xfId="1" applyNumberFormat="1" applyFont="1" applyFill="1" applyBorder="1" applyAlignment="1">
      <alignment horizontal="center" vertical="center" wrapText="1"/>
    </xf>
    <xf numFmtId="1" fontId="2" fillId="14" borderId="5" xfId="1" applyNumberFormat="1" applyFont="1" applyFill="1" applyBorder="1" applyAlignment="1">
      <alignment horizontal="center" vertical="center" wrapText="1"/>
    </xf>
    <xf numFmtId="1" fontId="2" fillId="0" borderId="24" xfId="1" applyNumberFormat="1" applyFont="1" applyBorder="1" applyAlignment="1">
      <alignment horizontal="center" vertical="center" wrapText="1"/>
    </xf>
    <xf numFmtId="1" fontId="2" fillId="0" borderId="41" xfId="1" applyNumberFormat="1" applyFont="1" applyBorder="1" applyAlignment="1">
      <alignment horizontal="center" vertical="center" wrapText="1"/>
    </xf>
    <xf numFmtId="1" fontId="30" fillId="25" borderId="32" xfId="1" applyNumberFormat="1" applyFont="1" applyFill="1" applyBorder="1" applyAlignment="1">
      <alignment horizontal="center" vertical="center" wrapText="1"/>
    </xf>
    <xf numFmtId="1" fontId="30" fillId="25" borderId="40" xfId="1" applyNumberFormat="1" applyFont="1" applyFill="1" applyBorder="1" applyAlignment="1">
      <alignment horizontal="center" vertical="center" wrapText="1"/>
    </xf>
    <xf numFmtId="1" fontId="26" fillId="25" borderId="19" xfId="1" quotePrefix="1" applyNumberFormat="1" applyFont="1" applyFill="1" applyBorder="1" applyAlignment="1">
      <alignment horizontal="center" vertical="center"/>
    </xf>
    <xf numFmtId="1" fontId="26" fillId="25" borderId="23" xfId="1" quotePrefix="1" applyNumberFormat="1" applyFont="1" applyFill="1" applyBorder="1" applyAlignment="1">
      <alignment horizontal="center" vertical="center"/>
    </xf>
    <xf numFmtId="1" fontId="26" fillId="25" borderId="46" xfId="1" quotePrefix="1" applyNumberFormat="1" applyFont="1" applyFill="1" applyBorder="1" applyAlignment="1">
      <alignment horizontal="center" vertical="center"/>
    </xf>
    <xf numFmtId="1" fontId="26" fillId="25" borderId="43" xfId="1" quotePrefix="1" applyNumberFormat="1" applyFont="1" applyFill="1" applyBorder="1" applyAlignment="1">
      <alignment horizontal="center" vertical="center"/>
    </xf>
    <xf numFmtId="1" fontId="27" fillId="23" borderId="3" xfId="1" applyNumberFormat="1" applyFont="1" applyFill="1" applyBorder="1" applyAlignment="1">
      <alignment horizontal="center" vertical="center" wrapText="1"/>
    </xf>
    <xf numFmtId="1" fontId="27" fillId="23" borderId="32" xfId="1" applyNumberFormat="1" applyFont="1" applyFill="1" applyBorder="1" applyAlignment="1">
      <alignment horizontal="center" vertical="center" wrapText="1"/>
    </xf>
    <xf numFmtId="1" fontId="27" fillId="23" borderId="2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3" xfId="0" applyBorder="1" applyAlignment="1">
      <alignment horizontal="center"/>
    </xf>
    <xf numFmtId="0" fontId="26" fillId="23" borderId="33" xfId="1" applyFont="1" applyFill="1" applyBorder="1" applyAlignment="1">
      <alignment horizontal="center" vertical="center"/>
    </xf>
    <xf numFmtId="0" fontId="26" fillId="23" borderId="11" xfId="1" applyFont="1" applyFill="1" applyBorder="1" applyAlignment="1">
      <alignment horizontal="center" vertical="center"/>
    </xf>
    <xf numFmtId="0" fontId="26" fillId="23" borderId="12" xfId="1" applyFont="1" applyFill="1" applyBorder="1" applyAlignment="1">
      <alignment horizontal="center" vertical="center"/>
    </xf>
    <xf numFmtId="0" fontId="25" fillId="23" borderId="36" xfId="1" applyFont="1" applyFill="1" applyBorder="1" applyAlignment="1">
      <alignment horizontal="center" vertical="center" wrapText="1"/>
    </xf>
    <xf numFmtId="0" fontId="25" fillId="23" borderId="37" xfId="1" applyFont="1" applyFill="1" applyBorder="1" applyAlignment="1">
      <alignment horizontal="center" vertical="center" wrapText="1"/>
    </xf>
    <xf numFmtId="0" fontId="27" fillId="23" borderId="36" xfId="1" applyFont="1" applyFill="1" applyBorder="1" applyAlignment="1">
      <alignment horizontal="center" vertical="center" wrapText="1"/>
    </xf>
    <xf numFmtId="0" fontId="27" fillId="23" borderId="48" xfId="1" applyFont="1" applyFill="1" applyBorder="1" applyAlignment="1">
      <alignment horizontal="center" vertical="center" wrapText="1"/>
    </xf>
    <xf numFmtId="0" fontId="27" fillId="23" borderId="47" xfId="1" applyFont="1" applyFill="1" applyBorder="1" applyAlignment="1">
      <alignment horizontal="center" vertical="center" wrapText="1"/>
    </xf>
    <xf numFmtId="0" fontId="26" fillId="24" borderId="23" xfId="1" applyFont="1" applyFill="1" applyBorder="1" applyAlignment="1">
      <alignment horizontal="center" vertical="center" wrapText="1"/>
    </xf>
    <xf numFmtId="0" fontId="26" fillId="24" borderId="66" xfId="1" applyFont="1" applyFill="1" applyBorder="1" applyAlignment="1">
      <alignment horizontal="center" vertical="center" wrapText="1"/>
    </xf>
    <xf numFmtId="0" fontId="26" fillId="24" borderId="26" xfId="1" applyFont="1" applyFill="1" applyBorder="1" applyAlignment="1">
      <alignment horizontal="center" vertical="center" wrapText="1"/>
    </xf>
    <xf numFmtId="0" fontId="6" fillId="28" borderId="41" xfId="1" applyFont="1" applyFill="1" applyBorder="1" applyAlignment="1">
      <alignment horizontal="center" vertical="center" wrapText="1"/>
    </xf>
    <xf numFmtId="0" fontId="6" fillId="28" borderId="24" xfId="1" applyFont="1" applyFill="1" applyBorder="1" applyAlignment="1">
      <alignment horizontal="center" vertical="center" wrapText="1"/>
    </xf>
    <xf numFmtId="0" fontId="28" fillId="23" borderId="39" xfId="1" applyFont="1" applyFill="1" applyBorder="1" applyAlignment="1">
      <alignment horizontal="center" vertical="center" wrapText="1"/>
    </xf>
    <xf numFmtId="0" fontId="28" fillId="23" borderId="24" xfId="1" applyFont="1" applyFill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6" borderId="1" xfId="2" applyNumberFormat="1" applyFont="1" applyFill="1" applyBorder="1" applyAlignment="1">
      <alignment horizontal="center" vertical="center" wrapText="1"/>
    </xf>
    <xf numFmtId="0" fontId="6" fillId="9" borderId="3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center" vertical="center" wrapText="1"/>
    </xf>
    <xf numFmtId="10" fontId="0" fillId="0" borderId="16" xfId="0" applyNumberFormat="1" applyBorder="1" applyAlignment="1">
      <alignment horizontal="left"/>
    </xf>
    <xf numFmtId="10" fontId="0" fillId="0" borderId="59" xfId="0" applyNumberFormat="1" applyBorder="1" applyAlignment="1">
      <alignment horizontal="left"/>
    </xf>
    <xf numFmtId="10" fontId="0" fillId="0" borderId="61" xfId="0" applyNumberFormat="1" applyBorder="1" applyAlignment="1">
      <alignment horizontal="left"/>
    </xf>
    <xf numFmtId="165" fontId="6" fillId="8" borderId="2" xfId="2" applyNumberFormat="1" applyFont="1" applyFill="1" applyBorder="1" applyAlignment="1">
      <alignment horizontal="center" vertical="center" wrapText="1"/>
    </xf>
    <xf numFmtId="165" fontId="6" fillId="8" borderId="58" xfId="2" applyNumberFormat="1" applyFont="1" applyFill="1" applyBorder="1" applyAlignment="1">
      <alignment horizontal="center" vertical="center" wrapText="1"/>
    </xf>
    <xf numFmtId="165" fontId="6" fillId="8" borderId="9" xfId="2" applyNumberFormat="1" applyFont="1" applyFill="1" applyBorder="1" applyAlignment="1">
      <alignment horizontal="center" vertical="center" wrapText="1"/>
    </xf>
    <xf numFmtId="165" fontId="6" fillId="6" borderId="2" xfId="2" applyNumberFormat="1" applyFont="1" applyFill="1" applyBorder="1" applyAlignment="1">
      <alignment horizontal="center" vertical="center" wrapText="1"/>
    </xf>
    <xf numFmtId="165" fontId="6" fillId="6" borderId="58" xfId="2" applyNumberFormat="1" applyFont="1" applyFill="1" applyBorder="1" applyAlignment="1">
      <alignment horizontal="center" vertical="center" wrapText="1"/>
    </xf>
    <xf numFmtId="165" fontId="6" fillId="6" borderId="9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6" fillId="4" borderId="23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165" fontId="6" fillId="6" borderId="23" xfId="2" applyNumberFormat="1" applyFont="1" applyFill="1" applyBorder="1" applyAlignment="1">
      <alignment horizontal="center" vertical="center" wrapText="1"/>
    </xf>
    <xf numFmtId="165" fontId="6" fillId="6" borderId="26" xfId="2" applyNumberFormat="1" applyFont="1" applyFill="1" applyBorder="1" applyAlignment="1">
      <alignment horizontal="center" vertical="center" wrapText="1"/>
    </xf>
    <xf numFmtId="165" fontId="6" fillId="8" borderId="23" xfId="2" applyNumberFormat="1" applyFont="1" applyFill="1" applyBorder="1" applyAlignment="1">
      <alignment horizontal="center" vertical="center" wrapText="1"/>
    </xf>
    <xf numFmtId="165" fontId="6" fillId="8" borderId="26" xfId="2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6" fillId="10" borderId="23" xfId="1" applyFont="1" applyFill="1" applyBorder="1" applyAlignment="1">
      <alignment horizontal="left" vertical="center" wrapText="1"/>
    </xf>
    <xf numFmtId="0" fontId="6" fillId="10" borderId="47" xfId="1" applyFont="1" applyFill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15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6" fillId="23" borderId="46" xfId="1" applyFont="1" applyFill="1" applyBorder="1" applyAlignment="1">
      <alignment horizontal="center" vertical="center"/>
    </xf>
    <xf numFmtId="0" fontId="26" fillId="23" borderId="17" xfId="1" applyFont="1" applyFill="1" applyBorder="1" applyAlignment="1">
      <alignment horizontal="center" vertical="center"/>
    </xf>
    <xf numFmtId="0" fontId="26" fillId="23" borderId="18" xfId="1" applyFont="1" applyFill="1" applyBorder="1" applyAlignment="1">
      <alignment horizontal="center" vertical="center"/>
    </xf>
    <xf numFmtId="0" fontId="28" fillId="23" borderId="36" xfId="1" applyFont="1" applyFill="1" applyBorder="1" applyAlignment="1">
      <alignment horizontal="center" vertical="center" wrapText="1"/>
    </xf>
    <xf numFmtId="0" fontId="28" fillId="23" borderId="48" xfId="1" applyFont="1" applyFill="1" applyBorder="1" applyAlignment="1">
      <alignment horizontal="center" vertical="center" wrapText="1"/>
    </xf>
    <xf numFmtId="0" fontId="28" fillId="23" borderId="51" xfId="1" applyFont="1" applyFill="1" applyBorder="1" applyAlignment="1">
      <alignment horizontal="center" vertical="center" wrapText="1"/>
    </xf>
    <xf numFmtId="0" fontId="28" fillId="23" borderId="37" xfId="1" applyFont="1" applyFill="1" applyBorder="1" applyAlignment="1">
      <alignment horizontal="center" vertical="center" wrapText="1"/>
    </xf>
    <xf numFmtId="0" fontId="28" fillId="23" borderId="38" xfId="1" applyFont="1" applyFill="1" applyBorder="1" applyAlignment="1">
      <alignment horizontal="center" vertical="center" wrapText="1"/>
    </xf>
    <xf numFmtId="0" fontId="25" fillId="23" borderId="70" xfId="1" applyFont="1" applyFill="1" applyBorder="1" applyAlignment="1">
      <alignment horizontal="center" vertical="center" wrapText="1"/>
    </xf>
    <xf numFmtId="0" fontId="25" fillId="23" borderId="74" xfId="1" applyFont="1" applyFill="1" applyBorder="1" applyAlignment="1">
      <alignment horizontal="center" vertical="center" wrapText="1"/>
    </xf>
    <xf numFmtId="0" fontId="27" fillId="23" borderId="23" xfId="1" applyFont="1" applyFill="1" applyBorder="1" applyAlignment="1">
      <alignment horizontal="center" vertical="center" wrapText="1"/>
    </xf>
    <xf numFmtId="0" fontId="27" fillId="23" borderId="66" xfId="1" applyFont="1" applyFill="1" applyBorder="1" applyAlignment="1">
      <alignment horizontal="center" vertical="center" wrapText="1"/>
    </xf>
    <xf numFmtId="0" fontId="27" fillId="23" borderId="26" xfId="1" applyFont="1" applyFill="1" applyBorder="1" applyAlignment="1">
      <alignment horizontal="center" vertical="center" wrapText="1"/>
    </xf>
    <xf numFmtId="0" fontId="26" fillId="24" borderId="19" xfId="1" applyFont="1" applyFill="1" applyBorder="1" applyAlignment="1">
      <alignment horizontal="center" vertical="center" wrapText="1"/>
    </xf>
    <xf numFmtId="0" fontId="26" fillId="24" borderId="21" xfId="1" applyFont="1" applyFill="1" applyBorder="1" applyAlignment="1">
      <alignment horizontal="center" vertical="center" wrapText="1"/>
    </xf>
    <xf numFmtId="0" fontId="26" fillId="24" borderId="22" xfId="1" applyFont="1" applyFill="1" applyBorder="1" applyAlignment="1">
      <alignment horizontal="center" vertical="center" wrapText="1"/>
    </xf>
    <xf numFmtId="0" fontId="6" fillId="11" borderId="41" xfId="1" applyFont="1" applyFill="1" applyBorder="1" applyAlignment="1">
      <alignment horizontal="center" vertical="center" wrapText="1"/>
    </xf>
    <xf numFmtId="0" fontId="6" fillId="11" borderId="24" xfId="1" applyFont="1" applyFill="1" applyBorder="1" applyAlignment="1">
      <alignment horizontal="center" vertical="center" wrapText="1"/>
    </xf>
    <xf numFmtId="0" fontId="2" fillId="23" borderId="41" xfId="1" applyFont="1" applyFill="1" applyBorder="1" applyAlignment="1">
      <alignment horizontal="center" vertical="center" wrapText="1"/>
    </xf>
    <xf numFmtId="0" fontId="2" fillId="23" borderId="24" xfId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15" borderId="9" xfId="0" applyFill="1" applyBorder="1"/>
    <xf numFmtId="0" fontId="6" fillId="10" borderId="66" xfId="1" applyFont="1" applyFill="1" applyBorder="1" applyAlignment="1">
      <alignment horizontal="left" vertical="center" wrapText="1"/>
    </xf>
    <xf numFmtId="0" fontId="6" fillId="10" borderId="48" xfId="1" applyFont="1" applyFill="1" applyBorder="1" applyAlignment="1">
      <alignment horizontal="left" vertical="center" wrapText="1"/>
    </xf>
    <xf numFmtId="0" fontId="20" fillId="0" borderId="72" xfId="0" applyFont="1" applyBorder="1" applyAlignment="1">
      <alignment vertical="center"/>
    </xf>
    <xf numFmtId="0" fontId="33" fillId="16" borderId="4" xfId="0" applyFont="1" applyFill="1" applyBorder="1" applyAlignment="1">
      <alignment horizontal="center" vertical="center" textRotation="90"/>
    </xf>
    <xf numFmtId="0" fontId="33" fillId="16" borderId="76" xfId="0" applyFont="1" applyFill="1" applyBorder="1"/>
    <xf numFmtId="0" fontId="33" fillId="16" borderId="79" xfId="0" applyFont="1" applyFill="1" applyBorder="1"/>
    <xf numFmtId="0" fontId="33" fillId="16" borderId="37" xfId="0" applyFont="1" applyFill="1" applyBorder="1" applyAlignment="1">
      <alignment horizontal="center" vertical="center" textRotation="90"/>
    </xf>
    <xf numFmtId="0" fontId="33" fillId="17" borderId="0" xfId="0" applyFont="1" applyFill="1" applyBorder="1" applyAlignment="1">
      <alignment horizontal="center" vertical="center" textRotation="90"/>
    </xf>
    <xf numFmtId="0" fontId="33" fillId="17" borderId="0" xfId="0" applyFont="1" applyFill="1" applyBorder="1"/>
    <xf numFmtId="0" fontId="33" fillId="17" borderId="38" xfId="0" applyFont="1" applyFill="1" applyBorder="1"/>
    <xf numFmtId="0" fontId="33" fillId="18" borderId="0" xfId="0" applyFont="1" applyFill="1" applyBorder="1" applyAlignment="1">
      <alignment horizontal="center" vertical="center" textRotation="90"/>
    </xf>
    <xf numFmtId="0" fontId="33" fillId="18" borderId="0" xfId="0" applyFont="1" applyFill="1" applyBorder="1" applyAlignment="1">
      <alignment horizontal="center" vertical="center" textRotation="90"/>
    </xf>
    <xf numFmtId="0" fontId="33" fillId="18" borderId="38" xfId="0" applyFont="1" applyFill="1" applyBorder="1" applyAlignment="1">
      <alignment horizontal="center" vertical="center" textRotation="90"/>
    </xf>
    <xf numFmtId="0" fontId="34" fillId="7" borderId="0" xfId="0" applyFont="1" applyFill="1" applyBorder="1" applyAlignment="1">
      <alignment horizontal="center" vertical="center" textRotation="90"/>
    </xf>
    <xf numFmtId="0" fontId="35" fillId="7" borderId="38" xfId="0" applyFont="1" applyFill="1" applyBorder="1" applyAlignment="1">
      <alignment horizontal="center" vertical="center" textRotation="90"/>
    </xf>
    <xf numFmtId="0" fontId="30" fillId="29" borderId="38" xfId="0" applyFont="1" applyFill="1" applyBorder="1" applyAlignment="1">
      <alignment horizontal="center" vertical="center" textRotation="90"/>
    </xf>
    <xf numFmtId="0" fontId="33" fillId="7" borderId="38" xfId="0" applyFont="1" applyFill="1" applyBorder="1" applyAlignment="1">
      <alignment horizontal="center" vertical="center" textRotation="90"/>
    </xf>
    <xf numFmtId="0" fontId="33" fillId="0" borderId="37" xfId="0" applyFont="1" applyFill="1" applyBorder="1" applyAlignment="1">
      <alignment vertical="center" textRotation="90"/>
    </xf>
    <xf numFmtId="0" fontId="16" fillId="20" borderId="37" xfId="0" applyFont="1" applyFill="1" applyBorder="1" applyAlignment="1">
      <alignment horizontal="center" vertical="center" textRotation="90" wrapText="1"/>
    </xf>
    <xf numFmtId="0" fontId="35" fillId="21" borderId="38" xfId="0" applyFont="1" applyFill="1" applyBorder="1" applyAlignment="1">
      <alignment horizontal="center" vertical="center" textRotation="90"/>
    </xf>
    <xf numFmtId="0" fontId="33" fillId="17" borderId="0" xfId="0" applyFont="1" applyFill="1" applyBorder="1" applyAlignment="1">
      <alignment horizontal="center" vertical="center" textRotation="90"/>
    </xf>
    <xf numFmtId="0" fontId="33" fillId="0" borderId="0" xfId="0" applyFont="1" applyFill="1" applyBorder="1" applyAlignment="1">
      <alignment horizontal="center" vertical="center" textRotation="90"/>
    </xf>
    <xf numFmtId="0" fontId="33" fillId="0" borderId="0" xfId="0" applyFont="1" applyFill="1" applyBorder="1"/>
    <xf numFmtId="0" fontId="5" fillId="30" borderId="3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textRotation="90"/>
    </xf>
    <xf numFmtId="0" fontId="0" fillId="0" borderId="37" xfId="0" applyFill="1" applyBorder="1"/>
    <xf numFmtId="0" fontId="0" fillId="0" borderId="0" xfId="0" applyFill="1" applyBorder="1"/>
    <xf numFmtId="0" fontId="28" fillId="23" borderId="0" xfId="1" applyFont="1" applyFill="1" applyBorder="1" applyAlignment="1">
      <alignment horizontal="center" vertical="center" wrapText="1"/>
    </xf>
    <xf numFmtId="0" fontId="28" fillId="23" borderId="8" xfId="1" applyFont="1" applyFill="1" applyBorder="1" applyAlignment="1">
      <alignment horizontal="center" vertical="center" wrapText="1"/>
    </xf>
    <xf numFmtId="0" fontId="28" fillId="23" borderId="77" xfId="1" applyFont="1" applyFill="1" applyBorder="1" applyAlignment="1">
      <alignment horizontal="center" vertical="center" wrapText="1"/>
    </xf>
    <xf numFmtId="0" fontId="28" fillId="23" borderId="78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1" fontId="11" fillId="0" borderId="82" xfId="1" applyNumberFormat="1" applyFont="1" applyBorder="1" applyAlignment="1">
      <alignment horizontal="center" vertical="center"/>
    </xf>
    <xf numFmtId="1" fontId="11" fillId="7" borderId="9" xfId="1" applyNumberFormat="1" applyFont="1" applyFill="1" applyBorder="1" applyAlignment="1">
      <alignment horizontal="center" vertical="center"/>
    </xf>
    <xf numFmtId="1" fontId="23" fillId="7" borderId="9" xfId="1" applyNumberFormat="1" applyFont="1" applyFill="1" applyBorder="1" applyAlignment="1">
      <alignment horizontal="center" vertical="center"/>
    </xf>
    <xf numFmtId="1" fontId="11" fillId="7" borderId="79" xfId="1" applyNumberFormat="1" applyFont="1" applyFill="1" applyBorder="1" applyAlignment="1">
      <alignment horizontal="center" vertical="center"/>
    </xf>
    <xf numFmtId="1" fontId="11" fillId="0" borderId="78" xfId="1" applyNumberFormat="1" applyFont="1" applyBorder="1" applyAlignment="1">
      <alignment horizontal="center" vertical="center"/>
    </xf>
    <xf numFmtId="1" fontId="24" fillId="7" borderId="9" xfId="1" applyNumberFormat="1" applyFont="1" applyFill="1" applyBorder="1" applyAlignment="1">
      <alignment horizontal="center" vertical="center"/>
    </xf>
    <xf numFmtId="1" fontId="8" fillId="0" borderId="78" xfId="1" applyNumberFormat="1" applyFont="1" applyBorder="1" applyAlignment="1">
      <alignment horizontal="center" vertical="center"/>
    </xf>
    <xf numFmtId="1" fontId="8" fillId="7" borderId="9" xfId="1" applyNumberFormat="1" applyFont="1" applyFill="1" applyBorder="1" applyAlignment="1">
      <alignment horizontal="center" vertical="center"/>
    </xf>
    <xf numFmtId="1" fontId="8" fillId="7" borderId="79" xfId="1" applyNumberFormat="1" applyFont="1" applyFill="1" applyBorder="1" applyAlignment="1">
      <alignment horizontal="center" vertical="center"/>
    </xf>
    <xf numFmtId="1" fontId="11" fillId="7" borderId="79" xfId="0" applyNumberFormat="1" applyFont="1" applyFill="1" applyBorder="1" applyAlignment="1">
      <alignment horizontal="center" vertical="center" wrapText="1"/>
    </xf>
    <xf numFmtId="1" fontId="8" fillId="7" borderId="78" xfId="1" applyNumberFormat="1" applyFont="1" applyFill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 wrapText="1"/>
    </xf>
    <xf numFmtId="1" fontId="8" fillId="0" borderId="79" xfId="1" applyNumberFormat="1" applyFont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 wrapText="1"/>
    </xf>
    <xf numFmtId="1" fontId="11" fillId="7" borderId="78" xfId="1" applyNumberFormat="1" applyFont="1" applyFill="1" applyBorder="1" applyAlignment="1">
      <alignment horizontal="center" vertical="center"/>
    </xf>
    <xf numFmtId="1" fontId="11" fillId="0" borderId="79" xfId="1" applyNumberFormat="1" applyFont="1" applyBorder="1" applyAlignment="1">
      <alignment horizontal="center" vertical="center"/>
    </xf>
    <xf numFmtId="0" fontId="5" fillId="16" borderId="1" xfId="0" applyFont="1" applyFill="1" applyBorder="1"/>
    <xf numFmtId="0" fontId="5" fillId="17" borderId="1" xfId="0" applyFont="1" applyFill="1" applyBorder="1"/>
    <xf numFmtId="0" fontId="5" fillId="18" borderId="1" xfId="0" applyFont="1" applyFill="1" applyBorder="1"/>
    <xf numFmtId="0" fontId="22" fillId="0" borderId="1" xfId="0" applyFont="1" applyBorder="1"/>
    <xf numFmtId="0" fontId="36" fillId="29" borderId="1" xfId="0" applyFont="1" applyFill="1" applyBorder="1"/>
    <xf numFmtId="0" fontId="26" fillId="26" borderId="1" xfId="1" applyFont="1" applyFill="1" applyBorder="1" applyAlignment="1">
      <alignment horizontal="justify" vertical="center" wrapText="1"/>
    </xf>
    <xf numFmtId="0" fontId="5" fillId="20" borderId="1" xfId="0" applyFont="1" applyFill="1" applyBorder="1" applyAlignment="1">
      <alignment vertical="center" wrapText="1"/>
    </xf>
    <xf numFmtId="0" fontId="31" fillId="21" borderId="1" xfId="0" applyFont="1" applyFill="1" applyBorder="1" applyAlignment="1">
      <alignment vertical="center" wrapText="1"/>
    </xf>
    <xf numFmtId="0" fontId="6" fillId="10" borderId="48" xfId="1" applyFont="1" applyFill="1" applyBorder="1" applyAlignment="1">
      <alignment vertical="center" wrapText="1"/>
    </xf>
    <xf numFmtId="0" fontId="5" fillId="19" borderId="9" xfId="0" applyFont="1" applyFill="1" applyBorder="1" applyAlignment="1">
      <alignment horizontal="center" vertical="center" wrapText="1"/>
    </xf>
    <xf numFmtId="0" fontId="16" fillId="19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9" borderId="79" xfId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/>
    </xf>
    <xf numFmtId="164" fontId="0" fillId="0" borderId="83" xfId="2" applyNumberFormat="1" applyFont="1" applyBorder="1" applyAlignment="1">
      <alignment horizontal="right"/>
    </xf>
    <xf numFmtId="0" fontId="2" fillId="0" borderId="38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6" fillId="10" borderId="66" xfId="1" applyFont="1" applyFill="1" applyBorder="1" applyAlignment="1">
      <alignment vertical="center" wrapText="1"/>
    </xf>
    <xf numFmtId="0" fontId="0" fillId="0" borderId="80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29" fillId="23" borderId="48" xfId="1" applyFont="1" applyFill="1" applyBorder="1" applyAlignment="1">
      <alignment horizontal="center" vertical="center" wrapText="1"/>
    </xf>
    <xf numFmtId="0" fontId="29" fillId="23" borderId="47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textRotation="90"/>
    </xf>
    <xf numFmtId="0" fontId="0" fillId="15" borderId="78" xfId="0" applyFill="1" applyBorder="1"/>
    <xf numFmtId="0" fontId="6" fillId="2" borderId="7" xfId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" fontId="11" fillId="7" borderId="52" xfId="1" applyNumberFormat="1" applyFont="1" applyFill="1" applyBorder="1" applyAlignment="1">
      <alignment horizontal="center" vertical="center" wrapText="1"/>
    </xf>
    <xf numFmtId="1" fontId="11" fillId="7" borderId="2" xfId="1" applyNumberFormat="1" applyFont="1" applyFill="1" applyBorder="1" applyAlignment="1">
      <alignment horizontal="center" vertical="center" wrapText="1"/>
    </xf>
    <xf numFmtId="1" fontId="23" fillId="7" borderId="2" xfId="1" applyNumberFormat="1" applyFont="1" applyFill="1" applyBorder="1" applyAlignment="1">
      <alignment horizontal="center" vertical="center" wrapText="1"/>
    </xf>
    <xf numFmtId="1" fontId="11" fillId="7" borderId="4" xfId="1" applyNumberFormat="1" applyFont="1" applyFill="1" applyBorder="1" applyAlignment="1">
      <alignment horizontal="center" vertical="center" wrapText="1"/>
    </xf>
    <xf numFmtId="1" fontId="26" fillId="26" borderId="57" xfId="1" applyNumberFormat="1" applyFont="1" applyFill="1" applyBorder="1" applyAlignment="1">
      <alignment horizontal="center" vertical="center" wrapText="1"/>
    </xf>
    <xf numFmtId="1" fontId="11" fillId="7" borderId="8" xfId="1" applyNumberFormat="1" applyFont="1" applyFill="1" applyBorder="1" applyAlignment="1">
      <alignment horizontal="center" vertical="center" wrapText="1"/>
    </xf>
    <xf numFmtId="1" fontId="11" fillId="7" borderId="2" xfId="1" applyNumberFormat="1" applyFont="1" applyFill="1" applyBorder="1" applyAlignment="1">
      <alignment horizontal="center" vertical="center"/>
    </xf>
    <xf numFmtId="1" fontId="24" fillId="7" borderId="2" xfId="1" applyNumberFormat="1" applyFont="1" applyFill="1" applyBorder="1" applyAlignment="1">
      <alignment horizontal="center" vertical="center"/>
    </xf>
    <xf numFmtId="1" fontId="8" fillId="7" borderId="8" xfId="1" applyNumberFormat="1" applyFont="1" applyFill="1" applyBorder="1" applyAlignment="1">
      <alignment horizontal="center" vertical="center" wrapText="1"/>
    </xf>
    <xf numFmtId="1" fontId="10" fillId="7" borderId="2" xfId="1" applyNumberFormat="1" applyFont="1" applyFill="1" applyBorder="1" applyAlignment="1">
      <alignment horizontal="center" vertical="center"/>
    </xf>
    <xf numFmtId="1" fontId="10" fillId="7" borderId="4" xfId="1" applyNumberFormat="1" applyFont="1" applyFill="1" applyBorder="1" applyAlignment="1">
      <alignment horizontal="center" vertical="center" wrapText="1"/>
    </xf>
    <xf numFmtId="1" fontId="23" fillId="7" borderId="2" xfId="1" applyNumberFormat="1" applyFont="1" applyFill="1" applyBorder="1" applyAlignment="1">
      <alignment horizontal="center" vertical="center"/>
    </xf>
    <xf numFmtId="1" fontId="10" fillId="7" borderId="2" xfId="1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" fontId="10" fillId="7" borderId="8" xfId="1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 wrapText="1"/>
    </xf>
    <xf numFmtId="1" fontId="8" fillId="7" borderId="4" xfId="1" applyNumberFormat="1" applyFont="1" applyFill="1" applyBorder="1" applyAlignment="1">
      <alignment horizontal="center" vertical="center" wrapText="1"/>
    </xf>
    <xf numFmtId="1" fontId="11" fillId="7" borderId="8" xfId="1" applyNumberFormat="1" applyFont="1" applyFill="1" applyBorder="1" applyAlignment="1">
      <alignment horizontal="center" vertical="center"/>
    </xf>
    <xf numFmtId="1" fontId="11" fillId="7" borderId="2" xfId="0" applyNumberFormat="1" applyFont="1" applyFill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20" xfId="1" applyNumberFormat="1" applyFont="1" applyBorder="1" applyAlignment="1">
      <alignment horizontal="center" vertical="center" wrapText="1"/>
    </xf>
    <xf numFmtId="1" fontId="5" fillId="12" borderId="26" xfId="1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26" fillId="24" borderId="0" xfId="1" applyFont="1" applyFill="1" applyBorder="1" applyAlignment="1">
      <alignment horizontal="center" vertical="center" wrapText="1"/>
    </xf>
    <xf numFmtId="1" fontId="30" fillId="24" borderId="1" xfId="1" applyNumberFormat="1" applyFont="1" applyFill="1" applyBorder="1" applyAlignment="1">
      <alignment horizontal="center" vertical="center" wrapText="1"/>
    </xf>
    <xf numFmtId="0" fontId="26" fillId="26" borderId="2" xfId="1" applyFont="1" applyFill="1" applyBorder="1" applyAlignment="1">
      <alignment horizontal="justify" vertical="center" wrapText="1"/>
    </xf>
    <xf numFmtId="1" fontId="30" fillId="24" borderId="30" xfId="1" applyNumberFormat="1" applyFont="1" applyFill="1" applyBorder="1" applyAlignment="1">
      <alignment horizontal="center" vertical="center" wrapText="1"/>
    </xf>
    <xf numFmtId="1" fontId="30" fillId="24" borderId="7" xfId="1" applyNumberFormat="1" applyFont="1" applyFill="1" applyBorder="1" applyAlignment="1">
      <alignment horizontal="center" vertical="center" wrapText="1"/>
    </xf>
    <xf numFmtId="0" fontId="26" fillId="26" borderId="4" xfId="1" applyFont="1" applyFill="1" applyBorder="1" applyAlignment="1">
      <alignment horizontal="justify" vertical="center" wrapText="1"/>
    </xf>
    <xf numFmtId="1" fontId="2" fillId="10" borderId="24" xfId="1" applyNumberFormat="1" applyFont="1" applyFill="1" applyBorder="1" applyAlignment="1">
      <alignment horizontal="center" vertical="center" wrapText="1"/>
    </xf>
    <xf numFmtId="1" fontId="2" fillId="10" borderId="41" xfId="1" applyNumberFormat="1" applyFont="1" applyFill="1" applyBorder="1" applyAlignment="1">
      <alignment horizontal="center" vertical="center" wrapText="1"/>
    </xf>
    <xf numFmtId="1" fontId="2" fillId="10" borderId="48" xfId="1" applyNumberFormat="1" applyFont="1" applyFill="1" applyBorder="1" applyAlignment="1">
      <alignment horizontal="center" vertical="center" wrapText="1"/>
    </xf>
    <xf numFmtId="1" fontId="2" fillId="10" borderId="51" xfId="1" applyNumberFormat="1" applyFont="1" applyFill="1" applyBorder="1" applyAlignment="1">
      <alignment horizontal="center" vertical="center" wrapText="1"/>
    </xf>
    <xf numFmtId="1" fontId="2" fillId="10" borderId="54" xfId="1" applyNumberFormat="1" applyFont="1" applyFill="1" applyBorder="1" applyAlignment="1">
      <alignment horizontal="center" vertical="center" wrapText="1"/>
    </xf>
    <xf numFmtId="1" fontId="30" fillId="24" borderId="25" xfId="1" applyNumberFormat="1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textRotation="90"/>
    </xf>
    <xf numFmtId="0" fontId="30" fillId="29" borderId="0" xfId="0" applyFont="1" applyFill="1" applyBorder="1" applyAlignment="1">
      <alignment horizontal="center" vertical="center" textRotation="90"/>
    </xf>
    <xf numFmtId="0" fontId="33" fillId="7" borderId="0" xfId="0" applyFont="1" applyFill="1" applyBorder="1" applyAlignment="1">
      <alignment horizontal="center" vertical="center" textRotation="90"/>
    </xf>
    <xf numFmtId="0" fontId="35" fillId="21" borderId="0" xfId="0" applyFont="1" applyFill="1" applyBorder="1" applyAlignment="1">
      <alignment horizontal="center" vertical="center" textRotation="90"/>
    </xf>
    <xf numFmtId="1" fontId="8" fillId="0" borderId="78" xfId="1" quotePrefix="1" applyNumberFormat="1" applyFont="1" applyBorder="1" applyAlignment="1">
      <alignment horizontal="center" vertical="center"/>
    </xf>
    <xf numFmtId="1" fontId="8" fillId="0" borderId="38" xfId="1" quotePrefix="1" applyNumberFormat="1" applyFont="1" applyBorder="1" applyAlignment="1">
      <alignment horizontal="center" vertical="center"/>
    </xf>
    <xf numFmtId="1" fontId="26" fillId="25" borderId="29" xfId="1" quotePrefix="1" applyNumberFormat="1" applyFont="1" applyFill="1" applyBorder="1" applyAlignment="1">
      <alignment horizontal="center" vertical="center"/>
    </xf>
    <xf numFmtId="1" fontId="26" fillId="25" borderId="51" xfId="1" quotePrefix="1" applyNumberFormat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left" vertical="center" wrapText="1"/>
    </xf>
    <xf numFmtId="0" fontId="19" fillId="22" borderId="1" xfId="0" applyFont="1" applyFill="1" applyBorder="1"/>
    <xf numFmtId="0" fontId="21" fillId="22" borderId="1" xfId="0" applyFont="1" applyFill="1" applyBorder="1"/>
    <xf numFmtId="1" fontId="8" fillId="0" borderId="24" xfId="1" applyNumberFormat="1" applyFont="1" applyBorder="1" applyAlignment="1">
      <alignment horizontal="center" vertical="center" wrapText="1"/>
    </xf>
    <xf numFmtId="0" fontId="26" fillId="24" borderId="70" xfId="1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73" xfId="0" applyFill="1" applyBorder="1" applyAlignment="1">
      <alignment vertical="center" textRotation="90"/>
    </xf>
    <xf numFmtId="0" fontId="17" fillId="13" borderId="43" xfId="0" applyFont="1" applyFill="1" applyBorder="1" applyAlignment="1">
      <alignment horizontal="center" vertical="center"/>
    </xf>
    <xf numFmtId="0" fontId="17" fillId="13" borderId="48" xfId="0" applyFont="1" applyFill="1" applyBorder="1" applyAlignment="1">
      <alignment horizontal="center" vertical="center"/>
    </xf>
    <xf numFmtId="0" fontId="17" fillId="13" borderId="47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53" xfId="0" applyFont="1" applyFill="1" applyBorder="1" applyAlignment="1">
      <alignment horizontal="center" vertical="center" wrapText="1"/>
    </xf>
    <xf numFmtId="1" fontId="27" fillId="23" borderId="40" xfId="1" applyNumberFormat="1" applyFont="1" applyFill="1" applyBorder="1" applyAlignment="1">
      <alignment horizontal="center" vertical="center" wrapText="1"/>
    </xf>
    <xf numFmtId="0" fontId="7" fillId="23" borderId="23" xfId="1" applyFont="1" applyFill="1" applyBorder="1" applyAlignment="1">
      <alignment horizontal="center" vertical="center" wrapText="1"/>
    </xf>
    <xf numFmtId="0" fontId="7" fillId="23" borderId="66" xfId="1" applyFont="1" applyFill="1" applyBorder="1" applyAlignment="1">
      <alignment horizontal="center" vertical="center" wrapText="1"/>
    </xf>
    <xf numFmtId="0" fontId="7" fillId="23" borderId="26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textRotation="90" wrapText="1"/>
    </xf>
    <xf numFmtId="0" fontId="2" fillId="0" borderId="47" xfId="1" applyFont="1" applyBorder="1" applyAlignment="1">
      <alignment horizontal="center" vertical="center" textRotation="90" wrapText="1"/>
    </xf>
    <xf numFmtId="0" fontId="2" fillId="0" borderId="0" xfId="1" applyFont="1" applyBorder="1" applyAlignment="1">
      <alignment horizontal="center" vertical="center" textRotation="90" wrapText="1"/>
    </xf>
    <xf numFmtId="0" fontId="2" fillId="0" borderId="20" xfId="1" applyFont="1" applyBorder="1" applyAlignment="1">
      <alignment horizontal="center" vertical="center" textRotation="90" wrapText="1"/>
    </xf>
    <xf numFmtId="0" fontId="0" fillId="0" borderId="6" xfId="0" applyBorder="1" applyAlignment="1"/>
    <xf numFmtId="0" fontId="0" fillId="0" borderId="0" xfId="0" applyAlignment="1"/>
    <xf numFmtId="0" fontId="0" fillId="0" borderId="49" xfId="0" applyBorder="1" applyAlignment="1"/>
    <xf numFmtId="0" fontId="0" fillId="0" borderId="73" xfId="0" applyBorder="1" applyAlignment="1"/>
    <xf numFmtId="0" fontId="6" fillId="9" borderId="0" xfId="1" applyFont="1" applyFill="1" applyBorder="1" applyAlignment="1">
      <alignment horizontal="left" vertical="center" wrapText="1"/>
    </xf>
    <xf numFmtId="0" fontId="6" fillId="9" borderId="20" xfId="1" applyFont="1" applyFill="1" applyBorder="1" applyAlignment="1">
      <alignment horizontal="left" vertical="center" wrapText="1"/>
    </xf>
    <xf numFmtId="165" fontId="3" fillId="9" borderId="20" xfId="2" applyNumberFormat="1" applyFont="1" applyFill="1" applyBorder="1" applyAlignment="1">
      <alignment horizontal="center" vertical="center" wrapText="1"/>
    </xf>
    <xf numFmtId="0" fontId="6" fillId="2" borderId="72" xfId="1" applyFont="1" applyFill="1" applyBorder="1" applyAlignment="1">
      <alignment horizontal="center" vertical="center" wrapText="1"/>
    </xf>
    <xf numFmtId="0" fontId="6" fillId="2" borderId="7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1" fontId="30" fillId="25" borderId="25" xfId="1" applyNumberFormat="1" applyFont="1" applyFill="1" applyBorder="1" applyAlignment="1">
      <alignment horizontal="center" vertical="center" wrapText="1"/>
    </xf>
    <xf numFmtId="1" fontId="2" fillId="10" borderId="70" xfId="1" applyNumberFormat="1" applyFont="1" applyFill="1" applyBorder="1" applyAlignment="1">
      <alignment horizontal="center" vertical="center" wrapText="1"/>
    </xf>
    <xf numFmtId="165" fontId="2" fillId="10" borderId="25" xfId="2" applyNumberFormat="1" applyFont="1" applyFill="1" applyBorder="1" applyAlignment="1">
      <alignment vertical="center" wrapText="1"/>
    </xf>
    <xf numFmtId="165" fontId="2" fillId="10" borderId="26" xfId="2" applyNumberFormat="1" applyFont="1" applyFill="1" applyBorder="1" applyAlignment="1">
      <alignment vertical="center" wrapText="1"/>
    </xf>
    <xf numFmtId="165" fontId="2" fillId="10" borderId="28" xfId="2" applyNumberFormat="1" applyFont="1" applyFill="1" applyBorder="1" applyAlignment="1">
      <alignment vertical="center" wrapText="1"/>
    </xf>
    <xf numFmtId="165" fontId="2" fillId="10" borderId="66" xfId="2" applyNumberFormat="1" applyFont="1" applyFill="1" applyBorder="1" applyAlignment="1">
      <alignment vertical="center" wrapText="1"/>
    </xf>
    <xf numFmtId="165" fontId="2" fillId="10" borderId="19" xfId="2" applyNumberFormat="1" applyFont="1" applyFill="1" applyBorder="1" applyAlignment="1">
      <alignment vertical="center" wrapText="1"/>
    </xf>
    <xf numFmtId="0" fontId="32" fillId="0" borderId="20" xfId="0" applyFont="1" applyFill="1" applyBorder="1" applyAlignment="1">
      <alignment horizontal="center" vertical="center" textRotation="90"/>
    </xf>
    <xf numFmtId="0" fontId="32" fillId="0" borderId="73" xfId="0" applyFont="1" applyFill="1" applyBorder="1" applyAlignment="1">
      <alignment horizontal="center" vertical="center" textRotation="90"/>
    </xf>
    <xf numFmtId="0" fontId="32" fillId="0" borderId="28" xfId="0" applyFont="1" applyFill="1" applyBorder="1" applyAlignment="1">
      <alignment horizontal="center" vertical="center" textRotation="90"/>
    </xf>
  </cellXfs>
  <cellStyles count="3">
    <cellStyle name="Excel Built-in Normal" xfId="1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Afy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31C5B"/>
      </a:accent1>
      <a:accent2>
        <a:srgbClr val="8E9794"/>
      </a:accent2>
      <a:accent3>
        <a:srgbClr val="232323"/>
      </a:accent3>
      <a:accent4>
        <a:srgbClr val="A5A5A5"/>
      </a:accent4>
      <a:accent5>
        <a:srgbClr val="8EAADB"/>
      </a:accent5>
      <a:accent6>
        <a:srgbClr val="F7CBAC"/>
      </a:accent6>
      <a:hlink>
        <a:srgbClr val="D7B5C6"/>
      </a:hlink>
      <a:folHlink>
        <a:srgbClr val="A8D08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zoomScale="90" zoomScaleNormal="90" workbookViewId="0">
      <pane xSplit="7" ySplit="4" topLeftCell="H5" activePane="bottomRight" state="frozen"/>
      <selection pane="topRight" activeCell="C1" sqref="C1"/>
      <selection pane="bottomLeft" activeCell="A5" sqref="A5"/>
      <selection pane="bottomRight" activeCell="O17" sqref="O17"/>
    </sheetView>
  </sheetViews>
  <sheetFormatPr defaultColWidth="8.81640625" defaultRowHeight="14.5" x14ac:dyDescent="0.35"/>
  <cols>
    <col min="2" max="6" width="2.1796875" customWidth="1"/>
    <col min="7" max="7" width="50.1796875" customWidth="1"/>
    <col min="8" max="8" width="9.453125" bestFit="1" customWidth="1"/>
    <col min="13" max="13" width="6.6328125" customWidth="1"/>
    <col min="14" max="14" width="7.1796875" customWidth="1"/>
  </cols>
  <sheetData>
    <row r="1" spans="1:17" ht="15" hidden="1" thickBot="1" x14ac:dyDescent="0.4"/>
    <row r="2" spans="1:17" ht="15" customHeight="1" thickBot="1" x14ac:dyDescent="0.4">
      <c r="A2" s="115" t="s">
        <v>99</v>
      </c>
      <c r="B2" s="194" t="s">
        <v>85</v>
      </c>
      <c r="C2" s="195"/>
      <c r="D2" s="195"/>
      <c r="E2" s="195"/>
      <c r="F2" s="196"/>
      <c r="G2" s="118" t="s">
        <v>35</v>
      </c>
      <c r="H2" s="120" t="s">
        <v>47</v>
      </c>
      <c r="I2" s="121"/>
      <c r="J2" s="121"/>
      <c r="K2" s="121"/>
      <c r="L2" s="121"/>
      <c r="M2" s="121"/>
      <c r="N2" s="121"/>
      <c r="O2" s="122"/>
    </row>
    <row r="3" spans="1:17" ht="15" customHeight="1" thickBot="1" x14ac:dyDescent="0.4">
      <c r="A3" s="116"/>
      <c r="B3" s="197"/>
      <c r="C3" s="243"/>
      <c r="D3" s="243"/>
      <c r="E3" s="243"/>
      <c r="F3" s="198"/>
      <c r="G3" s="119"/>
      <c r="H3" s="123" t="s">
        <v>73</v>
      </c>
      <c r="I3" s="124"/>
      <c r="J3" s="124"/>
      <c r="K3" s="124"/>
      <c r="L3" s="125"/>
      <c r="M3" s="126" t="s">
        <v>87</v>
      </c>
      <c r="N3" s="126" t="s">
        <v>0</v>
      </c>
      <c r="O3" s="128" t="s">
        <v>1</v>
      </c>
    </row>
    <row r="4" spans="1:17" ht="61.5" customHeight="1" thickBot="1" x14ac:dyDescent="0.4">
      <c r="A4" s="117"/>
      <c r="B4" s="244"/>
      <c r="C4" s="245"/>
      <c r="D4" s="245"/>
      <c r="E4" s="245"/>
      <c r="F4" s="246"/>
      <c r="G4" s="119"/>
      <c r="H4" s="78" t="s">
        <v>32</v>
      </c>
      <c r="I4" s="79" t="s">
        <v>33</v>
      </c>
      <c r="J4" s="73" t="s">
        <v>34</v>
      </c>
      <c r="K4" s="74" t="s">
        <v>31</v>
      </c>
      <c r="L4" s="337" t="s">
        <v>53</v>
      </c>
      <c r="M4" s="127"/>
      <c r="N4" s="127"/>
      <c r="O4" s="129"/>
      <c r="Q4" t="s">
        <v>101</v>
      </c>
    </row>
    <row r="5" spans="1:17" ht="14.5" customHeight="1" x14ac:dyDescent="0.35">
      <c r="A5" s="249" t="s">
        <v>4</v>
      </c>
      <c r="B5" s="218" t="s">
        <v>88</v>
      </c>
      <c r="C5" s="219"/>
      <c r="D5" s="219"/>
      <c r="E5" s="219"/>
      <c r="F5" s="220"/>
      <c r="G5" s="267" t="s">
        <v>5</v>
      </c>
      <c r="H5" s="251">
        <v>40</v>
      </c>
      <c r="I5" s="53">
        <v>20</v>
      </c>
      <c r="J5" s="54">
        <v>120</v>
      </c>
      <c r="K5" s="314">
        <v>120</v>
      </c>
      <c r="L5" s="338">
        <f>SUM(H5:K5)</f>
        <v>300</v>
      </c>
      <c r="M5" s="333"/>
      <c r="N5" s="39"/>
      <c r="O5" s="55">
        <f>SUM(L5:M5)</f>
        <v>300</v>
      </c>
    </row>
    <row r="6" spans="1:17" ht="14.5" customHeight="1" x14ac:dyDescent="0.35">
      <c r="A6" s="250"/>
      <c r="B6" s="221"/>
      <c r="C6" s="222" t="s">
        <v>89</v>
      </c>
      <c r="D6" s="223"/>
      <c r="E6" s="223"/>
      <c r="F6" s="224"/>
      <c r="G6" s="268" t="s">
        <v>36</v>
      </c>
      <c r="H6" s="252">
        <v>20</v>
      </c>
      <c r="I6" s="33"/>
      <c r="J6" s="34">
        <v>40</v>
      </c>
      <c r="K6" s="315"/>
      <c r="L6" s="338">
        <f t="shared" ref="L6:L50" si="0">SUM(H6:K6)</f>
        <v>60</v>
      </c>
      <c r="M6" s="334"/>
      <c r="N6" s="5"/>
      <c r="O6" s="56">
        <f>SUM(L6:M6)</f>
        <v>60</v>
      </c>
    </row>
    <row r="7" spans="1:17" ht="14.5" customHeight="1" x14ac:dyDescent="0.35">
      <c r="A7" s="250"/>
      <c r="B7" s="221"/>
      <c r="C7" s="222"/>
      <c r="D7" s="225" t="s">
        <v>90</v>
      </c>
      <c r="E7" s="226"/>
      <c r="F7" s="227"/>
      <c r="G7" s="269" t="s">
        <v>6</v>
      </c>
      <c r="H7" s="252">
        <v>20</v>
      </c>
      <c r="I7" s="33"/>
      <c r="J7" s="34">
        <v>40</v>
      </c>
      <c r="K7" s="315"/>
      <c r="L7" s="338">
        <f t="shared" si="0"/>
        <v>60</v>
      </c>
      <c r="M7" s="334"/>
      <c r="N7" s="5"/>
      <c r="O7" s="56">
        <f>SUM(L7:M7)</f>
        <v>60</v>
      </c>
    </row>
    <row r="8" spans="1:17" ht="14.5" customHeight="1" x14ac:dyDescent="0.35">
      <c r="A8" s="250"/>
      <c r="B8" s="221"/>
      <c r="C8" s="222"/>
      <c r="D8" s="225"/>
      <c r="E8" s="228" t="s">
        <v>102</v>
      </c>
      <c r="F8" s="229"/>
      <c r="G8" s="270" t="s">
        <v>77</v>
      </c>
      <c r="H8" s="253"/>
      <c r="I8" s="41"/>
      <c r="J8" s="46">
        <v>60</v>
      </c>
      <c r="K8" s="316"/>
      <c r="L8" s="338">
        <f t="shared" si="0"/>
        <v>60</v>
      </c>
      <c r="M8" s="334"/>
      <c r="N8" s="5"/>
      <c r="O8" s="56"/>
    </row>
    <row r="9" spans="1:17" ht="15" customHeight="1" thickBot="1" x14ac:dyDescent="0.4">
      <c r="A9" s="250"/>
      <c r="B9" s="221"/>
      <c r="C9" s="222"/>
      <c r="D9" s="225"/>
      <c r="E9" s="228"/>
      <c r="F9" s="230" t="s">
        <v>103</v>
      </c>
      <c r="G9" s="271" t="s">
        <v>7</v>
      </c>
      <c r="H9" s="254">
        <v>20</v>
      </c>
      <c r="I9" s="35"/>
      <c r="J9" s="36">
        <v>40</v>
      </c>
      <c r="K9" s="317"/>
      <c r="L9" s="340">
        <f t="shared" si="0"/>
        <v>60</v>
      </c>
      <c r="M9" s="334"/>
      <c r="N9" s="5"/>
      <c r="O9" s="61">
        <f>SUM(L9:M9)</f>
        <v>60</v>
      </c>
    </row>
    <row r="10" spans="1:17" ht="15" thickBot="1" x14ac:dyDescent="0.4">
      <c r="A10" s="130"/>
      <c r="B10" s="221"/>
      <c r="C10" s="222"/>
      <c r="D10" s="225"/>
      <c r="E10" s="228"/>
      <c r="F10" s="230"/>
      <c r="G10" s="339" t="s">
        <v>3</v>
      </c>
      <c r="H10" s="76">
        <f>SUM(H5:H9)</f>
        <v>100</v>
      </c>
      <c r="I10" s="77">
        <f t="shared" ref="I10:K10" si="1">SUM(I5:I9)</f>
        <v>20</v>
      </c>
      <c r="J10" s="77">
        <f t="shared" si="1"/>
        <v>300</v>
      </c>
      <c r="K10" s="318">
        <f t="shared" si="1"/>
        <v>120</v>
      </c>
      <c r="L10" s="348">
        <f t="shared" si="0"/>
        <v>540</v>
      </c>
      <c r="M10" s="335">
        <v>40</v>
      </c>
      <c r="N10" s="5"/>
      <c r="O10" s="7">
        <f>SUM(L10,M10,N10)</f>
        <v>580</v>
      </c>
    </row>
    <row r="11" spans="1:17" x14ac:dyDescent="0.35">
      <c r="A11" s="134" t="s">
        <v>8</v>
      </c>
      <c r="B11" s="221"/>
      <c r="C11" s="222"/>
      <c r="D11" s="225"/>
      <c r="E11" s="228"/>
      <c r="F11" s="230"/>
      <c r="G11" s="267" t="s">
        <v>9</v>
      </c>
      <c r="H11" s="255">
        <v>40</v>
      </c>
      <c r="I11" s="31">
        <v>20</v>
      </c>
      <c r="J11" s="32">
        <v>120</v>
      </c>
      <c r="K11" s="319">
        <v>120</v>
      </c>
      <c r="L11" s="341">
        <f t="shared" si="0"/>
        <v>300</v>
      </c>
      <c r="M11" s="334"/>
      <c r="N11" s="5"/>
      <c r="O11" s="58">
        <f>SUM(L11:M11)</f>
        <v>300</v>
      </c>
    </row>
    <row r="12" spans="1:17" x14ac:dyDescent="0.35">
      <c r="A12" s="250"/>
      <c r="B12" s="221"/>
      <c r="C12" s="222"/>
      <c r="D12" s="225"/>
      <c r="E12" s="228"/>
      <c r="F12" s="230"/>
      <c r="G12" s="268" t="s">
        <v>37</v>
      </c>
      <c r="H12" s="252">
        <v>20</v>
      </c>
      <c r="I12" s="33"/>
      <c r="J12" s="34">
        <v>40</v>
      </c>
      <c r="K12" s="315"/>
      <c r="L12" s="338">
        <f t="shared" si="0"/>
        <v>60</v>
      </c>
      <c r="M12" s="334"/>
      <c r="N12" s="5"/>
      <c r="O12" s="56">
        <f>SUM(L12:M12)</f>
        <v>60</v>
      </c>
    </row>
    <row r="13" spans="1:17" x14ac:dyDescent="0.35">
      <c r="A13" s="250"/>
      <c r="B13" s="221"/>
      <c r="C13" s="222"/>
      <c r="D13" s="225"/>
      <c r="E13" s="228"/>
      <c r="F13" s="230"/>
      <c r="G13" s="269" t="s">
        <v>10</v>
      </c>
      <c r="H13" s="252">
        <v>20</v>
      </c>
      <c r="I13" s="33"/>
      <c r="J13" s="33">
        <v>40</v>
      </c>
      <c r="K13" s="315"/>
      <c r="L13" s="338">
        <f t="shared" si="0"/>
        <v>60</v>
      </c>
      <c r="M13" s="334"/>
      <c r="N13" s="5"/>
      <c r="O13" s="56">
        <f>SUM(L13:M13)</f>
        <v>60</v>
      </c>
    </row>
    <row r="14" spans="1:17" x14ac:dyDescent="0.35">
      <c r="A14" s="250"/>
      <c r="B14" s="221"/>
      <c r="C14" s="222"/>
      <c r="D14" s="225"/>
      <c r="E14" s="228"/>
      <c r="F14" s="230"/>
      <c r="G14" s="270" t="s">
        <v>78</v>
      </c>
      <c r="H14" s="253"/>
      <c r="I14" s="41"/>
      <c r="J14" s="41">
        <v>60</v>
      </c>
      <c r="K14" s="316"/>
      <c r="L14" s="338">
        <f t="shared" si="0"/>
        <v>60</v>
      </c>
      <c r="M14" s="334"/>
      <c r="N14" s="5"/>
      <c r="O14" s="56"/>
    </row>
    <row r="15" spans="1:17" ht="15" thickBot="1" x14ac:dyDescent="0.4">
      <c r="A15" s="250"/>
      <c r="B15" s="221"/>
      <c r="C15" s="222"/>
      <c r="D15" s="225"/>
      <c r="E15" s="228"/>
      <c r="F15" s="230"/>
      <c r="G15" s="271" t="s">
        <v>11</v>
      </c>
      <c r="H15" s="254">
        <v>20</v>
      </c>
      <c r="I15" s="35"/>
      <c r="J15" s="36">
        <v>40</v>
      </c>
      <c r="K15" s="317"/>
      <c r="L15" s="340">
        <f t="shared" si="0"/>
        <v>60</v>
      </c>
      <c r="M15" s="334"/>
      <c r="N15" s="5"/>
      <c r="O15" s="61">
        <f>SUM(L15:M15)</f>
        <v>60</v>
      </c>
    </row>
    <row r="16" spans="1:17" ht="15" thickBot="1" x14ac:dyDescent="0.4">
      <c r="A16" s="131"/>
      <c r="B16" s="221"/>
      <c r="C16" s="222"/>
      <c r="D16" s="225"/>
      <c r="E16" s="228"/>
      <c r="F16" s="231"/>
      <c r="G16" s="339" t="s">
        <v>3</v>
      </c>
      <c r="H16" s="76">
        <f>SUM(H11:H15)</f>
        <v>100</v>
      </c>
      <c r="I16" s="77">
        <f t="shared" ref="I16:K16" si="2">SUM(I11:I15)</f>
        <v>20</v>
      </c>
      <c r="J16" s="77">
        <f t="shared" si="2"/>
        <v>300</v>
      </c>
      <c r="K16" s="318">
        <f t="shared" si="2"/>
        <v>120</v>
      </c>
      <c r="L16" s="348">
        <f t="shared" si="0"/>
        <v>540</v>
      </c>
      <c r="M16" s="335">
        <v>40</v>
      </c>
      <c r="N16" s="5"/>
      <c r="O16" s="7">
        <f>SUM(L16,M16,N16)</f>
        <v>580</v>
      </c>
    </row>
    <row r="17" spans="1:15" x14ac:dyDescent="0.35">
      <c r="A17" s="249" t="s">
        <v>12</v>
      </c>
      <c r="B17" s="221"/>
      <c r="C17" s="222"/>
      <c r="D17" s="225"/>
      <c r="E17" s="228"/>
      <c r="F17" s="231"/>
      <c r="G17" s="267" t="s">
        <v>13</v>
      </c>
      <c r="H17" s="255">
        <v>60</v>
      </c>
      <c r="I17" s="32">
        <v>20</v>
      </c>
      <c r="J17" s="32">
        <v>120</v>
      </c>
      <c r="K17" s="319">
        <v>100</v>
      </c>
      <c r="L17" s="341">
        <f t="shared" si="0"/>
        <v>300</v>
      </c>
      <c r="M17" s="334"/>
      <c r="N17" s="5"/>
      <c r="O17" s="58">
        <f>SUM(L17:M17)</f>
        <v>300</v>
      </c>
    </row>
    <row r="18" spans="1:15" x14ac:dyDescent="0.35">
      <c r="A18" s="250"/>
      <c r="B18" s="221"/>
      <c r="C18" s="222"/>
      <c r="D18" s="225"/>
      <c r="E18" s="228"/>
      <c r="F18" s="231"/>
      <c r="G18" s="268" t="s">
        <v>38</v>
      </c>
      <c r="H18" s="252">
        <v>20</v>
      </c>
      <c r="I18" s="33"/>
      <c r="J18" s="33">
        <v>40</v>
      </c>
      <c r="K18" s="320"/>
      <c r="L18" s="338">
        <f t="shared" si="0"/>
        <v>60</v>
      </c>
      <c r="M18" s="334"/>
      <c r="N18" s="5"/>
      <c r="O18" s="56">
        <f>SUM(L18:M18)</f>
        <v>60</v>
      </c>
    </row>
    <row r="19" spans="1:15" x14ac:dyDescent="0.35">
      <c r="A19" s="250"/>
      <c r="B19" s="221"/>
      <c r="C19" s="222"/>
      <c r="D19" s="225"/>
      <c r="E19" s="228"/>
      <c r="F19" s="231"/>
      <c r="G19" s="270" t="s">
        <v>79</v>
      </c>
      <c r="H19" s="256"/>
      <c r="I19" s="40"/>
      <c r="J19" s="41">
        <v>100</v>
      </c>
      <c r="K19" s="321"/>
      <c r="L19" s="338">
        <f t="shared" si="0"/>
        <v>100</v>
      </c>
      <c r="M19" s="334"/>
      <c r="N19" s="5"/>
      <c r="O19" s="56"/>
    </row>
    <row r="20" spans="1:15" ht="15" thickBot="1" x14ac:dyDescent="0.4">
      <c r="A20" s="250"/>
      <c r="B20" s="221"/>
      <c r="C20" s="222"/>
      <c r="D20" s="225"/>
      <c r="E20" s="228"/>
      <c r="F20" s="231"/>
      <c r="G20" s="269" t="s">
        <v>14</v>
      </c>
      <c r="H20" s="254">
        <v>40</v>
      </c>
      <c r="I20" s="35"/>
      <c r="J20" s="36">
        <v>80</v>
      </c>
      <c r="K20" s="317"/>
      <c r="L20" s="340">
        <f t="shared" si="0"/>
        <v>120</v>
      </c>
      <c r="M20" s="334"/>
      <c r="N20" s="5"/>
      <c r="O20" s="56">
        <f>SUM(L20:M20)</f>
        <v>120</v>
      </c>
    </row>
    <row r="21" spans="1:15" ht="15" thickBot="1" x14ac:dyDescent="0.4">
      <c r="A21" s="130"/>
      <c r="B21" s="221"/>
      <c r="C21" s="222"/>
      <c r="D21" s="225"/>
      <c r="E21" s="228"/>
      <c r="F21" s="231"/>
      <c r="G21" s="339" t="s">
        <v>3</v>
      </c>
      <c r="H21" s="76">
        <f>SUM(H17:H20)</f>
        <v>120</v>
      </c>
      <c r="I21" s="77">
        <f t="shared" ref="I21:K21" si="3">SUM(I17:I20)</f>
        <v>20</v>
      </c>
      <c r="J21" s="77">
        <f t="shared" si="3"/>
        <v>340</v>
      </c>
      <c r="K21" s="318">
        <f t="shared" si="3"/>
        <v>100</v>
      </c>
      <c r="L21" s="348">
        <f t="shared" si="0"/>
        <v>580</v>
      </c>
      <c r="M21" s="335">
        <v>40</v>
      </c>
      <c r="N21" s="5"/>
      <c r="O21" s="57">
        <f>SUM(L21,M21,N21)</f>
        <v>620</v>
      </c>
    </row>
    <row r="22" spans="1:15" x14ac:dyDescent="0.35">
      <c r="A22" s="134" t="s">
        <v>15</v>
      </c>
      <c r="B22" s="221"/>
      <c r="C22" s="222"/>
      <c r="D22" s="225"/>
      <c r="E22" s="228"/>
      <c r="F22" s="231"/>
      <c r="G22" s="267" t="s">
        <v>16</v>
      </c>
      <c r="H22" s="257">
        <v>60</v>
      </c>
      <c r="I22" s="28">
        <v>20</v>
      </c>
      <c r="J22" s="28">
        <v>120</v>
      </c>
      <c r="K22" s="322">
        <v>100</v>
      </c>
      <c r="L22" s="341">
        <f t="shared" si="0"/>
        <v>300</v>
      </c>
      <c r="M22" s="334"/>
      <c r="N22" s="5"/>
      <c r="O22" s="58">
        <f>SUM(L22:M22)</f>
        <v>300</v>
      </c>
    </row>
    <row r="23" spans="1:15" x14ac:dyDescent="0.35">
      <c r="A23" s="250"/>
      <c r="B23" s="221"/>
      <c r="C23" s="222"/>
      <c r="D23" s="225"/>
      <c r="E23" s="228"/>
      <c r="F23" s="231"/>
      <c r="G23" s="268" t="s">
        <v>39</v>
      </c>
      <c r="H23" s="258">
        <v>20</v>
      </c>
      <c r="I23" s="29"/>
      <c r="J23" s="29">
        <v>40</v>
      </c>
      <c r="K23" s="323"/>
      <c r="L23" s="338">
        <f t="shared" si="0"/>
        <v>60</v>
      </c>
      <c r="M23" s="334"/>
      <c r="N23" s="5"/>
      <c r="O23" s="56">
        <f>SUM(L23:M23)</f>
        <v>60</v>
      </c>
    </row>
    <row r="24" spans="1:15" x14ac:dyDescent="0.35">
      <c r="A24" s="250"/>
      <c r="B24" s="221"/>
      <c r="C24" s="222"/>
      <c r="D24" s="225"/>
      <c r="E24" s="228"/>
      <c r="F24" s="231"/>
      <c r="G24" s="270" t="s">
        <v>80</v>
      </c>
      <c r="H24" s="256"/>
      <c r="I24" s="40"/>
      <c r="J24" s="41">
        <v>100</v>
      </c>
      <c r="K24" s="321"/>
      <c r="L24" s="338">
        <f t="shared" si="0"/>
        <v>100</v>
      </c>
      <c r="M24" s="334"/>
      <c r="N24" s="5"/>
      <c r="O24" s="56"/>
    </row>
    <row r="25" spans="1:15" ht="15" thickBot="1" x14ac:dyDescent="0.4">
      <c r="A25" s="250"/>
      <c r="B25" s="221"/>
      <c r="C25" s="222"/>
      <c r="D25" s="225"/>
      <c r="E25" s="228"/>
      <c r="F25" s="231"/>
      <c r="G25" s="269" t="s">
        <v>17</v>
      </c>
      <c r="H25" s="259">
        <v>40</v>
      </c>
      <c r="I25" s="62"/>
      <c r="J25" s="63">
        <v>80</v>
      </c>
      <c r="K25" s="324"/>
      <c r="L25" s="340">
        <f t="shared" si="0"/>
        <v>120</v>
      </c>
      <c r="M25" s="334"/>
      <c r="N25" s="5"/>
      <c r="O25" s="56">
        <f>SUM(L25:M25)</f>
        <v>120</v>
      </c>
    </row>
    <row r="26" spans="1:15" ht="15" thickBot="1" x14ac:dyDescent="0.4">
      <c r="A26" s="131"/>
      <c r="B26" s="221"/>
      <c r="C26" s="222"/>
      <c r="D26" s="225"/>
      <c r="E26" s="228"/>
      <c r="F26" s="231"/>
      <c r="G26" s="339" t="s">
        <v>3</v>
      </c>
      <c r="H26" s="76">
        <f>SUM(H22:H25)</f>
        <v>120</v>
      </c>
      <c r="I26" s="77">
        <f t="shared" ref="I26:K26" si="4">SUM(I22:I25)</f>
        <v>20</v>
      </c>
      <c r="J26" s="77">
        <f t="shared" si="4"/>
        <v>340</v>
      </c>
      <c r="K26" s="318">
        <f t="shared" si="4"/>
        <v>100</v>
      </c>
      <c r="L26" s="348">
        <f t="shared" si="0"/>
        <v>580</v>
      </c>
      <c r="M26" s="335">
        <v>40</v>
      </c>
      <c r="N26" s="5"/>
      <c r="O26" s="60">
        <f>SUM(L26,M26,N26)</f>
        <v>620</v>
      </c>
    </row>
    <row r="27" spans="1:15" x14ac:dyDescent="0.35">
      <c r="A27" s="249" t="s">
        <v>18</v>
      </c>
      <c r="B27" s="221"/>
      <c r="C27" s="222"/>
      <c r="D27" s="225"/>
      <c r="E27" s="228"/>
      <c r="F27" s="231"/>
      <c r="G27" s="267" t="s">
        <v>27</v>
      </c>
      <c r="H27" s="257">
        <v>60</v>
      </c>
      <c r="I27" s="27">
        <v>20</v>
      </c>
      <c r="J27" s="28">
        <v>120</v>
      </c>
      <c r="K27" s="322">
        <v>100</v>
      </c>
      <c r="L27" s="341">
        <f t="shared" si="0"/>
        <v>300</v>
      </c>
      <c r="M27" s="334"/>
      <c r="N27" s="5"/>
      <c r="O27" s="55">
        <f>SUM(L27:M27)</f>
        <v>300</v>
      </c>
    </row>
    <row r="28" spans="1:15" x14ac:dyDescent="0.35">
      <c r="A28" s="250"/>
      <c r="B28" s="232"/>
      <c r="C28" s="222"/>
      <c r="D28" s="225"/>
      <c r="E28" s="228"/>
      <c r="F28" s="231"/>
      <c r="G28" s="268" t="s">
        <v>40</v>
      </c>
      <c r="H28" s="258">
        <v>20</v>
      </c>
      <c r="I28" s="29"/>
      <c r="J28" s="29">
        <v>40</v>
      </c>
      <c r="K28" s="323"/>
      <c r="L28" s="338">
        <f t="shared" si="0"/>
        <v>60</v>
      </c>
      <c r="M28" s="334"/>
      <c r="N28" s="5"/>
      <c r="O28" s="56">
        <f>SUM(L28:M28)</f>
        <v>60</v>
      </c>
    </row>
    <row r="29" spans="1:15" x14ac:dyDescent="0.35">
      <c r="A29" s="250"/>
      <c r="B29" s="232"/>
      <c r="C29" s="222"/>
      <c r="D29" s="225"/>
      <c r="E29" s="228"/>
      <c r="F29" s="231"/>
      <c r="G29" s="270" t="s">
        <v>81</v>
      </c>
      <c r="H29" s="253"/>
      <c r="I29" s="41"/>
      <c r="J29" s="41">
        <v>134</v>
      </c>
      <c r="K29" s="325"/>
      <c r="L29" s="338">
        <f t="shared" si="0"/>
        <v>134</v>
      </c>
      <c r="M29" s="334"/>
      <c r="N29" s="5"/>
      <c r="O29" s="56"/>
    </row>
    <row r="30" spans="1:15" x14ac:dyDescent="0.35">
      <c r="A30" s="250"/>
      <c r="B30" s="232"/>
      <c r="C30" s="222"/>
      <c r="D30" s="225"/>
      <c r="E30" s="228"/>
      <c r="F30" s="231"/>
      <c r="G30" s="269" t="s">
        <v>19</v>
      </c>
      <c r="H30" s="258">
        <v>20</v>
      </c>
      <c r="I30" s="29"/>
      <c r="J30" s="30">
        <v>60</v>
      </c>
      <c r="K30" s="326"/>
      <c r="L30" s="338">
        <f t="shared" si="0"/>
        <v>80</v>
      </c>
      <c r="M30" s="334"/>
      <c r="N30" s="5"/>
      <c r="O30" s="56">
        <f>SUM(L30:M30)</f>
        <v>80</v>
      </c>
    </row>
    <row r="31" spans="1:15" ht="15" customHeight="1" thickBot="1" x14ac:dyDescent="0.4">
      <c r="A31" s="250"/>
      <c r="B31" s="233" t="s">
        <v>91</v>
      </c>
      <c r="C31" s="222"/>
      <c r="D31" s="225"/>
      <c r="E31" s="228"/>
      <c r="F31" s="231"/>
      <c r="G31" s="273" t="s">
        <v>54</v>
      </c>
      <c r="H31" s="260">
        <v>20</v>
      </c>
      <c r="I31" s="8"/>
      <c r="J31" s="8">
        <v>40</v>
      </c>
      <c r="K31" s="327"/>
      <c r="L31" s="340">
        <f t="shared" si="0"/>
        <v>60</v>
      </c>
      <c r="M31" s="334"/>
      <c r="N31" s="5"/>
      <c r="O31" s="56">
        <f>SUM(L31:M31)</f>
        <v>60</v>
      </c>
    </row>
    <row r="32" spans="1:15" ht="15" thickBot="1" x14ac:dyDescent="0.4">
      <c r="A32" s="130"/>
      <c r="B32" s="233"/>
      <c r="C32" s="222"/>
      <c r="D32" s="225"/>
      <c r="E32" s="228"/>
      <c r="F32" s="231"/>
      <c r="G32" s="339" t="s">
        <v>3</v>
      </c>
      <c r="H32" s="76">
        <f>SUM(H27:H31)</f>
        <v>120</v>
      </c>
      <c r="I32" s="77">
        <f t="shared" ref="I32:K32" si="5">SUM(I27:I31)</f>
        <v>20</v>
      </c>
      <c r="J32" s="77">
        <f t="shared" si="5"/>
        <v>394</v>
      </c>
      <c r="K32" s="318">
        <f t="shared" si="5"/>
        <v>100</v>
      </c>
      <c r="L32" s="348">
        <f t="shared" si="0"/>
        <v>634</v>
      </c>
      <c r="M32" s="336"/>
      <c r="N32" s="6">
        <v>20</v>
      </c>
      <c r="O32" s="57">
        <f>SUM(L32,M32,N32)</f>
        <v>654</v>
      </c>
    </row>
    <row r="33" spans="1:15" x14ac:dyDescent="0.35">
      <c r="A33" s="134" t="s">
        <v>20</v>
      </c>
      <c r="B33" s="233"/>
      <c r="C33" s="222"/>
      <c r="D33" s="225"/>
      <c r="E33" s="228"/>
      <c r="F33" s="231"/>
      <c r="G33" s="268" t="s">
        <v>41</v>
      </c>
      <c r="H33" s="261">
        <v>20</v>
      </c>
      <c r="I33" s="27"/>
      <c r="J33" s="27">
        <v>60</v>
      </c>
      <c r="K33" s="328"/>
      <c r="L33" s="341">
        <f t="shared" si="0"/>
        <v>80</v>
      </c>
      <c r="M33" s="334"/>
      <c r="N33" s="5"/>
      <c r="O33" s="58">
        <f>SUM(L33:M33)</f>
        <v>80</v>
      </c>
    </row>
    <row r="34" spans="1:15" x14ac:dyDescent="0.35">
      <c r="A34" s="250"/>
      <c r="B34" s="233"/>
      <c r="C34" s="222"/>
      <c r="D34" s="225"/>
      <c r="E34" s="228"/>
      <c r="F34" s="231"/>
      <c r="G34" s="270" t="s">
        <v>82</v>
      </c>
      <c r="H34" s="253"/>
      <c r="I34" s="41"/>
      <c r="J34" s="41">
        <v>130</v>
      </c>
      <c r="K34" s="325"/>
      <c r="L34" s="338">
        <f t="shared" si="0"/>
        <v>130</v>
      </c>
      <c r="M34" s="334"/>
      <c r="N34" s="5"/>
      <c r="O34" s="56"/>
    </row>
    <row r="35" spans="1:15" x14ac:dyDescent="0.35">
      <c r="A35" s="250"/>
      <c r="B35" s="233"/>
      <c r="C35" s="222"/>
      <c r="D35" s="225"/>
      <c r="E35" s="228"/>
      <c r="F35" s="231"/>
      <c r="G35" s="269" t="s">
        <v>21</v>
      </c>
      <c r="H35" s="258">
        <v>20</v>
      </c>
      <c r="I35" s="29"/>
      <c r="J35" s="29">
        <v>40</v>
      </c>
      <c r="K35" s="323"/>
      <c r="L35" s="338">
        <f t="shared" si="0"/>
        <v>60</v>
      </c>
      <c r="M35" s="334"/>
      <c r="N35" s="5"/>
      <c r="O35" s="56">
        <f>SUM(L35:M35)</f>
        <v>60</v>
      </c>
    </row>
    <row r="36" spans="1:15" x14ac:dyDescent="0.35">
      <c r="A36" s="250"/>
      <c r="B36" s="233"/>
      <c r="C36" s="222"/>
      <c r="D36" s="225"/>
      <c r="E36" s="228"/>
      <c r="F36" s="231"/>
      <c r="G36" s="273" t="s">
        <v>55</v>
      </c>
      <c r="H36" s="262">
        <v>40</v>
      </c>
      <c r="I36" s="4"/>
      <c r="J36" s="4">
        <v>60</v>
      </c>
      <c r="K36" s="329"/>
      <c r="L36" s="338">
        <f t="shared" si="0"/>
        <v>100</v>
      </c>
      <c r="M36" s="334"/>
      <c r="N36" s="5"/>
      <c r="O36" s="56">
        <f>SUM(L36:M36)</f>
        <v>100</v>
      </c>
    </row>
    <row r="37" spans="1:15" ht="15" customHeight="1" thickBot="1" x14ac:dyDescent="0.4">
      <c r="A37" s="250"/>
      <c r="B37" s="233"/>
      <c r="C37" s="222"/>
      <c r="D37" s="225"/>
      <c r="E37" s="228"/>
      <c r="F37" s="234" t="s">
        <v>104</v>
      </c>
      <c r="G37" s="274" t="s">
        <v>28</v>
      </c>
      <c r="H37" s="263">
        <v>60</v>
      </c>
      <c r="I37" s="62">
        <v>20</v>
      </c>
      <c r="J37" s="8">
        <v>180</v>
      </c>
      <c r="K37" s="330">
        <v>120</v>
      </c>
      <c r="L37" s="340">
        <f t="shared" si="0"/>
        <v>380</v>
      </c>
      <c r="M37" s="334"/>
      <c r="N37" s="5"/>
      <c r="O37" s="56">
        <f>SUM(L37:M37)</f>
        <v>380</v>
      </c>
    </row>
    <row r="38" spans="1:15" ht="15" thickBot="1" x14ac:dyDescent="0.4">
      <c r="A38" s="131"/>
      <c r="B38" s="233"/>
      <c r="C38" s="222"/>
      <c r="D38" s="225"/>
      <c r="E38" s="228"/>
      <c r="F38" s="234"/>
      <c r="G38" s="339" t="s">
        <v>3</v>
      </c>
      <c r="H38" s="76">
        <f>SUM(H33:H37)</f>
        <v>140</v>
      </c>
      <c r="I38" s="77">
        <f t="shared" ref="I38:K38" si="6">SUM(I33:I37)</f>
        <v>20</v>
      </c>
      <c r="J38" s="77">
        <f t="shared" si="6"/>
        <v>470</v>
      </c>
      <c r="K38" s="318">
        <f t="shared" si="6"/>
        <v>120</v>
      </c>
      <c r="L38" s="348">
        <f t="shared" si="0"/>
        <v>750</v>
      </c>
      <c r="M38" s="334"/>
      <c r="N38" s="5"/>
      <c r="O38" s="59">
        <f>SUM(L38,M38,N38)</f>
        <v>750</v>
      </c>
    </row>
    <row r="39" spans="1:15" x14ac:dyDescent="0.35">
      <c r="A39" s="249" t="s">
        <v>22</v>
      </c>
      <c r="B39" s="233"/>
      <c r="C39" s="222"/>
      <c r="D39" s="225"/>
      <c r="E39" s="228"/>
      <c r="F39" s="234"/>
      <c r="G39" s="268" t="s">
        <v>42</v>
      </c>
      <c r="H39" s="261">
        <v>20</v>
      </c>
      <c r="I39" s="27"/>
      <c r="J39" s="27">
        <v>40</v>
      </c>
      <c r="K39" s="328"/>
      <c r="L39" s="341">
        <f t="shared" si="0"/>
        <v>60</v>
      </c>
      <c r="M39" s="334"/>
      <c r="N39" s="5"/>
      <c r="O39" s="56">
        <f>SUM(L39:M39)</f>
        <v>60</v>
      </c>
    </row>
    <row r="40" spans="1:15" x14ac:dyDescent="0.35">
      <c r="A40" s="250"/>
      <c r="B40" s="233"/>
      <c r="C40" s="222"/>
      <c r="D40" s="225"/>
      <c r="E40" s="228"/>
      <c r="F40" s="234"/>
      <c r="G40" s="270" t="s">
        <v>83</v>
      </c>
      <c r="H40" s="253"/>
      <c r="I40" s="41"/>
      <c r="J40" s="41">
        <v>140</v>
      </c>
      <c r="K40" s="325"/>
      <c r="L40" s="338">
        <f>SUM(H40:K40)</f>
        <v>140</v>
      </c>
      <c r="M40" s="334"/>
      <c r="N40" s="5"/>
      <c r="O40" s="56"/>
    </row>
    <row r="41" spans="1:15" x14ac:dyDescent="0.35">
      <c r="A41" s="250"/>
      <c r="B41" s="233"/>
      <c r="C41" s="222"/>
      <c r="D41" s="225"/>
      <c r="E41" s="228"/>
      <c r="F41" s="234"/>
      <c r="G41" s="269" t="s">
        <v>23</v>
      </c>
      <c r="H41" s="258">
        <v>20</v>
      </c>
      <c r="I41" s="29"/>
      <c r="J41" s="29">
        <v>40</v>
      </c>
      <c r="K41" s="323"/>
      <c r="L41" s="338">
        <f t="shared" si="0"/>
        <v>60</v>
      </c>
      <c r="M41" s="334"/>
      <c r="N41" s="5"/>
      <c r="O41" s="56">
        <f>SUM(L41:M41)</f>
        <v>60</v>
      </c>
    </row>
    <row r="42" spans="1:15" x14ac:dyDescent="0.35">
      <c r="A42" s="250"/>
      <c r="B42" s="233"/>
      <c r="C42" s="222"/>
      <c r="D42" s="225"/>
      <c r="E42" s="228"/>
      <c r="F42" s="234"/>
      <c r="G42" s="273" t="s">
        <v>56</v>
      </c>
      <c r="H42" s="264">
        <v>60</v>
      </c>
      <c r="I42" s="4"/>
      <c r="J42" s="4">
        <v>40</v>
      </c>
      <c r="K42" s="329"/>
      <c r="L42" s="338">
        <f t="shared" si="0"/>
        <v>100</v>
      </c>
      <c r="M42" s="334"/>
      <c r="N42" s="5"/>
      <c r="O42" s="56"/>
    </row>
    <row r="43" spans="1:15" ht="15" thickBot="1" x14ac:dyDescent="0.4">
      <c r="A43" s="250"/>
      <c r="B43" s="233"/>
      <c r="C43" s="222"/>
      <c r="D43" s="225"/>
      <c r="E43" s="228"/>
      <c r="F43" s="234"/>
      <c r="G43" s="274" t="s">
        <v>29</v>
      </c>
      <c r="H43" s="263">
        <v>60</v>
      </c>
      <c r="I43" s="62">
        <v>20</v>
      </c>
      <c r="J43" s="8">
        <v>180</v>
      </c>
      <c r="K43" s="330">
        <v>100</v>
      </c>
      <c r="L43" s="340">
        <f t="shared" si="0"/>
        <v>360</v>
      </c>
      <c r="M43" s="334"/>
      <c r="N43" s="5"/>
      <c r="O43" s="56">
        <f>SUM(L43:M43)</f>
        <v>360</v>
      </c>
    </row>
    <row r="44" spans="1:15" ht="15" thickBot="1" x14ac:dyDescent="0.4">
      <c r="A44" s="130"/>
      <c r="B44" s="233"/>
      <c r="C44" s="222"/>
      <c r="D44" s="225"/>
      <c r="E44" s="228"/>
      <c r="F44" s="234"/>
      <c r="G44" s="339" t="s">
        <v>3</v>
      </c>
      <c r="H44" s="76">
        <f>SUM(H39:H43)</f>
        <v>160</v>
      </c>
      <c r="I44" s="77">
        <f t="shared" ref="I44:K44" si="7">SUM(I39:I43)</f>
        <v>20</v>
      </c>
      <c r="J44" s="77">
        <f t="shared" si="7"/>
        <v>440</v>
      </c>
      <c r="K44" s="318">
        <f t="shared" si="7"/>
        <v>100</v>
      </c>
      <c r="L44" s="348">
        <f>SUM(H44:K44)</f>
        <v>720</v>
      </c>
      <c r="M44" s="334"/>
      <c r="N44" s="6">
        <v>20</v>
      </c>
      <c r="O44" s="59">
        <f>SUM(L44,M44,N44)</f>
        <v>740</v>
      </c>
    </row>
    <row r="45" spans="1:15" x14ac:dyDescent="0.35">
      <c r="A45" s="132" t="s">
        <v>24</v>
      </c>
      <c r="B45" s="233"/>
      <c r="C45" s="235"/>
      <c r="D45" s="225"/>
      <c r="E45" s="228"/>
      <c r="F45" s="234"/>
      <c r="G45" s="268" t="s">
        <v>58</v>
      </c>
      <c r="H45" s="265">
        <v>40</v>
      </c>
      <c r="I45" s="31"/>
      <c r="J45" s="38">
        <v>20</v>
      </c>
      <c r="K45" s="331"/>
      <c r="L45" s="341">
        <f t="shared" si="0"/>
        <v>60</v>
      </c>
      <c r="M45" s="334"/>
      <c r="N45" s="5"/>
      <c r="O45" s="56"/>
    </row>
    <row r="46" spans="1:15" x14ac:dyDescent="0.35">
      <c r="A46" s="133"/>
      <c r="B46" s="233"/>
      <c r="C46" s="236"/>
      <c r="D46" s="225"/>
      <c r="E46" s="228"/>
      <c r="F46" s="234"/>
      <c r="G46" s="270" t="s">
        <v>84</v>
      </c>
      <c r="H46" s="253"/>
      <c r="I46" s="41"/>
      <c r="J46" s="41">
        <v>140</v>
      </c>
      <c r="K46" s="325"/>
      <c r="L46" s="338">
        <f t="shared" si="0"/>
        <v>140</v>
      </c>
      <c r="M46" s="334"/>
      <c r="N46" s="5"/>
      <c r="O46" s="56"/>
    </row>
    <row r="47" spans="1:15" x14ac:dyDescent="0.35">
      <c r="A47" s="133"/>
      <c r="B47" s="233"/>
      <c r="C47" s="237"/>
      <c r="D47" s="225"/>
      <c r="E47" s="226"/>
      <c r="F47" s="234"/>
      <c r="G47" s="269" t="s">
        <v>25</v>
      </c>
      <c r="H47" s="252">
        <v>20</v>
      </c>
      <c r="I47" s="33"/>
      <c r="J47" s="33">
        <v>40</v>
      </c>
      <c r="K47" s="320"/>
      <c r="L47" s="338">
        <f t="shared" si="0"/>
        <v>60</v>
      </c>
      <c r="M47" s="334"/>
      <c r="N47" s="5"/>
      <c r="O47" s="56">
        <f>SUM(L47:M47)</f>
        <v>60</v>
      </c>
    </row>
    <row r="48" spans="1:15" x14ac:dyDescent="0.35">
      <c r="A48" s="133"/>
      <c r="B48" s="238"/>
      <c r="C48" s="239"/>
      <c r="D48" s="240"/>
      <c r="E48" s="240"/>
      <c r="F48" s="234"/>
      <c r="G48" s="273" t="s">
        <v>57</v>
      </c>
      <c r="H48" s="264">
        <v>60</v>
      </c>
      <c r="I48" s="4"/>
      <c r="J48" s="4">
        <v>40</v>
      </c>
      <c r="K48" s="332"/>
      <c r="L48" s="338">
        <f t="shared" si="0"/>
        <v>100</v>
      </c>
      <c r="M48" s="334"/>
      <c r="N48" s="5"/>
      <c r="O48" s="56">
        <f>SUM(L48:M48)</f>
        <v>100</v>
      </c>
    </row>
    <row r="49" spans="1:17" ht="15" thickBot="1" x14ac:dyDescent="0.4">
      <c r="A49" s="133"/>
      <c r="B49" s="241"/>
      <c r="C49" s="242"/>
      <c r="D49" s="240"/>
      <c r="E49" s="240"/>
      <c r="F49" s="234"/>
      <c r="G49" s="274" t="s">
        <v>30</v>
      </c>
      <c r="H49" s="266">
        <v>60</v>
      </c>
      <c r="I49" s="35">
        <v>20</v>
      </c>
      <c r="J49" s="8">
        <v>180</v>
      </c>
      <c r="K49" s="317">
        <v>100</v>
      </c>
      <c r="L49" s="340">
        <f t="shared" si="0"/>
        <v>360</v>
      </c>
      <c r="M49" s="334"/>
      <c r="N49" s="5"/>
      <c r="O49" s="56">
        <f>SUM(L49:M49)</f>
        <v>360</v>
      </c>
    </row>
    <row r="50" spans="1:17" ht="15" thickBot="1" x14ac:dyDescent="0.4">
      <c r="A50" s="133"/>
      <c r="B50" s="247"/>
      <c r="C50" s="248"/>
      <c r="D50" s="248"/>
      <c r="E50" s="248"/>
      <c r="F50" s="286"/>
      <c r="G50" s="342" t="s">
        <v>3</v>
      </c>
      <c r="H50" s="76">
        <f>SUM(H45:H49)</f>
        <v>180</v>
      </c>
      <c r="I50" s="77">
        <f t="shared" ref="I50:K50" si="8">SUM(I45:I49)</f>
        <v>20</v>
      </c>
      <c r="J50" s="77">
        <f t="shared" si="8"/>
        <v>420</v>
      </c>
      <c r="K50" s="318">
        <f t="shared" si="8"/>
        <v>100</v>
      </c>
      <c r="L50" s="348">
        <f t="shared" si="0"/>
        <v>720</v>
      </c>
      <c r="M50" s="334"/>
      <c r="N50" s="5"/>
      <c r="O50" s="60">
        <f>SUM(L50,M50,N50)</f>
        <v>720</v>
      </c>
    </row>
    <row r="51" spans="1:17" ht="15" thickBot="1" x14ac:dyDescent="0.4">
      <c r="A51" s="305"/>
      <c r="B51" s="306"/>
      <c r="C51" s="306"/>
      <c r="D51" s="306"/>
      <c r="E51" s="306"/>
      <c r="F51" s="311"/>
      <c r="G51" s="288" t="s">
        <v>93</v>
      </c>
      <c r="H51" s="343">
        <f>SUM(H50,H44,H38,H32,H26,H21,H16,H10)</f>
        <v>1040</v>
      </c>
      <c r="I51" s="343">
        <f t="shared" ref="I51:L51" si="9">SUM(I50,I44,I38,I32,I26,I21,I16,I10)</f>
        <v>160</v>
      </c>
      <c r="J51" s="343">
        <f t="shared" si="9"/>
        <v>3004</v>
      </c>
      <c r="K51" s="343">
        <f t="shared" si="9"/>
        <v>860</v>
      </c>
      <c r="L51" s="343">
        <f t="shared" si="9"/>
        <v>5064</v>
      </c>
      <c r="M51" s="66">
        <f>SUM(M5:M50)</f>
        <v>160</v>
      </c>
      <c r="N51" s="64">
        <f>SUM(N5:N50)</f>
        <v>40</v>
      </c>
      <c r="O51" s="65">
        <f>SUM(L51:N51)</f>
        <v>5264</v>
      </c>
    </row>
    <row r="52" spans="1:17" x14ac:dyDescent="0.35">
      <c r="A52" s="307"/>
      <c r="B52" s="308"/>
      <c r="C52" s="308"/>
      <c r="D52" s="308"/>
      <c r="E52" s="308"/>
      <c r="F52" s="312"/>
      <c r="G52" s="275" t="s">
        <v>92</v>
      </c>
      <c r="H52" s="344">
        <f>(H51*50)/60</f>
        <v>866.66666666666663</v>
      </c>
      <c r="I52" s="345">
        <f>(I51*50)/60</f>
        <v>133.33333333333334</v>
      </c>
      <c r="J52" s="344">
        <f>(J51*50)/60</f>
        <v>2503.3333333333335</v>
      </c>
      <c r="K52" s="345">
        <f>(K51*50)/60</f>
        <v>716.66666666666663</v>
      </c>
      <c r="L52" s="344">
        <f>(L51*50)/60</f>
        <v>4220</v>
      </c>
      <c r="M52" s="346">
        <f>(M51*50)/60</f>
        <v>133.33333333333334</v>
      </c>
      <c r="N52" s="347">
        <f>(N51*50)/60</f>
        <v>33.333333333333336</v>
      </c>
      <c r="O52" s="391">
        <f>(O51*50)/60</f>
        <v>4386.666666666667</v>
      </c>
      <c r="Q52" s="37"/>
    </row>
    <row r="53" spans="1:17" ht="15" thickBot="1" x14ac:dyDescent="0.4">
      <c r="A53" s="309"/>
      <c r="B53" s="310"/>
      <c r="C53" s="310"/>
      <c r="D53" s="310"/>
      <c r="E53" s="310"/>
      <c r="F53" s="313"/>
      <c r="G53" s="289" t="s">
        <v>98</v>
      </c>
      <c r="H53" s="290"/>
      <c r="I53" s="290"/>
      <c r="J53" s="290"/>
      <c r="K53" s="290"/>
      <c r="L53" s="290"/>
      <c r="M53" s="290"/>
      <c r="N53" s="291"/>
      <c r="O53" s="67">
        <v>252</v>
      </c>
    </row>
    <row r="54" spans="1:17" ht="15.5" x14ac:dyDescent="0.35">
      <c r="A54" s="292" t="s">
        <v>43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3"/>
    </row>
    <row r="55" spans="1:17" ht="14.5" customHeight="1" x14ac:dyDescent="0.35">
      <c r="A55" s="294" t="s">
        <v>96</v>
      </c>
      <c r="B55" s="294"/>
      <c r="C55" s="294"/>
      <c r="D55" s="294"/>
      <c r="E55" s="294"/>
      <c r="F55" s="397"/>
      <c r="G55" s="276" t="s">
        <v>59</v>
      </c>
      <c r="H55" s="135"/>
      <c r="I55" s="135"/>
      <c r="J55" s="135"/>
      <c r="K55" s="135"/>
      <c r="L55" s="135"/>
      <c r="M55" s="135"/>
      <c r="N55" s="135"/>
      <c r="O55" s="75">
        <v>48</v>
      </c>
    </row>
    <row r="56" spans="1:17" x14ac:dyDescent="0.35">
      <c r="A56" s="294"/>
      <c r="B56" s="294"/>
      <c r="C56" s="294"/>
      <c r="D56" s="294"/>
      <c r="E56" s="294"/>
      <c r="F56" s="397"/>
      <c r="G56" s="276" t="s">
        <v>60</v>
      </c>
      <c r="H56" s="135"/>
      <c r="I56" s="135"/>
      <c r="J56" s="135"/>
      <c r="K56" s="135"/>
      <c r="L56" s="135"/>
      <c r="M56" s="135"/>
      <c r="N56" s="135"/>
      <c r="O56" s="75">
        <v>210</v>
      </c>
    </row>
    <row r="57" spans="1:17" x14ac:dyDescent="0.35">
      <c r="A57" s="294"/>
      <c r="B57" s="294"/>
      <c r="C57" s="294"/>
      <c r="D57" s="294"/>
      <c r="E57" s="294"/>
      <c r="F57" s="397"/>
      <c r="G57" s="277" t="s">
        <v>70</v>
      </c>
      <c r="H57" s="136"/>
      <c r="I57" s="136"/>
      <c r="J57" s="136"/>
      <c r="K57" s="136"/>
      <c r="L57" s="136"/>
      <c r="M57" s="136"/>
      <c r="N57" s="136"/>
      <c r="O57" s="75">
        <v>260</v>
      </c>
    </row>
    <row r="58" spans="1:17" x14ac:dyDescent="0.35">
      <c r="A58" s="294"/>
      <c r="B58" s="294"/>
      <c r="C58" s="294"/>
      <c r="D58" s="294"/>
      <c r="E58" s="294"/>
      <c r="F58" s="397"/>
      <c r="G58" s="277" t="s">
        <v>71</v>
      </c>
      <c r="H58" s="136"/>
      <c r="I58" s="136"/>
      <c r="J58" s="136"/>
      <c r="K58" s="136"/>
      <c r="L58" s="136"/>
      <c r="M58" s="136"/>
      <c r="N58" s="136"/>
      <c r="O58" s="75">
        <v>260</v>
      </c>
    </row>
    <row r="59" spans="1:17" x14ac:dyDescent="0.35">
      <c r="A59" s="294"/>
      <c r="B59" s="294"/>
      <c r="C59" s="294"/>
      <c r="D59" s="294"/>
      <c r="E59" s="294"/>
      <c r="F59" s="397"/>
      <c r="G59" s="278" t="s">
        <v>68</v>
      </c>
      <c r="H59" s="137"/>
      <c r="I59" s="137"/>
      <c r="J59" s="137"/>
      <c r="K59" s="137"/>
      <c r="L59" s="137"/>
      <c r="M59" s="137"/>
      <c r="N59" s="137"/>
      <c r="O59" s="75">
        <v>162</v>
      </c>
    </row>
    <row r="60" spans="1:17" x14ac:dyDescent="0.35">
      <c r="A60" s="294"/>
      <c r="B60" s="294"/>
      <c r="C60" s="294"/>
      <c r="D60" s="294"/>
      <c r="E60" s="294"/>
      <c r="F60" s="397"/>
      <c r="G60" s="278" t="s">
        <v>74</v>
      </c>
      <c r="H60" s="137"/>
      <c r="I60" s="137"/>
      <c r="J60" s="137"/>
      <c r="K60" s="137"/>
      <c r="L60" s="137"/>
      <c r="M60" s="137"/>
      <c r="N60" s="137"/>
      <c r="O60" s="75">
        <v>96</v>
      </c>
    </row>
    <row r="61" spans="1:17" x14ac:dyDescent="0.35">
      <c r="A61" s="294"/>
      <c r="B61" s="294"/>
      <c r="C61" s="294"/>
      <c r="D61" s="294"/>
      <c r="E61" s="294"/>
      <c r="F61" s="397"/>
      <c r="G61" s="279" t="s">
        <v>64</v>
      </c>
      <c r="H61" s="138"/>
      <c r="I61" s="138"/>
      <c r="J61" s="138"/>
      <c r="K61" s="138"/>
      <c r="L61" s="138"/>
      <c r="M61" s="138"/>
      <c r="N61" s="138"/>
      <c r="O61" s="75">
        <v>258</v>
      </c>
    </row>
    <row r="62" spans="1:17" x14ac:dyDescent="0.35">
      <c r="A62" s="294"/>
      <c r="B62" s="294"/>
      <c r="C62" s="294"/>
      <c r="D62" s="294"/>
      <c r="E62" s="294"/>
      <c r="F62" s="397"/>
      <c r="G62" s="279" t="s">
        <v>61</v>
      </c>
      <c r="H62" s="138"/>
      <c r="I62" s="138"/>
      <c r="J62" s="138"/>
      <c r="K62" s="138"/>
      <c r="L62" s="138"/>
      <c r="M62" s="138"/>
      <c r="N62" s="138"/>
      <c r="O62" s="75">
        <v>258</v>
      </c>
    </row>
    <row r="63" spans="1:17" x14ac:dyDescent="0.35">
      <c r="A63" s="294"/>
      <c r="B63" s="294"/>
      <c r="C63" s="294"/>
      <c r="D63" s="294"/>
      <c r="E63" s="294"/>
      <c r="F63" s="397"/>
      <c r="G63" s="276" t="s">
        <v>66</v>
      </c>
      <c r="H63" s="135"/>
      <c r="I63" s="135"/>
      <c r="J63" s="135"/>
      <c r="K63" s="135"/>
      <c r="L63" s="135"/>
      <c r="M63" s="135"/>
      <c r="N63" s="135"/>
      <c r="O63" s="75">
        <v>258</v>
      </c>
    </row>
    <row r="64" spans="1:17" x14ac:dyDescent="0.35">
      <c r="A64" s="294"/>
      <c r="B64" s="294"/>
      <c r="C64" s="294"/>
      <c r="D64" s="294"/>
      <c r="E64" s="294"/>
      <c r="F64" s="397"/>
      <c r="G64" s="276" t="s">
        <v>69</v>
      </c>
      <c r="H64" s="135"/>
      <c r="I64" s="135"/>
      <c r="J64" s="135"/>
      <c r="K64" s="135"/>
      <c r="L64" s="135"/>
      <c r="M64" s="135"/>
      <c r="N64" s="135"/>
      <c r="O64" s="75">
        <v>258</v>
      </c>
    </row>
    <row r="65" spans="1:16" x14ac:dyDescent="0.35">
      <c r="A65" s="294"/>
      <c r="B65" s="294"/>
      <c r="C65" s="294"/>
      <c r="D65" s="294"/>
      <c r="E65" s="294"/>
      <c r="F65" s="397"/>
      <c r="G65" s="276" t="s">
        <v>63</v>
      </c>
      <c r="H65" s="135"/>
      <c r="I65" s="135"/>
      <c r="J65" s="135"/>
      <c r="K65" s="135"/>
      <c r="L65" s="135"/>
      <c r="M65" s="135"/>
      <c r="N65" s="135"/>
      <c r="O65" s="75">
        <v>258</v>
      </c>
    </row>
    <row r="66" spans="1:16" x14ac:dyDescent="0.35">
      <c r="A66" s="294"/>
      <c r="B66" s="294"/>
      <c r="C66" s="294"/>
      <c r="D66" s="294"/>
      <c r="E66" s="294"/>
      <c r="F66" s="397"/>
      <c r="G66" s="279" t="s">
        <v>62</v>
      </c>
      <c r="H66" s="138"/>
      <c r="I66" s="138"/>
      <c r="J66" s="138"/>
      <c r="K66" s="138"/>
      <c r="L66" s="138"/>
      <c r="M66" s="138"/>
      <c r="N66" s="138"/>
      <c r="O66" s="75">
        <v>258</v>
      </c>
    </row>
    <row r="67" spans="1:16" x14ac:dyDescent="0.35">
      <c r="A67" s="294"/>
      <c r="B67" s="294"/>
      <c r="C67" s="294"/>
      <c r="D67" s="294"/>
      <c r="E67" s="294"/>
      <c r="F67" s="397"/>
      <c r="G67" s="279" t="s">
        <v>65</v>
      </c>
      <c r="H67" s="138"/>
      <c r="I67" s="138"/>
      <c r="J67" s="138"/>
      <c r="K67" s="138"/>
      <c r="L67" s="138"/>
      <c r="M67" s="138"/>
      <c r="N67" s="138"/>
      <c r="O67" s="75">
        <v>258</v>
      </c>
    </row>
    <row r="68" spans="1:16" x14ac:dyDescent="0.35">
      <c r="A68" s="294"/>
      <c r="B68" s="294"/>
      <c r="C68" s="294"/>
      <c r="D68" s="294"/>
      <c r="E68" s="294"/>
      <c r="F68" s="397"/>
      <c r="G68" s="279" t="s">
        <v>67</v>
      </c>
      <c r="H68" s="138"/>
      <c r="I68" s="138"/>
      <c r="J68" s="138"/>
      <c r="K68" s="138"/>
      <c r="L68" s="138"/>
      <c r="M68" s="138"/>
      <c r="N68" s="138"/>
      <c r="O68" s="75">
        <v>258</v>
      </c>
    </row>
    <row r="69" spans="1:16" ht="15" thickBot="1" x14ac:dyDescent="0.4">
      <c r="A69" s="398"/>
      <c r="B69" s="398"/>
      <c r="C69" s="398"/>
      <c r="D69" s="398"/>
      <c r="E69" s="398"/>
      <c r="F69" s="399"/>
      <c r="G69" s="280" t="s">
        <v>3</v>
      </c>
      <c r="H69" s="140"/>
      <c r="I69" s="140"/>
      <c r="J69" s="140"/>
      <c r="K69" s="140"/>
      <c r="L69" s="140"/>
      <c r="M69" s="140"/>
      <c r="N69" s="140"/>
      <c r="O69" s="72">
        <f>SUM(O55:O68)</f>
        <v>3100</v>
      </c>
    </row>
    <row r="70" spans="1:16" ht="14.5" customHeight="1" thickBot="1" x14ac:dyDescent="0.4">
      <c r="A70" s="167" t="s">
        <v>75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9"/>
    </row>
    <row r="71" spans="1:16" x14ac:dyDescent="0.35">
      <c r="A71" s="298"/>
      <c r="B71" s="297"/>
      <c r="C71" s="297"/>
      <c r="D71" s="297"/>
      <c r="E71" s="297"/>
      <c r="F71" s="299"/>
      <c r="G71" s="295"/>
      <c r="H71" s="296" t="s">
        <v>76</v>
      </c>
      <c r="I71" s="296"/>
      <c r="J71" s="296"/>
      <c r="K71" s="296"/>
      <c r="L71" s="296" t="s">
        <v>51</v>
      </c>
      <c r="M71" s="296"/>
      <c r="N71" s="296" t="s">
        <v>50</v>
      </c>
      <c r="O71" s="296"/>
    </row>
    <row r="72" spans="1:16" x14ac:dyDescent="0.35">
      <c r="A72" s="300"/>
      <c r="B72" s="287"/>
      <c r="C72" s="287"/>
      <c r="D72" s="287"/>
      <c r="E72" s="287"/>
      <c r="F72" s="301"/>
      <c r="G72" s="214"/>
      <c r="H72" s="45" t="s">
        <v>2</v>
      </c>
      <c r="I72" s="45" t="s">
        <v>33</v>
      </c>
      <c r="J72" s="45" t="s">
        <v>34</v>
      </c>
      <c r="K72" s="45" t="s">
        <v>31</v>
      </c>
      <c r="L72" s="141" t="s">
        <v>1</v>
      </c>
      <c r="M72" s="141"/>
      <c r="N72" s="141" t="s">
        <v>1</v>
      </c>
      <c r="O72" s="141"/>
    </row>
    <row r="73" spans="1:16" x14ac:dyDescent="0.35">
      <c r="A73" s="300"/>
      <c r="B73" s="287"/>
      <c r="C73" s="287"/>
      <c r="D73" s="287"/>
      <c r="E73" s="287"/>
      <c r="F73" s="301"/>
      <c r="G73" s="281" t="s">
        <v>49</v>
      </c>
      <c r="H73" s="47">
        <f>H51</f>
        <v>1040</v>
      </c>
      <c r="I73" s="47">
        <f>I51</f>
        <v>160</v>
      </c>
      <c r="J73" s="47">
        <f>J51</f>
        <v>3004</v>
      </c>
      <c r="K73" s="47">
        <f>K51</f>
        <v>860</v>
      </c>
      <c r="L73" s="139">
        <f>L51</f>
        <v>5064</v>
      </c>
      <c r="M73" s="139"/>
      <c r="N73" s="139">
        <f>(L73*50)/60</f>
        <v>4220</v>
      </c>
      <c r="O73" s="139"/>
    </row>
    <row r="74" spans="1:16" x14ac:dyDescent="0.35">
      <c r="A74" s="300"/>
      <c r="B74" s="287"/>
      <c r="C74" s="287"/>
      <c r="D74" s="287"/>
      <c r="E74" s="287"/>
      <c r="F74" s="301"/>
      <c r="G74" s="282" t="s">
        <v>48</v>
      </c>
      <c r="H74" s="49"/>
      <c r="I74" s="49"/>
      <c r="J74" s="49"/>
      <c r="K74" s="50"/>
      <c r="L74" s="139">
        <f>M51</f>
        <v>160</v>
      </c>
      <c r="M74" s="139"/>
      <c r="N74" s="139">
        <f t="shared" ref="N74:N76" si="10">(L74*50)/60</f>
        <v>133.33333333333334</v>
      </c>
      <c r="O74" s="139"/>
    </row>
    <row r="75" spans="1:16" x14ac:dyDescent="0.35">
      <c r="A75" s="300"/>
      <c r="B75" s="287"/>
      <c r="C75" s="287"/>
      <c r="D75" s="287"/>
      <c r="E75" s="287"/>
      <c r="F75" s="301"/>
      <c r="G75" s="282" t="s">
        <v>45</v>
      </c>
      <c r="H75" s="51"/>
      <c r="I75" s="51"/>
      <c r="J75" s="51"/>
      <c r="K75" s="52"/>
      <c r="L75" s="139">
        <f>N51</f>
        <v>40</v>
      </c>
      <c r="M75" s="139"/>
      <c r="N75" s="139">
        <f t="shared" si="10"/>
        <v>33.333333333333336</v>
      </c>
      <c r="O75" s="139"/>
    </row>
    <row r="76" spans="1:16" x14ac:dyDescent="0.35">
      <c r="A76" s="300"/>
      <c r="B76" s="287"/>
      <c r="C76" s="287"/>
      <c r="D76" s="287"/>
      <c r="E76" s="287"/>
      <c r="F76" s="301"/>
      <c r="G76" s="281" t="s">
        <v>44</v>
      </c>
      <c r="H76" s="49"/>
      <c r="I76" s="49"/>
      <c r="J76" s="49"/>
      <c r="K76" s="50"/>
      <c r="L76" s="148">
        <f>O53</f>
        <v>252</v>
      </c>
      <c r="M76" s="150"/>
      <c r="N76" s="139">
        <f t="shared" si="10"/>
        <v>210</v>
      </c>
      <c r="O76" s="139"/>
    </row>
    <row r="77" spans="1:16" x14ac:dyDescent="0.35">
      <c r="A77" s="300"/>
      <c r="B77" s="287"/>
      <c r="C77" s="287"/>
      <c r="D77" s="287"/>
      <c r="E77" s="287"/>
      <c r="F77" s="301"/>
      <c r="G77" s="282" t="s">
        <v>46</v>
      </c>
      <c r="H77" s="148" t="s">
        <v>105</v>
      </c>
      <c r="I77" s="149"/>
      <c r="J77" s="149"/>
      <c r="K77" s="149"/>
      <c r="L77" s="68"/>
      <c r="M77" s="69">
        <f>(O69*60)/50</f>
        <v>3720</v>
      </c>
      <c r="N77" s="68"/>
      <c r="O77" s="69">
        <f>O69</f>
        <v>3100</v>
      </c>
    </row>
    <row r="78" spans="1:16" x14ac:dyDescent="0.35">
      <c r="A78" s="300"/>
      <c r="B78" s="287"/>
      <c r="C78" s="287"/>
      <c r="D78" s="287"/>
      <c r="E78" s="287"/>
      <c r="F78" s="301"/>
      <c r="G78" s="283" t="s">
        <v>1</v>
      </c>
      <c r="H78" s="145">
        <f>SUM(L73:M77)</f>
        <v>9236</v>
      </c>
      <c r="I78" s="146"/>
      <c r="J78" s="146"/>
      <c r="K78" s="146"/>
      <c r="L78" s="146"/>
      <c r="M78" s="147"/>
      <c r="N78" s="70"/>
      <c r="O78" s="71">
        <f>SUM(N73:O77)</f>
        <v>7696.6666666666661</v>
      </c>
      <c r="P78" s="43"/>
    </row>
    <row r="79" spans="1:16" x14ac:dyDescent="0.35">
      <c r="A79" s="300"/>
      <c r="B79" s="287"/>
      <c r="C79" s="287"/>
      <c r="D79" s="287"/>
      <c r="E79" s="287"/>
      <c r="F79" s="301"/>
      <c r="G79" s="284" t="s">
        <v>26</v>
      </c>
      <c r="H79" s="151"/>
      <c r="I79" s="151"/>
      <c r="J79" s="151"/>
      <c r="K79" s="151"/>
      <c r="L79" s="151"/>
      <c r="M79" s="151"/>
      <c r="N79" s="151"/>
      <c r="O79" s="152"/>
    </row>
    <row r="80" spans="1:16" ht="15" thickBot="1" x14ac:dyDescent="0.4">
      <c r="A80" s="302"/>
      <c r="B80" s="303"/>
      <c r="C80" s="303"/>
      <c r="D80" s="303"/>
      <c r="E80" s="303"/>
      <c r="F80" s="304"/>
      <c r="G80" s="285">
        <f>O69/H78*100</f>
        <v>33.5643135556518</v>
      </c>
      <c r="H80" s="142" t="s">
        <v>72</v>
      </c>
      <c r="I80" s="143"/>
      <c r="J80" s="143"/>
      <c r="K80" s="143"/>
      <c r="L80" s="143"/>
      <c r="M80" s="143"/>
      <c r="N80" s="143"/>
      <c r="O80" s="144"/>
    </row>
    <row r="82" spans="7:7" x14ac:dyDescent="0.35">
      <c r="G82" s="44"/>
    </row>
  </sheetData>
  <autoFilter ref="G4:O80"/>
  <mergeCells count="61">
    <mergeCell ref="A71:F80"/>
    <mergeCell ref="A51:F53"/>
    <mergeCell ref="L71:M71"/>
    <mergeCell ref="L72:M72"/>
    <mergeCell ref="L73:M73"/>
    <mergeCell ref="L74:M74"/>
    <mergeCell ref="L75:M75"/>
    <mergeCell ref="H77:K77"/>
    <mergeCell ref="A55:F69"/>
    <mergeCell ref="F37:F49"/>
    <mergeCell ref="B2:F4"/>
    <mergeCell ref="A54:O54"/>
    <mergeCell ref="A70:O70"/>
    <mergeCell ref="H80:O80"/>
    <mergeCell ref="L76:M76"/>
    <mergeCell ref="H78:M78"/>
    <mergeCell ref="N74:O74"/>
    <mergeCell ref="N75:O75"/>
    <mergeCell ref="N76:O76"/>
    <mergeCell ref="G79:O79"/>
    <mergeCell ref="N73:O73"/>
    <mergeCell ref="G66:N66"/>
    <mergeCell ref="G67:N67"/>
    <mergeCell ref="G68:N68"/>
    <mergeCell ref="G69:N69"/>
    <mergeCell ref="H71:K71"/>
    <mergeCell ref="N71:O71"/>
    <mergeCell ref="N72:O72"/>
    <mergeCell ref="G64:N64"/>
    <mergeCell ref="G65:N65"/>
    <mergeCell ref="G55:N55"/>
    <mergeCell ref="G56:N56"/>
    <mergeCell ref="G57:N57"/>
    <mergeCell ref="G58:N58"/>
    <mergeCell ref="G59:N59"/>
    <mergeCell ref="G60:N60"/>
    <mergeCell ref="G61:N61"/>
    <mergeCell ref="G62:N62"/>
    <mergeCell ref="G63:N63"/>
    <mergeCell ref="A39:A44"/>
    <mergeCell ref="G53:N53"/>
    <mergeCell ref="A5:A10"/>
    <mergeCell ref="A11:A16"/>
    <mergeCell ref="A17:A21"/>
    <mergeCell ref="A22:A26"/>
    <mergeCell ref="A27:A32"/>
    <mergeCell ref="A33:A38"/>
    <mergeCell ref="A45:A50"/>
    <mergeCell ref="B5:B27"/>
    <mergeCell ref="C6:C44"/>
    <mergeCell ref="D7:D47"/>
    <mergeCell ref="E8:E46"/>
    <mergeCell ref="F9:F15"/>
    <mergeCell ref="B31:B47"/>
    <mergeCell ref="A2:A4"/>
    <mergeCell ref="G2:G4"/>
    <mergeCell ref="H2:O2"/>
    <mergeCell ref="H3:L3"/>
    <mergeCell ref="M3:M4"/>
    <mergeCell ref="N3:N4"/>
    <mergeCell ref="O3:O4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  <ignoredErrors>
    <ignoredError sqref="L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zoomScale="90" zoomScaleNormal="90" workbookViewId="0">
      <pane xSplit="7" ySplit="3" topLeftCell="H37" activePane="bottomRight" state="frozen"/>
      <selection pane="topRight" activeCell="F1" sqref="F1"/>
      <selection pane="bottomLeft" activeCell="A4" sqref="A4"/>
      <selection pane="bottomRight" activeCell="J11" sqref="J11"/>
    </sheetView>
  </sheetViews>
  <sheetFormatPr defaultColWidth="10.90625" defaultRowHeight="14.5" x14ac:dyDescent="0.35"/>
  <cols>
    <col min="1" max="1" width="4.6328125" customWidth="1"/>
    <col min="2" max="6" width="2.1796875" customWidth="1"/>
    <col min="7" max="7" width="46.81640625" customWidth="1"/>
    <col min="8" max="8" width="10.36328125" customWidth="1"/>
    <col min="9" max="9" width="9.90625" customWidth="1"/>
    <col min="10" max="10" width="10.36328125" bestFit="1" customWidth="1"/>
    <col min="11" max="11" width="8.1796875" bestFit="1" customWidth="1"/>
    <col min="12" max="12" width="11.1796875" bestFit="1" customWidth="1"/>
    <col min="13" max="14" width="6.36328125" customWidth="1"/>
    <col min="15" max="15" width="6.453125" customWidth="1"/>
  </cols>
  <sheetData>
    <row r="1" spans="1:17" ht="15" customHeight="1" thickBot="1" x14ac:dyDescent="0.4">
      <c r="A1" s="191" t="s">
        <v>100</v>
      </c>
      <c r="B1" s="194" t="s">
        <v>85</v>
      </c>
      <c r="C1" s="195"/>
      <c r="D1" s="195"/>
      <c r="E1" s="195"/>
      <c r="F1" s="196"/>
      <c r="G1" s="199" t="s">
        <v>35</v>
      </c>
      <c r="H1" s="201" t="s">
        <v>47</v>
      </c>
      <c r="I1" s="202"/>
      <c r="J1" s="202"/>
      <c r="K1" s="202"/>
      <c r="L1" s="202"/>
      <c r="M1" s="202"/>
      <c r="N1" s="202"/>
      <c r="O1" s="203"/>
      <c r="Q1" s="22" t="s">
        <v>101</v>
      </c>
    </row>
    <row r="2" spans="1:17" ht="15" customHeight="1" thickBot="1" x14ac:dyDescent="0.4">
      <c r="A2" s="192"/>
      <c r="B2" s="197"/>
      <c r="C2" s="243"/>
      <c r="D2" s="243"/>
      <c r="E2" s="243"/>
      <c r="F2" s="198"/>
      <c r="G2" s="200"/>
      <c r="H2" s="204" t="s">
        <v>86</v>
      </c>
      <c r="I2" s="205"/>
      <c r="J2" s="205"/>
      <c r="K2" s="205"/>
      <c r="L2" s="206"/>
      <c r="M2" s="207" t="s">
        <v>87</v>
      </c>
      <c r="N2" s="207" t="s">
        <v>0</v>
      </c>
      <c r="O2" s="209" t="s">
        <v>1</v>
      </c>
    </row>
    <row r="3" spans="1:17" ht="19.5" customHeight="1" thickBot="1" x14ac:dyDescent="0.4">
      <c r="A3" s="193"/>
      <c r="B3" s="244"/>
      <c r="C3" s="245"/>
      <c r="D3" s="245"/>
      <c r="E3" s="245"/>
      <c r="F3" s="246"/>
      <c r="G3" s="200"/>
      <c r="H3" s="1" t="s">
        <v>32</v>
      </c>
      <c r="I3" s="2" t="s">
        <v>33</v>
      </c>
      <c r="J3" s="3" t="s">
        <v>34</v>
      </c>
      <c r="K3" s="3" t="s">
        <v>31</v>
      </c>
      <c r="L3" s="361" t="s">
        <v>53</v>
      </c>
      <c r="M3" s="208"/>
      <c r="N3" s="208"/>
      <c r="O3" s="210"/>
    </row>
    <row r="4" spans="1:17" ht="15" customHeight="1" thickBot="1" x14ac:dyDescent="0.4">
      <c r="A4" s="183" t="s">
        <v>4</v>
      </c>
      <c r="B4" s="218" t="s">
        <v>88</v>
      </c>
      <c r="C4" s="219"/>
      <c r="D4" s="219"/>
      <c r="E4" s="219"/>
      <c r="F4" s="219"/>
      <c r="G4" s="267" t="s">
        <v>5</v>
      </c>
      <c r="H4" s="353">
        <f>('Matriz em hora-aula'!H5*50)/60</f>
        <v>33.333333333333336</v>
      </c>
      <c r="I4" s="23">
        <f>('Matriz em hora-aula'!I5*50)/60</f>
        <v>16.666666666666668</v>
      </c>
      <c r="J4" s="23">
        <f>('Matriz em hora-aula'!J5*50)/60</f>
        <v>100</v>
      </c>
      <c r="K4" s="96">
        <f>('Matriz em hora-aula'!K5*50)/60</f>
        <v>100</v>
      </c>
      <c r="L4" s="104">
        <f>SUM(H4:K4)</f>
        <v>250</v>
      </c>
      <c r="M4" s="93"/>
      <c r="N4" s="82"/>
      <c r="O4" s="100"/>
    </row>
    <row r="5" spans="1:17" ht="15" customHeight="1" thickBot="1" x14ac:dyDescent="0.4">
      <c r="A5" s="183"/>
      <c r="B5" s="221"/>
      <c r="C5" s="222" t="s">
        <v>89</v>
      </c>
      <c r="D5" s="223"/>
      <c r="E5" s="223"/>
      <c r="F5" s="223"/>
      <c r="G5" s="268" t="s">
        <v>36</v>
      </c>
      <c r="H5" s="353">
        <f>('Matriz em hora-aula'!H6*50)/60</f>
        <v>16.666666666666668</v>
      </c>
      <c r="I5" s="23"/>
      <c r="J5" s="23">
        <f>('Matriz em hora-aula'!J6*50)/60</f>
        <v>33.333333333333336</v>
      </c>
      <c r="K5" s="96"/>
      <c r="L5" s="80">
        <f t="shared" ref="L5:L49" si="0">SUM(H5:K5)</f>
        <v>50</v>
      </c>
      <c r="M5" s="93"/>
      <c r="N5" s="97"/>
      <c r="O5" s="100"/>
    </row>
    <row r="6" spans="1:17" ht="15" customHeight="1" thickBot="1" x14ac:dyDescent="0.4">
      <c r="A6" s="183"/>
      <c r="B6" s="221"/>
      <c r="C6" s="222"/>
      <c r="D6" s="225" t="s">
        <v>90</v>
      </c>
      <c r="E6" s="226"/>
      <c r="F6" s="226"/>
      <c r="G6" s="269" t="s">
        <v>6</v>
      </c>
      <c r="H6" s="353">
        <f>('Matriz em hora-aula'!H7*50)/60</f>
        <v>16.666666666666668</v>
      </c>
      <c r="I6" s="23"/>
      <c r="J6" s="23">
        <f>('Matriz em hora-aula'!J7*50)/60</f>
        <v>33.333333333333336</v>
      </c>
      <c r="K6" s="96"/>
      <c r="L6" s="80">
        <f t="shared" si="0"/>
        <v>50</v>
      </c>
      <c r="M6" s="93"/>
      <c r="N6" s="97"/>
      <c r="O6" s="100"/>
    </row>
    <row r="7" spans="1:17" ht="15" thickBot="1" x14ac:dyDescent="0.4">
      <c r="A7" s="183"/>
      <c r="B7" s="221"/>
      <c r="C7" s="222"/>
      <c r="D7" s="225"/>
      <c r="E7" s="228" t="s">
        <v>102</v>
      </c>
      <c r="F7" s="349"/>
      <c r="G7" s="358" t="s">
        <v>77</v>
      </c>
      <c r="H7" s="353"/>
      <c r="I7" s="23"/>
      <c r="J7" s="23">
        <f>('Matriz em hora-aula'!J8*50)/60</f>
        <v>50</v>
      </c>
      <c r="K7" s="96"/>
      <c r="L7" s="80">
        <f t="shared" si="0"/>
        <v>50</v>
      </c>
      <c r="M7" s="93"/>
      <c r="N7" s="97"/>
      <c r="O7" s="100"/>
    </row>
    <row r="8" spans="1:17" ht="15" thickBot="1" x14ac:dyDescent="0.4">
      <c r="A8" s="183"/>
      <c r="B8" s="221"/>
      <c r="C8" s="222"/>
      <c r="D8" s="225"/>
      <c r="E8" s="228"/>
      <c r="F8" s="350" t="s">
        <v>103</v>
      </c>
      <c r="G8" s="271" t="s">
        <v>7</v>
      </c>
      <c r="H8" s="354">
        <f>('Matriz em hora-aula'!H9*50)/60</f>
        <v>16.666666666666668</v>
      </c>
      <c r="I8" s="94"/>
      <c r="J8" s="94">
        <f>('Matriz em hora-aula'!J9*50)/60</f>
        <v>33.333333333333336</v>
      </c>
      <c r="K8" s="42"/>
      <c r="L8" s="81">
        <f t="shared" si="0"/>
        <v>50</v>
      </c>
      <c r="M8" s="93"/>
      <c r="N8" s="97"/>
      <c r="O8" s="100"/>
    </row>
    <row r="9" spans="1:17" ht="15" thickBot="1" x14ac:dyDescent="0.4">
      <c r="A9" s="184"/>
      <c r="B9" s="221"/>
      <c r="C9" s="222"/>
      <c r="D9" s="225"/>
      <c r="E9" s="228"/>
      <c r="F9" s="350"/>
      <c r="G9" s="272" t="s">
        <v>3</v>
      </c>
      <c r="H9" s="355">
        <f>SUM(H4:H8)</f>
        <v>83.333333333333343</v>
      </c>
      <c r="I9" s="106">
        <f t="shared" ref="I9:K9" si="1">SUM(I4:I8)</f>
        <v>16.666666666666668</v>
      </c>
      <c r="J9" s="106">
        <f t="shared" si="1"/>
        <v>250.00000000000003</v>
      </c>
      <c r="K9" s="107">
        <f t="shared" si="1"/>
        <v>100</v>
      </c>
      <c r="L9" s="390">
        <f t="shared" si="0"/>
        <v>450.00000000000006</v>
      </c>
      <c r="M9" s="95">
        <f>('Matriz em hora-aula'!M10*50)/60</f>
        <v>33.333333333333336</v>
      </c>
      <c r="N9" s="97"/>
      <c r="O9" s="99">
        <f>SUM(L9,M9,N9)</f>
        <v>483.33333333333337</v>
      </c>
    </row>
    <row r="10" spans="1:17" ht="15" thickBot="1" x14ac:dyDescent="0.4">
      <c r="A10" s="185" t="s">
        <v>8</v>
      </c>
      <c r="B10" s="221"/>
      <c r="C10" s="222"/>
      <c r="D10" s="225"/>
      <c r="E10" s="228"/>
      <c r="F10" s="350"/>
      <c r="G10" s="267" t="s">
        <v>9</v>
      </c>
      <c r="H10" s="353">
        <f>('Matriz em hora-aula'!H11*50)/60</f>
        <v>33.333333333333336</v>
      </c>
      <c r="I10" s="23">
        <f>('Matriz em hora-aula'!I11*50)/60</f>
        <v>16.666666666666668</v>
      </c>
      <c r="J10" s="23">
        <f>('Matriz em hora-aula'!J11*50)/60</f>
        <v>100</v>
      </c>
      <c r="K10" s="96">
        <f>('Matriz em hora-aula'!K11*50)/60</f>
        <v>100</v>
      </c>
      <c r="L10" s="105">
        <f t="shared" si="0"/>
        <v>250</v>
      </c>
      <c r="M10" s="93"/>
      <c r="N10" s="97"/>
      <c r="O10" s="101"/>
    </row>
    <row r="11" spans="1:17" ht="15" thickBot="1" x14ac:dyDescent="0.4">
      <c r="A11" s="183"/>
      <c r="B11" s="221"/>
      <c r="C11" s="222"/>
      <c r="D11" s="225"/>
      <c r="E11" s="228"/>
      <c r="F11" s="350"/>
      <c r="G11" s="268" t="s">
        <v>37</v>
      </c>
      <c r="H11" s="353">
        <f>('Matriz em hora-aula'!H12*50)/60</f>
        <v>16.666666666666668</v>
      </c>
      <c r="I11" s="23"/>
      <c r="J11" s="23">
        <f>('Matriz em hora-aula'!J12*50)/60</f>
        <v>33.333333333333336</v>
      </c>
      <c r="K11" s="96"/>
      <c r="L11" s="80">
        <f t="shared" si="0"/>
        <v>50</v>
      </c>
      <c r="M11" s="93"/>
      <c r="N11" s="97"/>
      <c r="O11" s="100"/>
    </row>
    <row r="12" spans="1:17" ht="15" thickBot="1" x14ac:dyDescent="0.4">
      <c r="A12" s="183"/>
      <c r="B12" s="221"/>
      <c r="C12" s="222"/>
      <c r="D12" s="225"/>
      <c r="E12" s="228"/>
      <c r="F12" s="350"/>
      <c r="G12" s="269" t="s">
        <v>10</v>
      </c>
      <c r="H12" s="353">
        <f>('Matriz em hora-aula'!H13*50)/60</f>
        <v>16.666666666666668</v>
      </c>
      <c r="I12" s="23"/>
      <c r="J12" s="23">
        <f>('Matriz em hora-aula'!J13*50)/60</f>
        <v>33.333333333333336</v>
      </c>
      <c r="K12" s="96"/>
      <c r="L12" s="80">
        <f t="shared" si="0"/>
        <v>50</v>
      </c>
      <c r="M12" s="93"/>
      <c r="N12" s="97"/>
      <c r="O12" s="100"/>
    </row>
    <row r="13" spans="1:17" ht="15" thickBot="1" x14ac:dyDescent="0.4">
      <c r="A13" s="183"/>
      <c r="B13" s="221"/>
      <c r="C13" s="222"/>
      <c r="D13" s="225"/>
      <c r="E13" s="228"/>
      <c r="F13" s="350"/>
      <c r="G13" s="359" t="s">
        <v>77</v>
      </c>
      <c r="H13" s="353"/>
      <c r="I13" s="23"/>
      <c r="J13" s="23">
        <f>('Matriz em hora-aula'!J14*50)/60</f>
        <v>50</v>
      </c>
      <c r="K13" s="96"/>
      <c r="L13" s="80">
        <f t="shared" si="0"/>
        <v>50</v>
      </c>
      <c r="M13" s="93"/>
      <c r="N13" s="97"/>
      <c r="O13" s="100"/>
    </row>
    <row r="14" spans="1:17" ht="15" thickBot="1" x14ac:dyDescent="0.4">
      <c r="A14" s="183"/>
      <c r="B14" s="221"/>
      <c r="C14" s="222"/>
      <c r="D14" s="225"/>
      <c r="E14" s="228"/>
      <c r="F14" s="350"/>
      <c r="G14" s="271" t="s">
        <v>11</v>
      </c>
      <c r="H14" s="354">
        <f>('Matriz em hora-aula'!H15*50)/60</f>
        <v>16.666666666666668</v>
      </c>
      <c r="I14" s="94"/>
      <c r="J14" s="94">
        <f>('Matriz em hora-aula'!J15*50)/60</f>
        <v>33.333333333333336</v>
      </c>
      <c r="K14" s="42"/>
      <c r="L14" s="81">
        <f t="shared" si="0"/>
        <v>50</v>
      </c>
      <c r="M14" s="93"/>
      <c r="N14" s="97"/>
      <c r="O14" s="100"/>
    </row>
    <row r="15" spans="1:17" ht="15" thickBot="1" x14ac:dyDescent="0.4">
      <c r="A15" s="184"/>
      <c r="B15" s="221"/>
      <c r="C15" s="222"/>
      <c r="D15" s="225"/>
      <c r="E15" s="228"/>
      <c r="F15" s="351"/>
      <c r="G15" s="272" t="s">
        <v>3</v>
      </c>
      <c r="H15" s="355">
        <f>SUM(H10:H14)</f>
        <v>83.333333333333343</v>
      </c>
      <c r="I15" s="106">
        <f t="shared" ref="I15:K15" si="2">SUM(I10:I14)</f>
        <v>16.666666666666668</v>
      </c>
      <c r="J15" s="106">
        <f t="shared" si="2"/>
        <v>250.00000000000003</v>
      </c>
      <c r="K15" s="107">
        <f t="shared" si="2"/>
        <v>100</v>
      </c>
      <c r="L15" s="390">
        <f t="shared" si="0"/>
        <v>450.00000000000006</v>
      </c>
      <c r="M15" s="95">
        <f>('Matriz em hora-aula'!M16*50)/60</f>
        <v>33.333333333333336</v>
      </c>
      <c r="N15" s="97"/>
      <c r="O15" s="99">
        <f>SUM(L15,M15,N15)</f>
        <v>483.33333333333337</v>
      </c>
    </row>
    <row r="16" spans="1:17" ht="15" thickBot="1" x14ac:dyDescent="0.4">
      <c r="A16" s="185" t="s">
        <v>12</v>
      </c>
      <c r="B16" s="221"/>
      <c r="C16" s="222"/>
      <c r="D16" s="225"/>
      <c r="E16" s="228"/>
      <c r="F16" s="351"/>
      <c r="G16" s="267" t="s">
        <v>13</v>
      </c>
      <c r="H16" s="353">
        <f>('Matriz em hora-aula'!H17*50)/60</f>
        <v>50</v>
      </c>
      <c r="I16" s="23">
        <f>('Matriz em hora-aula'!I17*50)/60</f>
        <v>16.666666666666668</v>
      </c>
      <c r="J16" s="23">
        <f>('Matriz em hora-aula'!J17*50)/60</f>
        <v>100</v>
      </c>
      <c r="K16" s="96">
        <f>('Matriz em hora-aula'!K17*50)/60</f>
        <v>83.333333333333329</v>
      </c>
      <c r="L16" s="105">
        <f t="shared" si="0"/>
        <v>250</v>
      </c>
      <c r="M16" s="93"/>
      <c r="N16" s="97"/>
      <c r="O16" s="101"/>
    </row>
    <row r="17" spans="1:15" ht="17" customHeight="1" thickBot="1" x14ac:dyDescent="0.4">
      <c r="A17" s="186"/>
      <c r="B17" s="221"/>
      <c r="C17" s="222"/>
      <c r="D17" s="225"/>
      <c r="E17" s="228"/>
      <c r="F17" s="351"/>
      <c r="G17" s="268" t="s">
        <v>38</v>
      </c>
      <c r="H17" s="353">
        <f>('Matriz em hora-aula'!H18*50)/60</f>
        <v>16.666666666666668</v>
      </c>
      <c r="I17" s="23"/>
      <c r="J17" s="23">
        <f>('Matriz em hora-aula'!J18*50)/60</f>
        <v>33.333333333333336</v>
      </c>
      <c r="K17" s="96"/>
      <c r="L17" s="80">
        <f t="shared" si="0"/>
        <v>50</v>
      </c>
      <c r="M17" s="93"/>
      <c r="N17" s="97"/>
      <c r="O17" s="100"/>
    </row>
    <row r="18" spans="1:15" ht="17" customHeight="1" thickBot="1" x14ac:dyDescent="0.4">
      <c r="A18" s="186"/>
      <c r="B18" s="221"/>
      <c r="C18" s="222"/>
      <c r="D18" s="225"/>
      <c r="E18" s="228"/>
      <c r="F18" s="351"/>
      <c r="G18" s="359" t="s">
        <v>77</v>
      </c>
      <c r="H18" s="353"/>
      <c r="I18" s="23"/>
      <c r="J18" s="23">
        <f>('Matriz em hora-aula'!J19*50)/60</f>
        <v>83.333333333333329</v>
      </c>
      <c r="K18" s="96"/>
      <c r="L18" s="80">
        <f t="shared" si="0"/>
        <v>83.333333333333329</v>
      </c>
      <c r="M18" s="93"/>
      <c r="N18" s="97"/>
      <c r="O18" s="100"/>
    </row>
    <row r="19" spans="1:15" ht="15" thickBot="1" x14ac:dyDescent="0.4">
      <c r="A19" s="186"/>
      <c r="B19" s="221"/>
      <c r="C19" s="222"/>
      <c r="D19" s="225"/>
      <c r="E19" s="228"/>
      <c r="F19" s="351"/>
      <c r="G19" s="269" t="s">
        <v>14</v>
      </c>
      <c r="H19" s="354">
        <f>('Matriz em hora-aula'!H20*50)/60</f>
        <v>33.333333333333336</v>
      </c>
      <c r="I19" s="94"/>
      <c r="J19" s="94">
        <f>('Matriz em hora-aula'!J20*50)/60</f>
        <v>66.666666666666671</v>
      </c>
      <c r="K19" s="42"/>
      <c r="L19" s="81">
        <f t="shared" si="0"/>
        <v>100</v>
      </c>
      <c r="M19" s="93"/>
      <c r="N19" s="97"/>
      <c r="O19" s="100"/>
    </row>
    <row r="20" spans="1:15" ht="15" thickBot="1" x14ac:dyDescent="0.4">
      <c r="A20" s="187"/>
      <c r="B20" s="221"/>
      <c r="C20" s="222"/>
      <c r="D20" s="225"/>
      <c r="E20" s="228"/>
      <c r="F20" s="351"/>
      <c r="G20" s="272" t="s">
        <v>3</v>
      </c>
      <c r="H20" s="355">
        <f>SUM(H16:H19)</f>
        <v>100</v>
      </c>
      <c r="I20" s="106">
        <f t="shared" ref="I20:K20" si="3">SUM(I16:I19)</f>
        <v>16.666666666666668</v>
      </c>
      <c r="J20" s="106">
        <f t="shared" si="3"/>
        <v>283.33333333333337</v>
      </c>
      <c r="K20" s="107">
        <f t="shared" si="3"/>
        <v>83.333333333333329</v>
      </c>
      <c r="L20" s="390">
        <f t="shared" si="0"/>
        <v>483.33333333333337</v>
      </c>
      <c r="M20" s="95">
        <f>('Matriz em hora-aula'!M21*50)/60</f>
        <v>33.333333333333336</v>
      </c>
      <c r="N20" s="97"/>
      <c r="O20" s="99">
        <f>SUM(L20,M20,N20)</f>
        <v>516.66666666666674</v>
      </c>
    </row>
    <row r="21" spans="1:15" ht="15" thickBot="1" x14ac:dyDescent="0.4">
      <c r="A21" s="185" t="s">
        <v>15</v>
      </c>
      <c r="B21" s="221"/>
      <c r="C21" s="222"/>
      <c r="D21" s="225"/>
      <c r="E21" s="228"/>
      <c r="F21" s="351"/>
      <c r="G21" s="267" t="s">
        <v>16</v>
      </c>
      <c r="H21" s="353">
        <f>('Matriz em hora-aula'!H22*50)/60</f>
        <v>50</v>
      </c>
      <c r="I21" s="23">
        <f>('Matriz em hora-aula'!I22*50)/60</f>
        <v>16.666666666666668</v>
      </c>
      <c r="J21" s="23">
        <f>('Matriz em hora-aula'!J22*50)/60</f>
        <v>100</v>
      </c>
      <c r="K21" s="96">
        <f>('Matriz em hora-aula'!K22*50)/60</f>
        <v>83.333333333333329</v>
      </c>
      <c r="L21" s="105">
        <f t="shared" si="0"/>
        <v>250</v>
      </c>
      <c r="M21" s="93"/>
      <c r="N21" s="97"/>
      <c r="O21" s="101"/>
    </row>
    <row r="22" spans="1:15" ht="15" thickBot="1" x14ac:dyDescent="0.4">
      <c r="A22" s="183"/>
      <c r="B22" s="221"/>
      <c r="C22" s="222"/>
      <c r="D22" s="225"/>
      <c r="E22" s="228"/>
      <c r="F22" s="351"/>
      <c r="G22" s="268" t="s">
        <v>39</v>
      </c>
      <c r="H22" s="353">
        <f>('Matriz em hora-aula'!H23*50)/60</f>
        <v>16.666666666666668</v>
      </c>
      <c r="I22" s="23"/>
      <c r="J22" s="23">
        <f>('Matriz em hora-aula'!J23*50)/60</f>
        <v>33.333333333333336</v>
      </c>
      <c r="K22" s="96"/>
      <c r="L22" s="80">
        <f t="shared" si="0"/>
        <v>50</v>
      </c>
      <c r="M22" s="93"/>
      <c r="N22" s="97"/>
      <c r="O22" s="100"/>
    </row>
    <row r="23" spans="1:15" ht="15" thickBot="1" x14ac:dyDescent="0.4">
      <c r="A23" s="183"/>
      <c r="B23" s="221"/>
      <c r="C23" s="222"/>
      <c r="D23" s="225"/>
      <c r="E23" s="228"/>
      <c r="F23" s="351"/>
      <c r="G23" s="359" t="s">
        <v>77</v>
      </c>
      <c r="H23" s="353"/>
      <c r="I23" s="23"/>
      <c r="J23" s="23">
        <f>('Matriz em hora-aula'!J24*50)/60</f>
        <v>83.333333333333329</v>
      </c>
      <c r="K23" s="96"/>
      <c r="L23" s="80">
        <f t="shared" si="0"/>
        <v>83.333333333333329</v>
      </c>
      <c r="M23" s="93"/>
      <c r="N23" s="97"/>
      <c r="O23" s="100"/>
    </row>
    <row r="24" spans="1:15" ht="15" thickBot="1" x14ac:dyDescent="0.4">
      <c r="A24" s="183"/>
      <c r="B24" s="221"/>
      <c r="C24" s="222"/>
      <c r="D24" s="225"/>
      <c r="E24" s="228"/>
      <c r="F24" s="351"/>
      <c r="G24" s="269" t="s">
        <v>17</v>
      </c>
      <c r="H24" s="354">
        <f>('Matriz em hora-aula'!H25*50)/60</f>
        <v>33.333333333333336</v>
      </c>
      <c r="I24" s="94"/>
      <c r="J24" s="94">
        <f>('Matriz em hora-aula'!J25*50)/60</f>
        <v>66.666666666666671</v>
      </c>
      <c r="K24" s="42"/>
      <c r="L24" s="81">
        <f t="shared" si="0"/>
        <v>100</v>
      </c>
      <c r="M24" s="93"/>
      <c r="N24" s="97"/>
      <c r="O24" s="100"/>
    </row>
    <row r="25" spans="1:15" ht="15" thickBot="1" x14ac:dyDescent="0.4">
      <c r="A25" s="187"/>
      <c r="B25" s="221"/>
      <c r="C25" s="222"/>
      <c r="D25" s="225"/>
      <c r="E25" s="228"/>
      <c r="F25" s="351"/>
      <c r="G25" s="272" t="s">
        <v>3</v>
      </c>
      <c r="H25" s="355">
        <f>SUM(H21:H24)</f>
        <v>100</v>
      </c>
      <c r="I25" s="106">
        <f t="shared" ref="I25:J25" si="4">SUM(I21:I24)</f>
        <v>16.666666666666668</v>
      </c>
      <c r="J25" s="106">
        <f t="shared" si="4"/>
        <v>283.33333333333337</v>
      </c>
      <c r="K25" s="107">
        <f>SUM(K21:K24)</f>
        <v>83.333333333333329</v>
      </c>
      <c r="L25" s="390">
        <f t="shared" si="0"/>
        <v>483.33333333333337</v>
      </c>
      <c r="M25" s="95">
        <f>('Matriz em hora-aula'!M26*50)/60</f>
        <v>33.333333333333336</v>
      </c>
      <c r="N25" s="97"/>
      <c r="O25" s="99">
        <f>SUM(L25,M25,N25)</f>
        <v>516.66666666666674</v>
      </c>
    </row>
    <row r="26" spans="1:15" ht="15" thickBot="1" x14ac:dyDescent="0.4">
      <c r="A26" s="132" t="s">
        <v>18</v>
      </c>
      <c r="B26" s="221"/>
      <c r="C26" s="222"/>
      <c r="D26" s="225"/>
      <c r="E26" s="228"/>
      <c r="F26" s="351"/>
      <c r="G26" s="267" t="s">
        <v>27</v>
      </c>
      <c r="H26" s="353">
        <f>('Matriz em hora-aula'!H27*50)/60</f>
        <v>50</v>
      </c>
      <c r="I26" s="23">
        <f>('Matriz em hora-aula'!I27*50)/60</f>
        <v>16.666666666666668</v>
      </c>
      <c r="J26" s="23">
        <f>('Matriz em hora-aula'!J27*50)/60</f>
        <v>100</v>
      </c>
      <c r="K26" s="96">
        <f>('Matriz em hora-aula'!K27*50)/60</f>
        <v>83.333333333333329</v>
      </c>
      <c r="L26" s="105">
        <f t="shared" si="0"/>
        <v>250</v>
      </c>
      <c r="M26" s="93"/>
      <c r="N26" s="97"/>
      <c r="O26" s="101"/>
    </row>
    <row r="27" spans="1:15" ht="15" thickBot="1" x14ac:dyDescent="0.4">
      <c r="A27" s="133"/>
      <c r="B27" s="232"/>
      <c r="C27" s="222"/>
      <c r="D27" s="225"/>
      <c r="E27" s="228"/>
      <c r="F27" s="351"/>
      <c r="G27" s="268" t="s">
        <v>40</v>
      </c>
      <c r="H27" s="353">
        <f>('Matriz em hora-aula'!H28*50)/60</f>
        <v>16.666666666666668</v>
      </c>
      <c r="I27" s="23"/>
      <c r="J27" s="23">
        <f>('Matriz em hora-aula'!J28*50)/60</f>
        <v>33.333333333333336</v>
      </c>
      <c r="K27" s="96"/>
      <c r="L27" s="80">
        <f t="shared" si="0"/>
        <v>50</v>
      </c>
      <c r="M27" s="93"/>
      <c r="N27" s="97"/>
      <c r="O27" s="100"/>
    </row>
    <row r="28" spans="1:15" ht="15" thickBot="1" x14ac:dyDescent="0.4">
      <c r="A28" s="133"/>
      <c r="B28" s="232"/>
      <c r="C28" s="222"/>
      <c r="D28" s="225"/>
      <c r="E28" s="228"/>
      <c r="F28" s="351"/>
      <c r="G28" s="359" t="s">
        <v>77</v>
      </c>
      <c r="H28" s="353"/>
      <c r="I28" s="23"/>
      <c r="J28" s="23">
        <f>('Matriz em hora-aula'!J29*50)/60</f>
        <v>111.66666666666667</v>
      </c>
      <c r="K28" s="96"/>
      <c r="L28" s="80">
        <f t="shared" si="0"/>
        <v>111.66666666666667</v>
      </c>
      <c r="M28" s="93"/>
      <c r="N28" s="97"/>
      <c r="O28" s="100"/>
    </row>
    <row r="29" spans="1:15" ht="15" thickBot="1" x14ac:dyDescent="0.4">
      <c r="A29" s="133"/>
      <c r="B29" s="232"/>
      <c r="C29" s="222"/>
      <c r="D29" s="225"/>
      <c r="E29" s="228"/>
      <c r="F29" s="351"/>
      <c r="G29" s="269" t="s">
        <v>19</v>
      </c>
      <c r="H29" s="353">
        <f>('Matriz em hora-aula'!H30*50)/60</f>
        <v>16.666666666666668</v>
      </c>
      <c r="I29" s="23"/>
      <c r="J29" s="23">
        <f>('Matriz em hora-aula'!J30*50)/60</f>
        <v>50</v>
      </c>
      <c r="K29" s="96"/>
      <c r="L29" s="80">
        <f t="shared" si="0"/>
        <v>66.666666666666671</v>
      </c>
      <c r="M29" s="93"/>
      <c r="N29" s="97"/>
      <c r="O29" s="100"/>
    </row>
    <row r="30" spans="1:15" ht="15" thickBot="1" x14ac:dyDescent="0.4">
      <c r="A30" s="133"/>
      <c r="B30" s="233" t="s">
        <v>91</v>
      </c>
      <c r="C30" s="222"/>
      <c r="D30" s="225"/>
      <c r="E30" s="228"/>
      <c r="F30" s="351"/>
      <c r="G30" s="48" t="s">
        <v>54</v>
      </c>
      <c r="H30" s="354">
        <f>('Matriz em hora-aula'!H31*50)/60</f>
        <v>16.666666666666668</v>
      </c>
      <c r="I30" s="94"/>
      <c r="J30" s="94">
        <f>('Matriz em hora-aula'!J31*50)/60</f>
        <v>33.333333333333336</v>
      </c>
      <c r="K30" s="42"/>
      <c r="L30" s="81">
        <f t="shared" si="0"/>
        <v>50</v>
      </c>
      <c r="M30" s="93"/>
      <c r="N30" s="97"/>
      <c r="O30" s="100"/>
    </row>
    <row r="31" spans="1:15" ht="15" thickBot="1" x14ac:dyDescent="0.4">
      <c r="A31" s="184"/>
      <c r="B31" s="233"/>
      <c r="C31" s="222"/>
      <c r="D31" s="225"/>
      <c r="E31" s="228"/>
      <c r="F31" s="351"/>
      <c r="G31" s="272" t="s">
        <v>3</v>
      </c>
      <c r="H31" s="355">
        <f>SUM(H26:H30)</f>
        <v>100.00000000000001</v>
      </c>
      <c r="I31" s="106">
        <f t="shared" ref="I31:K31" si="5">SUM(I26:I30)</f>
        <v>16.666666666666668</v>
      </c>
      <c r="J31" s="106">
        <f t="shared" si="5"/>
        <v>328.33333333333331</v>
      </c>
      <c r="K31" s="107">
        <f t="shared" si="5"/>
        <v>83.333333333333329</v>
      </c>
      <c r="L31" s="390">
        <f t="shared" si="0"/>
        <v>528.33333333333337</v>
      </c>
      <c r="M31" s="93"/>
      <c r="N31" s="98">
        <f>('Matriz em hora-aula'!N32*50)/60</f>
        <v>16.666666666666668</v>
      </c>
      <c r="O31" s="99">
        <f>SUM(L31,M31,N31)</f>
        <v>545</v>
      </c>
    </row>
    <row r="32" spans="1:15" x14ac:dyDescent="0.35">
      <c r="A32" s="188" t="s">
        <v>20</v>
      </c>
      <c r="B32" s="233"/>
      <c r="C32" s="222"/>
      <c r="D32" s="225"/>
      <c r="E32" s="228"/>
      <c r="F32" s="351"/>
      <c r="G32" s="268" t="s">
        <v>41</v>
      </c>
      <c r="H32" s="353">
        <f>('Matriz em hora-aula'!H33*50)/60</f>
        <v>16.666666666666668</v>
      </c>
      <c r="I32" s="23"/>
      <c r="J32" s="23">
        <f>('Matriz em hora-aula'!J33*50)/60</f>
        <v>50</v>
      </c>
      <c r="K32" s="96"/>
      <c r="L32" s="105">
        <f t="shared" si="0"/>
        <v>66.666666666666671</v>
      </c>
      <c r="M32" s="93"/>
      <c r="N32" s="97"/>
      <c r="O32" s="101"/>
    </row>
    <row r="33" spans="1:18" ht="15" thickBot="1" x14ac:dyDescent="0.4">
      <c r="A33" s="189"/>
      <c r="B33" s="233"/>
      <c r="C33" s="222"/>
      <c r="D33" s="225"/>
      <c r="E33" s="228"/>
      <c r="F33" s="351"/>
      <c r="G33" s="359" t="s">
        <v>77</v>
      </c>
      <c r="H33" s="353"/>
      <c r="I33" s="23"/>
      <c r="J33" s="23">
        <f>('Matriz em hora-aula'!J34*50)/60</f>
        <v>108.33333333333333</v>
      </c>
      <c r="K33" s="96"/>
      <c r="L33" s="80">
        <f t="shared" si="0"/>
        <v>108.33333333333333</v>
      </c>
      <c r="M33" s="93"/>
      <c r="N33" s="97"/>
      <c r="O33" s="101"/>
    </row>
    <row r="34" spans="1:18" ht="15" thickBot="1" x14ac:dyDescent="0.4">
      <c r="A34" s="189"/>
      <c r="B34" s="233"/>
      <c r="C34" s="222"/>
      <c r="D34" s="225"/>
      <c r="E34" s="228"/>
      <c r="F34" s="351"/>
      <c r="G34" s="269" t="s">
        <v>21</v>
      </c>
      <c r="H34" s="353">
        <f>('Matriz em hora-aula'!H35*50)/60</f>
        <v>16.666666666666668</v>
      </c>
      <c r="I34" s="23"/>
      <c r="J34" s="23">
        <f>('Matriz em hora-aula'!J35*50)/60</f>
        <v>33.333333333333336</v>
      </c>
      <c r="K34" s="96"/>
      <c r="L34" s="80">
        <f t="shared" si="0"/>
        <v>50</v>
      </c>
      <c r="M34" s="93"/>
      <c r="N34" s="97"/>
      <c r="O34" s="100"/>
    </row>
    <row r="35" spans="1:18" ht="15" customHeight="1" thickBot="1" x14ac:dyDescent="0.4">
      <c r="A35" s="189"/>
      <c r="B35" s="233"/>
      <c r="C35" s="222"/>
      <c r="D35" s="225"/>
      <c r="E35" s="228"/>
      <c r="F35" s="351"/>
      <c r="G35" s="273" t="s">
        <v>55</v>
      </c>
      <c r="H35" s="353">
        <f>('Matriz em hora-aula'!H36*50)/60</f>
        <v>33.333333333333336</v>
      </c>
      <c r="I35" s="23"/>
      <c r="J35" s="23">
        <f>('Matriz em hora-aula'!J36*50)/60</f>
        <v>50</v>
      </c>
      <c r="K35" s="96"/>
      <c r="L35" s="80">
        <f t="shared" si="0"/>
        <v>83.333333333333343</v>
      </c>
      <c r="M35" s="93"/>
      <c r="N35" s="97"/>
      <c r="O35" s="100"/>
    </row>
    <row r="36" spans="1:18" ht="15" thickBot="1" x14ac:dyDescent="0.4">
      <c r="A36" s="189"/>
      <c r="B36" s="233"/>
      <c r="C36" s="222"/>
      <c r="D36" s="225"/>
      <c r="E36" s="228"/>
      <c r="F36" s="352" t="s">
        <v>104</v>
      </c>
      <c r="G36" s="362" t="s">
        <v>28</v>
      </c>
      <c r="H36" s="354">
        <f>('Matriz em hora-aula'!H37*50)/60</f>
        <v>50</v>
      </c>
      <c r="I36" s="94">
        <f>('Matriz em hora-aula'!I37*50)/60</f>
        <v>16.666666666666668</v>
      </c>
      <c r="J36" s="94">
        <f>('Matriz em hora-aula'!J37*50)/60</f>
        <v>150</v>
      </c>
      <c r="K36" s="42">
        <f>('Matriz em hora-aula'!K37*50)/60</f>
        <v>100</v>
      </c>
      <c r="L36" s="81">
        <f t="shared" si="0"/>
        <v>316.66666666666669</v>
      </c>
      <c r="M36" s="93"/>
      <c r="N36" s="97"/>
      <c r="O36" s="100"/>
    </row>
    <row r="37" spans="1:18" ht="15" thickBot="1" x14ac:dyDescent="0.4">
      <c r="A37" s="190"/>
      <c r="B37" s="233"/>
      <c r="C37" s="222"/>
      <c r="D37" s="225"/>
      <c r="E37" s="228"/>
      <c r="F37" s="352"/>
      <c r="G37" s="272" t="s">
        <v>3</v>
      </c>
      <c r="H37" s="355">
        <f>SUM(H32:H36)</f>
        <v>116.66666666666667</v>
      </c>
      <c r="I37" s="106">
        <f t="shared" ref="I37:K37" si="6">SUM(I32:I36)</f>
        <v>16.666666666666668</v>
      </c>
      <c r="J37" s="106">
        <f t="shared" si="6"/>
        <v>391.66666666666663</v>
      </c>
      <c r="K37" s="107">
        <f t="shared" si="6"/>
        <v>100</v>
      </c>
      <c r="L37" s="390">
        <f t="shared" si="0"/>
        <v>625</v>
      </c>
      <c r="M37" s="93"/>
      <c r="N37" s="97"/>
      <c r="O37" s="99">
        <f>SUM(L37,M37,N37)</f>
        <v>625</v>
      </c>
    </row>
    <row r="38" spans="1:18" x14ac:dyDescent="0.35">
      <c r="A38" s="188" t="s">
        <v>22</v>
      </c>
      <c r="B38" s="233"/>
      <c r="C38" s="222"/>
      <c r="D38" s="225"/>
      <c r="E38" s="228"/>
      <c r="F38" s="352"/>
      <c r="G38" s="268" t="s">
        <v>42</v>
      </c>
      <c r="H38" s="353">
        <f>('Matriz em hora-aula'!H39*50)/60</f>
        <v>16.666666666666668</v>
      </c>
      <c r="I38" s="23"/>
      <c r="J38" s="23">
        <f>('Matriz em hora-aula'!J39*50)/60</f>
        <v>33.333333333333336</v>
      </c>
      <c r="K38" s="96"/>
      <c r="L38" s="105">
        <f t="shared" si="0"/>
        <v>50</v>
      </c>
      <c r="M38" s="93"/>
      <c r="N38" s="97"/>
      <c r="O38" s="101"/>
    </row>
    <row r="39" spans="1:18" ht="15" thickBot="1" x14ac:dyDescent="0.4">
      <c r="A39" s="189"/>
      <c r="B39" s="233"/>
      <c r="C39" s="222"/>
      <c r="D39" s="225"/>
      <c r="E39" s="228"/>
      <c r="F39" s="352"/>
      <c r="G39" s="359" t="s">
        <v>77</v>
      </c>
      <c r="H39" s="353"/>
      <c r="I39" s="23"/>
      <c r="J39" s="23">
        <f>('Matriz em hora-aula'!J40*50)/60</f>
        <v>116.66666666666667</v>
      </c>
      <c r="K39" s="96"/>
      <c r="L39" s="80">
        <f t="shared" si="0"/>
        <v>116.66666666666667</v>
      </c>
      <c r="M39" s="93"/>
      <c r="N39" s="97"/>
      <c r="O39" s="101"/>
    </row>
    <row r="40" spans="1:18" ht="15" thickBot="1" x14ac:dyDescent="0.4">
      <c r="A40" s="189"/>
      <c r="B40" s="233"/>
      <c r="C40" s="222"/>
      <c r="D40" s="225"/>
      <c r="E40" s="228"/>
      <c r="F40" s="352"/>
      <c r="G40" s="269" t="s">
        <v>23</v>
      </c>
      <c r="H40" s="353">
        <f>('Matriz em hora-aula'!H41*50)/60</f>
        <v>16.666666666666668</v>
      </c>
      <c r="I40" s="23"/>
      <c r="J40" s="23">
        <f>('Matriz em hora-aula'!J41*50)/60</f>
        <v>33.333333333333336</v>
      </c>
      <c r="K40" s="96"/>
      <c r="L40" s="80">
        <f t="shared" si="0"/>
        <v>50</v>
      </c>
      <c r="M40" s="93"/>
      <c r="N40" s="97"/>
      <c r="O40" s="100"/>
    </row>
    <row r="41" spans="1:18" ht="15" thickBot="1" x14ac:dyDescent="0.4">
      <c r="A41" s="189"/>
      <c r="B41" s="233"/>
      <c r="C41" s="222"/>
      <c r="D41" s="225"/>
      <c r="E41" s="228"/>
      <c r="F41" s="352"/>
      <c r="G41" s="273" t="s">
        <v>56</v>
      </c>
      <c r="H41" s="353">
        <f>('Matriz em hora-aula'!H42*50)/60</f>
        <v>50</v>
      </c>
      <c r="I41" s="23"/>
      <c r="J41" s="23">
        <f>('Matriz em hora-aula'!J42*50)/60</f>
        <v>33.333333333333336</v>
      </c>
      <c r="K41" s="96"/>
      <c r="L41" s="80">
        <f t="shared" si="0"/>
        <v>83.333333333333343</v>
      </c>
      <c r="M41" s="93"/>
      <c r="N41" s="97"/>
      <c r="O41" s="100"/>
    </row>
    <row r="42" spans="1:18" ht="15" thickBot="1" x14ac:dyDescent="0.4">
      <c r="A42" s="189"/>
      <c r="B42" s="233"/>
      <c r="C42" s="222"/>
      <c r="D42" s="225"/>
      <c r="E42" s="228"/>
      <c r="F42" s="352"/>
      <c r="G42" s="362" t="s">
        <v>29</v>
      </c>
      <c r="H42" s="354">
        <f>('Matriz em hora-aula'!H43*50)/60</f>
        <v>50</v>
      </c>
      <c r="I42" s="94">
        <f>('Matriz em hora-aula'!I43*50)/60</f>
        <v>16.666666666666668</v>
      </c>
      <c r="J42" s="94">
        <f>('Matriz em hora-aula'!J43*50)/60</f>
        <v>150</v>
      </c>
      <c r="K42" s="42">
        <f>('Matriz em hora-aula'!K43*50)/60</f>
        <v>83.333333333333329</v>
      </c>
      <c r="L42" s="81">
        <f t="shared" si="0"/>
        <v>300</v>
      </c>
      <c r="M42" s="93"/>
      <c r="N42" s="97"/>
      <c r="O42" s="100"/>
    </row>
    <row r="43" spans="1:18" ht="15" thickBot="1" x14ac:dyDescent="0.4">
      <c r="A43" s="190"/>
      <c r="B43" s="233"/>
      <c r="C43" s="222"/>
      <c r="D43" s="225"/>
      <c r="E43" s="228"/>
      <c r="F43" s="352"/>
      <c r="G43" s="272" t="s">
        <v>3</v>
      </c>
      <c r="H43" s="355">
        <f>SUM(H38:H42)</f>
        <v>133.33333333333334</v>
      </c>
      <c r="I43" s="106">
        <f t="shared" ref="I43:K43" si="7">SUM(I38:I42)</f>
        <v>16.666666666666668</v>
      </c>
      <c r="J43" s="106">
        <f t="shared" si="7"/>
        <v>366.66666666666669</v>
      </c>
      <c r="K43" s="107">
        <f t="shared" si="7"/>
        <v>83.333333333333329</v>
      </c>
      <c r="L43" s="390">
        <f t="shared" si="0"/>
        <v>600.00000000000011</v>
      </c>
      <c r="M43" s="93"/>
      <c r="N43" s="98">
        <f>('Matriz em hora-aula'!N44*50)/60</f>
        <v>16.666666666666668</v>
      </c>
      <c r="O43" s="99">
        <f>SUM(L43,M43,N43)</f>
        <v>616.66666666666674</v>
      </c>
    </row>
    <row r="44" spans="1:18" x14ac:dyDescent="0.35">
      <c r="A44" s="188" t="s">
        <v>24</v>
      </c>
      <c r="B44" s="233"/>
      <c r="C44" s="235"/>
      <c r="D44" s="225"/>
      <c r="E44" s="228"/>
      <c r="F44" s="352"/>
      <c r="G44" s="268" t="s">
        <v>58</v>
      </c>
      <c r="H44" s="353">
        <f>('Matriz em hora-aula'!H45*50)/60</f>
        <v>33.333333333333336</v>
      </c>
      <c r="I44" s="23"/>
      <c r="J44" s="23">
        <f>('Matriz em hora-aula'!J45*50)/60</f>
        <v>16.666666666666668</v>
      </c>
      <c r="K44" s="96"/>
      <c r="L44" s="105">
        <f t="shared" si="0"/>
        <v>50</v>
      </c>
      <c r="M44" s="93"/>
      <c r="N44" s="97"/>
      <c r="O44" s="101"/>
      <c r="R44" s="24"/>
    </row>
    <row r="45" spans="1:18" x14ac:dyDescent="0.35">
      <c r="A45" s="189"/>
      <c r="B45" s="233"/>
      <c r="C45" s="236"/>
      <c r="D45" s="225"/>
      <c r="E45" s="228"/>
      <c r="F45" s="352"/>
      <c r="G45" s="359" t="s">
        <v>77</v>
      </c>
      <c r="H45" s="353"/>
      <c r="I45" s="23"/>
      <c r="J45" s="23">
        <f>('Matriz em hora-aula'!J46*50)/60</f>
        <v>116.66666666666667</v>
      </c>
      <c r="K45" s="96"/>
      <c r="L45" s="80">
        <f t="shared" si="0"/>
        <v>116.66666666666667</v>
      </c>
      <c r="M45" s="93"/>
      <c r="N45" s="97"/>
      <c r="O45" s="101"/>
      <c r="R45" s="24"/>
    </row>
    <row r="46" spans="1:18" ht="15" thickBot="1" x14ac:dyDescent="0.4">
      <c r="A46" s="189"/>
      <c r="B46" s="233"/>
      <c r="C46" s="237"/>
      <c r="D46" s="225"/>
      <c r="E46" s="226"/>
      <c r="F46" s="352"/>
      <c r="G46" s="269" t="s">
        <v>25</v>
      </c>
      <c r="H46" s="353">
        <f>('Matriz em hora-aula'!H47*50)/60</f>
        <v>16.666666666666668</v>
      </c>
      <c r="I46" s="23"/>
      <c r="J46" s="23">
        <f>('Matriz em hora-aula'!J47*50)/60</f>
        <v>33.333333333333336</v>
      </c>
      <c r="K46" s="96"/>
      <c r="L46" s="80">
        <f t="shared" si="0"/>
        <v>50</v>
      </c>
      <c r="M46" s="93"/>
      <c r="N46" s="97"/>
      <c r="O46" s="101"/>
    </row>
    <row r="47" spans="1:18" ht="15" thickBot="1" x14ac:dyDescent="0.4">
      <c r="A47" s="189"/>
      <c r="B47" s="238"/>
      <c r="C47" s="239"/>
      <c r="D47" s="240"/>
      <c r="E47" s="240"/>
      <c r="F47" s="352"/>
      <c r="G47" s="273" t="s">
        <v>57</v>
      </c>
      <c r="H47" s="353">
        <f>('Matriz em hora-aula'!H48*50)/60</f>
        <v>50</v>
      </c>
      <c r="I47" s="23"/>
      <c r="J47" s="23">
        <f>('Matriz em hora-aula'!J48*50)/60</f>
        <v>33.333333333333336</v>
      </c>
      <c r="K47" s="96"/>
      <c r="L47" s="80">
        <f t="shared" si="0"/>
        <v>83.333333333333343</v>
      </c>
      <c r="M47" s="93"/>
      <c r="N47" s="97"/>
      <c r="O47" s="100"/>
    </row>
    <row r="48" spans="1:18" ht="15" thickBot="1" x14ac:dyDescent="0.4">
      <c r="A48" s="189"/>
      <c r="B48" s="241"/>
      <c r="C48" s="242"/>
      <c r="D48" s="240"/>
      <c r="E48" s="240"/>
      <c r="F48" s="352"/>
      <c r="G48" s="362" t="s">
        <v>30</v>
      </c>
      <c r="H48" s="354">
        <f>('Matriz em hora-aula'!H49*50)/60</f>
        <v>50</v>
      </c>
      <c r="I48" s="94">
        <f>('Matriz em hora-aula'!I49*50)/60</f>
        <v>16.666666666666668</v>
      </c>
      <c r="J48" s="94">
        <f>('Matriz em hora-aula'!J49*50)/60</f>
        <v>150</v>
      </c>
      <c r="K48" s="42">
        <f>('Matriz em hora-aula'!K49*50)/60</f>
        <v>83.333333333333329</v>
      </c>
      <c r="L48" s="81">
        <f t="shared" si="0"/>
        <v>300</v>
      </c>
      <c r="M48" s="93"/>
      <c r="N48" s="97"/>
      <c r="O48" s="100"/>
    </row>
    <row r="49" spans="1:15" ht="15" thickBot="1" x14ac:dyDescent="0.4">
      <c r="A49" s="189"/>
      <c r="B49" s="363"/>
      <c r="C49" s="363"/>
      <c r="D49" s="364"/>
      <c r="E49" s="364"/>
      <c r="F49" s="83"/>
      <c r="G49" s="272" t="s">
        <v>3</v>
      </c>
      <c r="H49" s="356">
        <f>SUM(H44:H48)</f>
        <v>150</v>
      </c>
      <c r="I49" s="108">
        <f t="shared" ref="I49:K49" si="8">SUM(I44:I48)</f>
        <v>16.666666666666668</v>
      </c>
      <c r="J49" s="108">
        <f t="shared" si="8"/>
        <v>350</v>
      </c>
      <c r="K49" s="109">
        <f t="shared" si="8"/>
        <v>83.333333333333329</v>
      </c>
      <c r="L49" s="390">
        <f t="shared" si="0"/>
        <v>600</v>
      </c>
      <c r="M49" s="93"/>
      <c r="N49" s="360"/>
      <c r="O49" s="103">
        <f>SUM(L49,M49,N49)</f>
        <v>600</v>
      </c>
    </row>
    <row r="50" spans="1:15" ht="15" thickBot="1" x14ac:dyDescent="0.4">
      <c r="A50" s="305"/>
      <c r="B50" s="306"/>
      <c r="C50" s="311"/>
      <c r="D50" s="170" t="s">
        <v>92</v>
      </c>
      <c r="E50" s="215"/>
      <c r="F50" s="215"/>
      <c r="G50" s="357"/>
      <c r="H50" s="392">
        <f>SUM(H9+H15+H20+H25+H31+H37+H49+H43)</f>
        <v>866.66666666666674</v>
      </c>
      <c r="I50" s="393">
        <f>SUM(I9+I15+I20+I25+I31+I37+I49+I43)</f>
        <v>133.33333333333334</v>
      </c>
      <c r="J50" s="393">
        <f>SUM(J9+J15+J20+J25+J31+J37+J49+J43)</f>
        <v>2503.3333333333335</v>
      </c>
      <c r="K50" s="393">
        <f>SUM(K9+K15+K20+K25+K31+K37+K49+K43)</f>
        <v>716.66666666666674</v>
      </c>
      <c r="L50" s="394">
        <f>SUM(H50:K50)</f>
        <v>4220</v>
      </c>
      <c r="M50" s="393">
        <f>SUM(M4:M49)</f>
        <v>133.33333333333334</v>
      </c>
      <c r="N50" s="395">
        <f>SUM(N4:N49)</f>
        <v>33.333333333333336</v>
      </c>
      <c r="O50" s="392">
        <f>SUM(L50:N50)</f>
        <v>4386.6666666666661</v>
      </c>
    </row>
    <row r="51" spans="1:15" ht="15" thickBot="1" x14ac:dyDescent="0.4">
      <c r="A51" s="307"/>
      <c r="B51" s="308"/>
      <c r="C51" s="312"/>
      <c r="D51" s="170" t="s">
        <v>93</v>
      </c>
      <c r="E51" s="216"/>
      <c r="F51" s="216"/>
      <c r="G51" s="171"/>
      <c r="H51" s="396">
        <f>(H50*60)/50</f>
        <v>1040.0000000000002</v>
      </c>
      <c r="I51" s="396">
        <f t="shared" ref="I51:O51" si="9">(I50*60)/50</f>
        <v>160.00000000000003</v>
      </c>
      <c r="J51" s="396">
        <f t="shared" si="9"/>
        <v>3004</v>
      </c>
      <c r="K51" s="396">
        <f t="shared" si="9"/>
        <v>860.00000000000011</v>
      </c>
      <c r="L51" s="396">
        <f t="shared" si="9"/>
        <v>5064</v>
      </c>
      <c r="M51" s="396">
        <f t="shared" si="9"/>
        <v>160.00000000000003</v>
      </c>
      <c r="N51" s="396">
        <f t="shared" si="9"/>
        <v>40.000000000000007</v>
      </c>
      <c r="O51" s="396">
        <f t="shared" si="9"/>
        <v>5263.9999999999991</v>
      </c>
    </row>
    <row r="52" spans="1:15" ht="15" thickBot="1" x14ac:dyDescent="0.4">
      <c r="A52" s="307"/>
      <c r="B52" s="308"/>
      <c r="C52" s="312"/>
      <c r="D52" s="25" t="s">
        <v>94</v>
      </c>
      <c r="E52" s="217"/>
      <c r="F52" s="217"/>
      <c r="G52" s="211" t="s">
        <v>52</v>
      </c>
      <c r="H52" s="212"/>
      <c r="I52" s="212"/>
      <c r="J52" s="212"/>
      <c r="K52" s="212"/>
      <c r="L52" s="212"/>
      <c r="M52" s="212"/>
      <c r="N52" s="213"/>
      <c r="O52" s="102">
        <f>('Matriz em hora-aula'!O53*50)/60</f>
        <v>210</v>
      </c>
    </row>
    <row r="53" spans="1:15" ht="15" thickBot="1" x14ac:dyDescent="0.4">
      <c r="A53" s="309"/>
      <c r="B53" s="310"/>
      <c r="C53" s="313"/>
      <c r="D53" s="365" t="s">
        <v>95</v>
      </c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7"/>
    </row>
    <row r="54" spans="1:15" ht="15" customHeight="1" thickBot="1" x14ac:dyDescent="0.4">
      <c r="A54" s="372" t="s">
        <v>43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4"/>
    </row>
    <row r="55" spans="1:15" x14ac:dyDescent="0.35">
      <c r="A55" s="172" t="s">
        <v>96</v>
      </c>
      <c r="B55" s="375"/>
      <c r="C55" s="375"/>
      <c r="D55" s="375"/>
      <c r="E55" s="375"/>
      <c r="F55" s="376"/>
      <c r="G55" s="368" t="s">
        <v>59</v>
      </c>
      <c r="H55" s="369"/>
      <c r="I55" s="369"/>
      <c r="J55" s="369"/>
      <c r="K55" s="369"/>
      <c r="L55" s="369"/>
      <c r="M55" s="369"/>
      <c r="N55" s="370"/>
      <c r="O55" s="371">
        <v>48</v>
      </c>
    </row>
    <row r="56" spans="1:15" x14ac:dyDescent="0.35">
      <c r="A56" s="173"/>
      <c r="B56" s="377"/>
      <c r="C56" s="377"/>
      <c r="D56" s="377"/>
      <c r="E56" s="377"/>
      <c r="F56" s="378"/>
      <c r="G56" s="174" t="s">
        <v>60</v>
      </c>
      <c r="H56" s="135"/>
      <c r="I56" s="135"/>
      <c r="J56" s="135"/>
      <c r="K56" s="135"/>
      <c r="L56" s="135"/>
      <c r="M56" s="135"/>
      <c r="N56" s="175"/>
      <c r="O56" s="110">
        <v>210</v>
      </c>
    </row>
    <row r="57" spans="1:15" x14ac:dyDescent="0.35">
      <c r="A57" s="173"/>
      <c r="B57" s="377"/>
      <c r="C57" s="377"/>
      <c r="D57" s="377"/>
      <c r="E57" s="377"/>
      <c r="F57" s="378"/>
      <c r="G57" s="176" t="s">
        <v>70</v>
      </c>
      <c r="H57" s="136"/>
      <c r="I57" s="136"/>
      <c r="J57" s="136"/>
      <c r="K57" s="136"/>
      <c r="L57" s="136"/>
      <c r="M57" s="136"/>
      <c r="N57" s="177"/>
      <c r="O57" s="110">
        <v>260</v>
      </c>
    </row>
    <row r="58" spans="1:15" ht="15" thickBot="1" x14ac:dyDescent="0.4">
      <c r="A58" s="173"/>
      <c r="B58" s="377"/>
      <c r="C58" s="377"/>
      <c r="D58" s="377"/>
      <c r="E58" s="377"/>
      <c r="F58" s="378"/>
      <c r="G58" s="176" t="s">
        <v>71</v>
      </c>
      <c r="H58" s="136"/>
      <c r="I58" s="136"/>
      <c r="J58" s="136"/>
      <c r="K58" s="136"/>
      <c r="L58" s="136"/>
      <c r="M58" s="136"/>
      <c r="N58" s="177"/>
      <c r="O58" s="110">
        <v>260</v>
      </c>
    </row>
    <row r="59" spans="1:15" x14ac:dyDescent="0.35">
      <c r="A59" s="173"/>
      <c r="B59" s="377"/>
      <c r="C59" s="377"/>
      <c r="D59" s="377"/>
      <c r="E59" s="377"/>
      <c r="F59" s="378"/>
      <c r="G59" s="178" t="s">
        <v>68</v>
      </c>
      <c r="H59" s="179"/>
      <c r="I59" s="179"/>
      <c r="J59" s="179"/>
      <c r="K59" s="179"/>
      <c r="L59" s="179"/>
      <c r="M59" s="179"/>
      <c r="N59" s="180"/>
      <c r="O59" s="111">
        <v>162</v>
      </c>
    </row>
    <row r="60" spans="1:15" x14ac:dyDescent="0.35">
      <c r="A60" s="173"/>
      <c r="B60" s="377"/>
      <c r="C60" s="377"/>
      <c r="D60" s="377"/>
      <c r="E60" s="377"/>
      <c r="F60" s="378"/>
      <c r="G60" s="181" t="s">
        <v>74</v>
      </c>
      <c r="H60" s="137"/>
      <c r="I60" s="137"/>
      <c r="J60" s="137"/>
      <c r="K60" s="137"/>
      <c r="L60" s="137"/>
      <c r="M60" s="137"/>
      <c r="N60" s="182"/>
      <c r="O60" s="110">
        <v>96</v>
      </c>
    </row>
    <row r="61" spans="1:15" ht="14.5" customHeight="1" x14ac:dyDescent="0.35">
      <c r="A61" s="173"/>
      <c r="B61" s="377"/>
      <c r="C61" s="377"/>
      <c r="D61" s="377"/>
      <c r="E61" s="377"/>
      <c r="F61" s="378"/>
      <c r="G61" s="162" t="s">
        <v>64</v>
      </c>
      <c r="H61" s="138"/>
      <c r="I61" s="138"/>
      <c r="J61" s="138"/>
      <c r="K61" s="138"/>
      <c r="L61" s="138"/>
      <c r="M61" s="138"/>
      <c r="N61" s="163"/>
      <c r="O61" s="110">
        <v>258</v>
      </c>
    </row>
    <row r="62" spans="1:15" ht="14.5" customHeight="1" x14ac:dyDescent="0.35">
      <c r="A62" s="173"/>
      <c r="B62" s="377"/>
      <c r="C62" s="377"/>
      <c r="D62" s="377"/>
      <c r="E62" s="377"/>
      <c r="F62" s="378"/>
      <c r="G62" s="162" t="s">
        <v>61</v>
      </c>
      <c r="H62" s="138"/>
      <c r="I62" s="138"/>
      <c r="J62" s="138"/>
      <c r="K62" s="138"/>
      <c r="L62" s="138"/>
      <c r="M62" s="138"/>
      <c r="N62" s="163"/>
      <c r="O62" s="110">
        <v>258</v>
      </c>
    </row>
    <row r="63" spans="1:15" ht="14.5" customHeight="1" x14ac:dyDescent="0.35">
      <c r="A63" s="173"/>
      <c r="B63" s="377"/>
      <c r="C63" s="377"/>
      <c r="D63" s="377"/>
      <c r="E63" s="377"/>
      <c r="F63" s="378"/>
      <c r="G63" s="174" t="s">
        <v>66</v>
      </c>
      <c r="H63" s="135"/>
      <c r="I63" s="135"/>
      <c r="J63" s="135"/>
      <c r="K63" s="135"/>
      <c r="L63" s="135"/>
      <c r="M63" s="135"/>
      <c r="N63" s="175"/>
      <c r="O63" s="110">
        <v>258</v>
      </c>
    </row>
    <row r="64" spans="1:15" ht="14.5" customHeight="1" x14ac:dyDescent="0.35">
      <c r="A64" s="173"/>
      <c r="B64" s="377"/>
      <c r="C64" s="377"/>
      <c r="D64" s="377"/>
      <c r="E64" s="377"/>
      <c r="F64" s="378"/>
      <c r="G64" s="174" t="s">
        <v>69</v>
      </c>
      <c r="H64" s="135"/>
      <c r="I64" s="135"/>
      <c r="J64" s="135"/>
      <c r="K64" s="135"/>
      <c r="L64" s="135"/>
      <c r="M64" s="135"/>
      <c r="N64" s="175"/>
      <c r="O64" s="110">
        <v>258</v>
      </c>
    </row>
    <row r="65" spans="1:15" ht="14.5" customHeight="1" x14ac:dyDescent="0.35">
      <c r="A65" s="173"/>
      <c r="B65" s="377"/>
      <c r="C65" s="377"/>
      <c r="D65" s="377"/>
      <c r="E65" s="377"/>
      <c r="F65" s="378"/>
      <c r="G65" s="174" t="s">
        <v>63</v>
      </c>
      <c r="H65" s="135"/>
      <c r="I65" s="135"/>
      <c r="J65" s="135"/>
      <c r="K65" s="135"/>
      <c r="L65" s="135"/>
      <c r="M65" s="135"/>
      <c r="N65" s="175"/>
      <c r="O65" s="110">
        <v>258</v>
      </c>
    </row>
    <row r="66" spans="1:15" ht="14.5" customHeight="1" x14ac:dyDescent="0.35">
      <c r="A66" s="173"/>
      <c r="B66" s="377"/>
      <c r="C66" s="377"/>
      <c r="D66" s="377"/>
      <c r="E66" s="377"/>
      <c r="F66" s="378"/>
      <c r="G66" s="162" t="s">
        <v>62</v>
      </c>
      <c r="H66" s="138"/>
      <c r="I66" s="138"/>
      <c r="J66" s="138"/>
      <c r="K66" s="138"/>
      <c r="L66" s="138"/>
      <c r="M66" s="138"/>
      <c r="N66" s="163"/>
      <c r="O66" s="110">
        <v>258</v>
      </c>
    </row>
    <row r="67" spans="1:15" ht="14.5" customHeight="1" x14ac:dyDescent="0.35">
      <c r="A67" s="173"/>
      <c r="B67" s="377"/>
      <c r="C67" s="377"/>
      <c r="D67" s="377"/>
      <c r="E67" s="377"/>
      <c r="F67" s="378"/>
      <c r="G67" s="162" t="s">
        <v>65</v>
      </c>
      <c r="H67" s="138"/>
      <c r="I67" s="138"/>
      <c r="J67" s="138"/>
      <c r="K67" s="138"/>
      <c r="L67" s="138"/>
      <c r="M67" s="138"/>
      <c r="N67" s="163"/>
      <c r="O67" s="110">
        <v>258</v>
      </c>
    </row>
    <row r="68" spans="1:15" ht="15" customHeight="1" thickBot="1" x14ac:dyDescent="0.4">
      <c r="A68" s="173"/>
      <c r="B68" s="377"/>
      <c r="C68" s="377"/>
      <c r="D68" s="377"/>
      <c r="E68" s="377"/>
      <c r="F68" s="378"/>
      <c r="G68" s="164" t="s">
        <v>67</v>
      </c>
      <c r="H68" s="165"/>
      <c r="I68" s="165"/>
      <c r="J68" s="165"/>
      <c r="K68" s="165"/>
      <c r="L68" s="165"/>
      <c r="M68" s="165"/>
      <c r="N68" s="166"/>
      <c r="O68" s="112">
        <v>258</v>
      </c>
    </row>
    <row r="69" spans="1:15" ht="15" thickBot="1" x14ac:dyDescent="0.4">
      <c r="A69" s="173"/>
      <c r="B69" s="377"/>
      <c r="C69" s="377"/>
      <c r="D69" s="377"/>
      <c r="E69" s="377"/>
      <c r="F69" s="378"/>
      <c r="G69" s="383" t="s">
        <v>3</v>
      </c>
      <c r="H69" s="383"/>
      <c r="I69" s="383"/>
      <c r="J69" s="383"/>
      <c r="K69" s="383"/>
      <c r="L69" s="383"/>
      <c r="M69" s="383"/>
      <c r="N69" s="384"/>
      <c r="O69" s="385">
        <f>SUM(O55:O68)</f>
        <v>3100</v>
      </c>
    </row>
    <row r="70" spans="1:15" ht="15" customHeight="1" thickBot="1" x14ac:dyDescent="0.4">
      <c r="A70" s="167" t="s">
        <v>75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9"/>
    </row>
    <row r="71" spans="1:15" ht="15" customHeight="1" thickBot="1" x14ac:dyDescent="0.4">
      <c r="A71" s="379"/>
      <c r="B71" s="380"/>
      <c r="C71" s="380"/>
      <c r="D71" s="380"/>
      <c r="E71" s="113"/>
      <c r="F71" s="113"/>
      <c r="G71" s="84"/>
      <c r="H71" s="386" t="s">
        <v>97</v>
      </c>
      <c r="I71" s="387"/>
      <c r="J71" s="387"/>
      <c r="K71" s="387"/>
      <c r="L71" s="388" t="s">
        <v>51</v>
      </c>
      <c r="M71" s="389"/>
      <c r="N71" s="388" t="s">
        <v>50</v>
      </c>
      <c r="O71" s="389"/>
    </row>
    <row r="72" spans="1:15" ht="15" thickBot="1" x14ac:dyDescent="0.4">
      <c r="A72" s="379"/>
      <c r="B72" s="380"/>
      <c r="C72" s="380"/>
      <c r="D72" s="380"/>
      <c r="E72" s="113"/>
      <c r="F72" s="113"/>
      <c r="G72" s="84"/>
      <c r="H72" s="9" t="s">
        <v>2</v>
      </c>
      <c r="I72" s="10" t="s">
        <v>33</v>
      </c>
      <c r="J72" s="3" t="s">
        <v>34</v>
      </c>
      <c r="K72" s="85" t="s">
        <v>31</v>
      </c>
      <c r="L72" s="153" t="s">
        <v>1</v>
      </c>
      <c r="M72" s="154"/>
      <c r="N72" s="153" t="s">
        <v>1</v>
      </c>
      <c r="O72" s="154"/>
    </row>
    <row r="73" spans="1:15" ht="15" thickBot="1" x14ac:dyDescent="0.4">
      <c r="A73" s="379"/>
      <c r="B73" s="380"/>
      <c r="C73" s="380"/>
      <c r="D73" s="380"/>
      <c r="E73" s="113"/>
      <c r="F73" s="113"/>
      <c r="G73" s="11" t="s">
        <v>49</v>
      </c>
      <c r="H73" s="12">
        <f>H50</f>
        <v>866.66666666666674</v>
      </c>
      <c r="I73" s="12">
        <f t="shared" ref="I73:K73" si="10">I50</f>
        <v>133.33333333333334</v>
      </c>
      <c r="J73" s="12">
        <f t="shared" si="10"/>
        <v>2503.3333333333335</v>
      </c>
      <c r="K73" s="12">
        <f t="shared" si="10"/>
        <v>716.66666666666674</v>
      </c>
      <c r="L73" s="155">
        <f>L50</f>
        <v>4220</v>
      </c>
      <c r="M73" s="156"/>
      <c r="N73" s="155">
        <f>(L73*60)/50</f>
        <v>5064</v>
      </c>
      <c r="O73" s="156"/>
    </row>
    <row r="74" spans="1:15" ht="15" thickBot="1" x14ac:dyDescent="0.4">
      <c r="A74" s="379"/>
      <c r="B74" s="380"/>
      <c r="C74" s="380"/>
      <c r="D74" s="380"/>
      <c r="E74" s="113"/>
      <c r="F74" s="113"/>
      <c r="G74" s="14" t="s">
        <v>48</v>
      </c>
      <c r="H74" s="15"/>
      <c r="I74" s="16"/>
      <c r="J74" s="17"/>
      <c r="K74" s="87"/>
      <c r="L74" s="155">
        <f>M50</f>
        <v>133.33333333333334</v>
      </c>
      <c r="M74" s="156"/>
      <c r="N74" s="155">
        <f t="shared" ref="N74:N77" si="11">(L74*60)/50</f>
        <v>160.00000000000003</v>
      </c>
      <c r="O74" s="156"/>
    </row>
    <row r="75" spans="1:15" ht="15" thickBot="1" x14ac:dyDescent="0.4">
      <c r="A75" s="379"/>
      <c r="B75" s="380"/>
      <c r="C75" s="380"/>
      <c r="D75" s="380"/>
      <c r="E75" s="113"/>
      <c r="F75" s="113"/>
      <c r="G75" s="26" t="s">
        <v>45</v>
      </c>
      <c r="H75" s="18"/>
      <c r="I75" s="19"/>
      <c r="J75" s="20"/>
      <c r="K75" s="88"/>
      <c r="L75" s="155">
        <f>N50</f>
        <v>33.333333333333336</v>
      </c>
      <c r="M75" s="156"/>
      <c r="N75" s="155">
        <f t="shared" si="11"/>
        <v>40.000000000000007</v>
      </c>
      <c r="O75" s="156"/>
    </row>
    <row r="76" spans="1:15" ht="15" thickBot="1" x14ac:dyDescent="0.4">
      <c r="A76" s="379"/>
      <c r="B76" s="380"/>
      <c r="C76" s="380"/>
      <c r="D76" s="380"/>
      <c r="E76" s="113"/>
      <c r="F76" s="113"/>
      <c r="G76" s="11" t="s">
        <v>44</v>
      </c>
      <c r="H76" s="15"/>
      <c r="I76" s="16"/>
      <c r="J76" s="17"/>
      <c r="K76" s="87"/>
      <c r="L76" s="155">
        <f>O52</f>
        <v>210</v>
      </c>
      <c r="M76" s="156"/>
      <c r="N76" s="155">
        <f t="shared" si="11"/>
        <v>252</v>
      </c>
      <c r="O76" s="156"/>
    </row>
    <row r="77" spans="1:15" ht="15" thickBot="1" x14ac:dyDescent="0.4">
      <c r="A77" s="379"/>
      <c r="B77" s="380"/>
      <c r="C77" s="380"/>
      <c r="D77" s="380"/>
      <c r="E77" s="113"/>
      <c r="F77" s="113"/>
      <c r="G77" s="26" t="s">
        <v>46</v>
      </c>
      <c r="H77" s="12"/>
      <c r="I77" s="13"/>
      <c r="J77" s="13"/>
      <c r="K77" s="86"/>
      <c r="L77" s="155">
        <f>O69</f>
        <v>3100</v>
      </c>
      <c r="M77" s="156"/>
      <c r="N77" s="155">
        <f t="shared" si="11"/>
        <v>3720</v>
      </c>
      <c r="O77" s="156"/>
    </row>
    <row r="78" spans="1:15" ht="15" thickBot="1" x14ac:dyDescent="0.4">
      <c r="A78" s="379"/>
      <c r="B78" s="380"/>
      <c r="C78" s="380"/>
      <c r="D78" s="380"/>
      <c r="E78" s="113"/>
      <c r="F78" s="113"/>
      <c r="G78" s="21" t="s">
        <v>1</v>
      </c>
      <c r="H78" s="145" t="s">
        <v>105</v>
      </c>
      <c r="I78" s="146"/>
      <c r="J78" s="146"/>
      <c r="K78" s="146"/>
      <c r="L78" s="157">
        <f>SUM(L73:M77)</f>
        <v>7696.6666666666661</v>
      </c>
      <c r="M78" s="158"/>
      <c r="N78" s="157">
        <f>SUM(N73:O77)</f>
        <v>9236</v>
      </c>
      <c r="O78" s="158"/>
    </row>
    <row r="79" spans="1:15" ht="15" thickBot="1" x14ac:dyDescent="0.4">
      <c r="A79" s="379"/>
      <c r="B79" s="380"/>
      <c r="C79" s="380"/>
      <c r="D79" s="380"/>
      <c r="E79" s="113"/>
      <c r="F79" s="113"/>
      <c r="G79" s="159" t="s">
        <v>26</v>
      </c>
      <c r="H79" s="160"/>
      <c r="I79" s="160"/>
      <c r="J79" s="160"/>
      <c r="K79" s="160"/>
      <c r="L79" s="160"/>
      <c r="M79" s="160"/>
      <c r="N79" s="160"/>
      <c r="O79" s="161"/>
    </row>
    <row r="80" spans="1:15" ht="15" thickBot="1" x14ac:dyDescent="0.4">
      <c r="A80" s="381"/>
      <c r="B80" s="382"/>
      <c r="C80" s="382"/>
      <c r="D80" s="382"/>
      <c r="E80" s="114"/>
      <c r="F80" s="114"/>
      <c r="G80" s="89"/>
      <c r="H80" s="90">
        <f>O69*100/N78</f>
        <v>33.5643135556518</v>
      </c>
      <c r="I80" s="91" t="s">
        <v>72</v>
      </c>
      <c r="J80" s="91"/>
      <c r="K80" s="91"/>
      <c r="L80" s="91"/>
      <c r="M80" s="91"/>
      <c r="N80" s="91"/>
      <c r="O80" s="92"/>
    </row>
  </sheetData>
  <autoFilter ref="G3:O80"/>
  <mergeCells count="65">
    <mergeCell ref="H78:K78"/>
    <mergeCell ref="A50:C53"/>
    <mergeCell ref="A54:O54"/>
    <mergeCell ref="A55:F69"/>
    <mergeCell ref="E7:E45"/>
    <mergeCell ref="F8:F14"/>
    <mergeCell ref="B30:B46"/>
    <mergeCell ref="F36:F48"/>
    <mergeCell ref="B1:F3"/>
    <mergeCell ref="A44:A49"/>
    <mergeCell ref="N74:O74"/>
    <mergeCell ref="N75:O75"/>
    <mergeCell ref="N76:O76"/>
    <mergeCell ref="N77:O77"/>
    <mergeCell ref="G52:N52"/>
    <mergeCell ref="D50:G50"/>
    <mergeCell ref="A1:A3"/>
    <mergeCell ref="G1:G3"/>
    <mergeCell ref="H1:O1"/>
    <mergeCell ref="H2:L2"/>
    <mergeCell ref="M2:M3"/>
    <mergeCell ref="N2:N3"/>
    <mergeCell ref="O2:O3"/>
    <mergeCell ref="A4:A9"/>
    <mergeCell ref="C5:C43"/>
    <mergeCell ref="D6:D46"/>
    <mergeCell ref="A10:A15"/>
    <mergeCell ref="A16:A20"/>
    <mergeCell ref="A21:A25"/>
    <mergeCell ref="A26:A31"/>
    <mergeCell ref="A32:A37"/>
    <mergeCell ref="A38:A43"/>
    <mergeCell ref="B4:B26"/>
    <mergeCell ref="D51:G51"/>
    <mergeCell ref="G67:N67"/>
    <mergeCell ref="D53:O53"/>
    <mergeCell ref="G55:N55"/>
    <mergeCell ref="G56:N56"/>
    <mergeCell ref="G57:N57"/>
    <mergeCell ref="G58:N58"/>
    <mergeCell ref="G59:N59"/>
    <mergeCell ref="G60:N60"/>
    <mergeCell ref="G61:N61"/>
    <mergeCell ref="G62:N62"/>
    <mergeCell ref="G63:N63"/>
    <mergeCell ref="G64:N64"/>
    <mergeCell ref="G65:N65"/>
    <mergeCell ref="G66:N66"/>
    <mergeCell ref="G68:N68"/>
    <mergeCell ref="G69:N69"/>
    <mergeCell ref="H71:K71"/>
    <mergeCell ref="N71:O71"/>
    <mergeCell ref="A70:O70"/>
    <mergeCell ref="L71:M71"/>
    <mergeCell ref="N72:O72"/>
    <mergeCell ref="N73:O73"/>
    <mergeCell ref="N78:O78"/>
    <mergeCell ref="G79:O79"/>
    <mergeCell ref="L72:M72"/>
    <mergeCell ref="L73:M73"/>
    <mergeCell ref="L74:M74"/>
    <mergeCell ref="L75:M75"/>
    <mergeCell ref="L76:M76"/>
    <mergeCell ref="L77:M77"/>
    <mergeCell ref="L78:M7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59F48BDCFED54BBB44842C410BBC7C" ma:contentTypeVersion="13" ma:contentTypeDescription="Crie um novo documento." ma:contentTypeScope="" ma:versionID="dad39cb323fa9c07efecf4912a753614">
  <xsd:schema xmlns:xsd="http://www.w3.org/2001/XMLSchema" xmlns:xs="http://www.w3.org/2001/XMLSchema" xmlns:p="http://schemas.microsoft.com/office/2006/metadata/properties" xmlns:ns3="8c62fc1f-d17a-4367-b642-5d387ff84ac7" xmlns:ns4="cdb624b8-4367-41b7-b905-0025b1d80fe1" targetNamespace="http://schemas.microsoft.com/office/2006/metadata/properties" ma:root="true" ma:fieldsID="9a507af7fe0508ec7369a7c4f61e4361" ns3:_="" ns4:_="">
    <xsd:import namespace="8c62fc1f-d17a-4367-b642-5d387ff84ac7"/>
    <xsd:import namespace="cdb624b8-4367-41b7-b905-0025b1d80f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2fc1f-d17a-4367-b642-5d387ff84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624b8-4367-41b7-b905-0025b1d80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1ADF2-657F-40B6-B5A0-4B6D3CAD9C3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c62fc1f-d17a-4367-b642-5d387ff84ac7"/>
    <ds:schemaRef ds:uri="cdb624b8-4367-41b7-b905-0025b1d80fe1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A5BA12-7F2C-4F0D-95F3-8310C32AF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8546-4E89-409B-BB41-67566921F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2fc1f-d17a-4367-b642-5d387ff84ac7"/>
    <ds:schemaRef ds:uri="cdb624b8-4367-41b7-b905-0025b1d80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 em hora-aula</vt:lpstr>
      <vt:lpstr>Matriz em hora-relógio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Erica Eliza Nascimento Nunes</cp:lastModifiedBy>
  <cp:lastPrinted>2022-07-28T13:32:56Z</cp:lastPrinted>
  <dcterms:created xsi:type="dcterms:W3CDTF">2016-01-18T19:02:41Z</dcterms:created>
  <dcterms:modified xsi:type="dcterms:W3CDTF">2022-12-12T20:12:40Z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0x0101005759F48BDCFED54BBB44842C410BBC7C</vt:lpwstr>
  </property>
</Properties>
</file>