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hidePivotFieldList="1"/>
  <mc:AlternateContent xmlns:mc="http://schemas.openxmlformats.org/markup-compatibility/2006">
    <mc:Choice Requires="x15">
      <x15ac:absPath xmlns:x15ac="http://schemas.microsoft.com/office/spreadsheetml/2010/11/ac" url="https://nreeducacional.sharepoint.com/sites/monitoramentodaoferta/Documentos Compartilhados/EFICIENCIA SHE/MATRIZES/MATRIZES SHE 2026 - VERSÃO FINAL/CURSOS PRESENCIAIS/"/>
    </mc:Choice>
  </mc:AlternateContent>
  <xr:revisionPtr revIDLastSave="413" documentId="8_{E1987BB3-6BD1-4DDE-AED3-3CB015410FC1}" xr6:coauthVersionLast="47" xr6:coauthVersionMax="47" xr10:uidLastSave="{EF33508D-2113-41C6-B5EE-87FB2CC7319D}"/>
  <bookViews>
    <workbookView xWindow="-120" yWindow="-120" windowWidth="20730" windowHeight="11040" firstSheet="1" activeTab="1" xr2:uid="{27E7B9FC-429C-4658-901D-547982658323}"/>
  </bookViews>
  <sheets>
    <sheet name="Cursos" sheetId="7" state="hidden" r:id="rId1"/>
    <sheet name="Frame 1" sheetId="10" r:id="rId2"/>
    <sheet name="Frame 2" sheetId="12" r:id="rId3"/>
    <sheet name="Resumo" sheetId="11" state="hidden" r:id="rId4"/>
  </sheets>
  <definedNames>
    <definedName name="_xlnm._FilterDatabase" localSheetId="0" hidden="1">Cursos!$B$2:$B$37</definedName>
    <definedName name="_xlnm._FilterDatabase" localSheetId="1" hidden="1">'Frame 1'!$C$8:$N$64</definedName>
    <definedName name="_xlnm._FilterDatabase" localSheetId="2" hidden="1">'Frame 2'!$C$8:$N$57</definedName>
    <definedName name="_xlcn.WorksheetConnection_ModeloFrame5anos.xlsxTB_Enfermagem21" hidden="1">TB_Psicologia2[]</definedName>
    <definedName name="_xlcn.WorksheetConnection_ModeloFrame5anos.xlsxTB_Enfermagem211" hidden="1">TB_Psicologia2[]</definedName>
    <definedName name="ADMINISTRAÇÃO">#REF!</definedName>
    <definedName name="ADS">#REF!</definedName>
    <definedName name="AGRONOMIA">#REF!</definedName>
    <definedName name="ARQUITETURA">#REF!</definedName>
    <definedName name="BIOMEDICINA">#REF!</definedName>
    <definedName name="CIÊNCIAS_CONTÁBEIS">#REF!</definedName>
    <definedName name="DIREITO">#REF!</definedName>
    <definedName name="EDUCAÇÃO_FÍSICA">#REF!</definedName>
    <definedName name="ENFERMAGEM">#REF!</definedName>
    <definedName name="ENGENHARIA_CIVIL">#REF!</definedName>
    <definedName name="ESTÉTICA_2.5_ANOS">#REF!</definedName>
    <definedName name="ESTÉTICA_2_ANOS">#REF!</definedName>
    <definedName name="ESTÉTICA_3_ANOS">#REF!</definedName>
    <definedName name="FARMÁCIA">#REF!</definedName>
    <definedName name="FISIOTERAPIA">#REF!</definedName>
    <definedName name="FONOAUDIOLOGIA">#REF!</definedName>
    <definedName name="NUTRIÇÃO">#REF!</definedName>
    <definedName name="PSICOLOGIA">#REF!</definedName>
    <definedName name="PUBLICIDADE_E_PROPAGANDA">#REF!</definedName>
    <definedName name="SISTEMAS_DE_INFORMAÇÃO">#REF!</definedName>
    <definedName name="VETERINÁRIA">#REF!</definedName>
  </definedNames>
  <calcPr calcId="191028"/>
  <pivotCaches>
    <pivotCache cacheId="7" r:id="rId5"/>
    <pivotCache cacheId="10" r:id="rId6"/>
    <pivotCache cacheId="13" r:id="rId7"/>
    <pivotCache cacheId="16" r:id="rId8"/>
    <pivotCache cacheId="19" r:id="rId9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DCN_8dea0239-6726-457b-bfbb-98654c06f255" name="DCN" connection="Consulta - DCN"/>
          <x15:modelTable id="Domínios Profissionais_89a47d0a-b20c-40fb-b9ea-866ecb13d459" name="Domínios Profissionais" connection="Consulta - Domínios Profissionais"/>
          <x15:modelTable id="ENADE_38bcb3b5-1d91-467c-a902-e968831f74e3" name="ENADE" connection="Consulta - ENADE"/>
          <x15:modelTable id="Grupos_f8f8b0a4-7522-4755-b697-1bbf1bb036a2" name="Grupos" connection="Consulta - Grupos"/>
          <x15:modelTable id="Maturidade_7e6de52f-7fd1-4b9c-a1ec-d5f22abd2186" name="Maturidade" connection="Consulta - Maturidade"/>
          <x15:modelTable id="Trilha Carreira_36d92832-d04c-417b-87ca-5171f42b74fa" name="Trilha Carreira" connection="Consulta - Trilha Carreira"/>
          <x15:modelTable id="Psicologia_9c5ca00e-eb4b-4923-b142-cb17038ad434" name="Psicologia" connection="Consulta - Psicologia"/>
          <x15:modelTable id="TB_Enfermagem2-fac51e4a-72b0-47e5-911f-b25314b33a92" name="TB_Enfermagem21" connection="WorksheetConnection_Modelo Frame 5 anos.xlsx!TB_Enfermagem21"/>
          <x15:modelTable id="TB_Enfermagem2" name="TB_Enfermagem2" connection="WorksheetConnection_Modelo Frame 5 anos.xlsx!TB_Enfermagem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72" i="10" l="1"/>
  <c r="M66" i="10"/>
  <c r="P10" i="10" l="1" a="1"/>
  <c r="P10" i="10" s="1"/>
  <c r="P11" i="10" a="1"/>
  <c r="P11" i="10" s="1"/>
  <c r="P12" i="10" a="1"/>
  <c r="P12" i="10" s="1"/>
  <c r="P13" i="10" a="1"/>
  <c r="P13" i="10"/>
  <c r="P14" i="10" a="1"/>
  <c r="P14" i="10" s="1"/>
  <c r="P15" i="10" a="1"/>
  <c r="P15" i="10" s="1"/>
  <c r="P18" i="10" a="1"/>
  <c r="P18" i="10" s="1"/>
  <c r="P19" i="10" a="1"/>
  <c r="P19" i="10" s="1"/>
  <c r="P20" i="10" a="1"/>
  <c r="P20" i="10" s="1"/>
  <c r="P21" i="10" a="1"/>
  <c r="P21" i="10" s="1"/>
  <c r="P24" i="10" a="1"/>
  <c r="P24" i="10" s="1"/>
  <c r="P25" i="10" a="1"/>
  <c r="P25" i="10" s="1"/>
  <c r="P26" i="10" a="1"/>
  <c r="P26" i="10" s="1"/>
  <c r="P27" i="10" a="1"/>
  <c r="P27" i="10" s="1"/>
  <c r="P28" i="10" a="1"/>
  <c r="P28" i="10" s="1"/>
  <c r="P29" i="10" a="1"/>
  <c r="P29" i="10" s="1"/>
  <c r="P32" i="10" a="1"/>
  <c r="P32" i="10" s="1"/>
  <c r="P33" i="10" a="1"/>
  <c r="P33" i="10" s="1"/>
  <c r="P34" i="10" a="1"/>
  <c r="P34" i="10" s="1"/>
  <c r="P35" i="10" a="1"/>
  <c r="P35" i="10" s="1"/>
  <c r="P36" i="10" a="1"/>
  <c r="P36" i="10" s="1"/>
  <c r="P37" i="10" a="1"/>
  <c r="P37" i="10" s="1"/>
  <c r="P40" i="10" a="1"/>
  <c r="P40" i="10" s="1"/>
  <c r="P41" i="10" a="1"/>
  <c r="P41" i="10" s="1"/>
  <c r="P42" i="10" a="1"/>
  <c r="P42" i="10" s="1"/>
  <c r="P43" i="10" a="1"/>
  <c r="P43" i="10" s="1"/>
  <c r="P44" i="10" a="1"/>
  <c r="P44" i="10" s="1"/>
  <c r="P47" i="10" a="1"/>
  <c r="P47" i="10" s="1"/>
  <c r="P48" i="10" a="1"/>
  <c r="P48" i="10" s="1"/>
  <c r="P49" i="10" a="1"/>
  <c r="P49" i="10" s="1"/>
  <c r="P50" i="10" a="1"/>
  <c r="P50" i="10" s="1"/>
  <c r="P51" i="10" a="1"/>
  <c r="P51" i="10" s="1"/>
  <c r="P54" i="10" a="1"/>
  <c r="P54" i="10" s="1"/>
  <c r="P55" i="10" a="1"/>
  <c r="P55" i="10" s="1"/>
  <c r="P56" i="10" a="1"/>
  <c r="P56" i="10" s="1"/>
  <c r="P59" i="10" a="1"/>
  <c r="P59" i="10" s="1"/>
  <c r="P60" i="10" a="1"/>
  <c r="P60" i="10" s="1"/>
  <c r="P61" i="10" a="1"/>
  <c r="P61" i="10" s="1"/>
  <c r="P62" i="10" a="1"/>
  <c r="P62" i="10" s="1"/>
  <c r="P59" i="12"/>
  <c r="P58" i="12"/>
  <c r="H16" i="10"/>
  <c r="I16" i="10"/>
  <c r="J16" i="10"/>
  <c r="K16" i="10"/>
  <c r="K67" i="10" s="1"/>
  <c r="L16" i="10"/>
  <c r="M16" i="10"/>
  <c r="H22" i="10"/>
  <c r="I22" i="10"/>
  <c r="J22" i="10"/>
  <c r="K22" i="10"/>
  <c r="L22" i="10"/>
  <c r="M22" i="10"/>
  <c r="M67" i="10" s="1"/>
  <c r="H30" i="10"/>
  <c r="I30" i="10"/>
  <c r="J30" i="10"/>
  <c r="J67" i="10" s="1"/>
  <c r="K30" i="10"/>
  <c r="L30" i="10"/>
  <c r="M30" i="10"/>
  <c r="H38" i="10"/>
  <c r="I38" i="10"/>
  <c r="J38" i="10"/>
  <c r="K38" i="10"/>
  <c r="L38" i="10"/>
  <c r="M38" i="10"/>
  <c r="H45" i="10"/>
  <c r="I45" i="10"/>
  <c r="J45" i="10"/>
  <c r="K45" i="10"/>
  <c r="L45" i="10"/>
  <c r="M45" i="10"/>
  <c r="H52" i="10"/>
  <c r="I52" i="10"/>
  <c r="J52" i="10"/>
  <c r="K52" i="10"/>
  <c r="L52" i="10"/>
  <c r="M52" i="10"/>
  <c r="H57" i="10"/>
  <c r="I57" i="10"/>
  <c r="J57" i="10"/>
  <c r="K57" i="10"/>
  <c r="L57" i="10"/>
  <c r="M57" i="10"/>
  <c r="J63" i="10"/>
  <c r="K63" i="10"/>
  <c r="L63" i="10"/>
  <c r="M63" i="10"/>
  <c r="I63" i="10"/>
  <c r="L67" i="10"/>
  <c r="J66" i="10"/>
  <c r="K66" i="10"/>
  <c r="L66" i="10"/>
  <c r="I66" i="10"/>
  <c r="G58" i="10"/>
  <c r="G59" i="10"/>
  <c r="O59" i="10" s="1"/>
  <c r="G60" i="10"/>
  <c r="O60" i="10" s="1"/>
  <c r="G61" i="10"/>
  <c r="G62" i="10"/>
  <c r="G54" i="10"/>
  <c r="G55" i="10"/>
  <c r="G56" i="10"/>
  <c r="G47" i="10"/>
  <c r="G48" i="10"/>
  <c r="G49" i="10"/>
  <c r="G50" i="10"/>
  <c r="G51" i="10"/>
  <c r="O51" i="10" s="1"/>
  <c r="G40" i="10"/>
  <c r="G41" i="10"/>
  <c r="G42" i="10"/>
  <c r="G43" i="10"/>
  <c r="G44" i="10"/>
  <c r="G32" i="10"/>
  <c r="O32" i="10" s="1"/>
  <c r="G33" i="10"/>
  <c r="G34" i="10"/>
  <c r="G35" i="10"/>
  <c r="G36" i="10"/>
  <c r="G37" i="10"/>
  <c r="G24" i="10"/>
  <c r="G25" i="10"/>
  <c r="O25" i="10" s="1"/>
  <c r="G26" i="10"/>
  <c r="G27" i="10"/>
  <c r="G28" i="10"/>
  <c r="G29" i="10"/>
  <c r="G18" i="10"/>
  <c r="G19" i="10"/>
  <c r="G20" i="10"/>
  <c r="G21" i="10"/>
  <c r="O21" i="10" s="1"/>
  <c r="G10" i="10"/>
  <c r="O10" i="10" s="1"/>
  <c r="G11" i="10"/>
  <c r="O11" i="10" s="1"/>
  <c r="G12" i="10"/>
  <c r="O12" i="10" s="1"/>
  <c r="G13" i="10"/>
  <c r="O13" i="10" s="1"/>
  <c r="G14" i="10"/>
  <c r="O14" i="10" s="1"/>
  <c r="G15" i="10"/>
  <c r="O15" i="10" s="1"/>
  <c r="B51" i="10"/>
  <c r="S51" i="10" a="1"/>
  <c r="S51" i="10" s="1"/>
  <c r="T51" i="10"/>
  <c r="U51" i="10" a="1"/>
  <c r="U51" i="10" s="1"/>
  <c r="G23" i="10"/>
  <c r="G9" i="10"/>
  <c r="B15" i="10"/>
  <c r="S15" i="10" a="1"/>
  <c r="S15" i="10" s="1"/>
  <c r="T15" i="10"/>
  <c r="U15" i="10" a="1"/>
  <c r="U15" i="10" s="1"/>
  <c r="G10" i="12"/>
  <c r="O10" i="12" s="1"/>
  <c r="G11" i="12"/>
  <c r="O11" i="12" s="1"/>
  <c r="G12" i="12"/>
  <c r="O12" i="12" s="1"/>
  <c r="G13" i="12"/>
  <c r="O13" i="12" s="1"/>
  <c r="G14" i="12"/>
  <c r="O14" i="12" s="1"/>
  <c r="G15" i="12"/>
  <c r="O15" i="12" s="1"/>
  <c r="G16" i="12"/>
  <c r="O16" i="12" s="1"/>
  <c r="G17" i="12"/>
  <c r="O17" i="12" s="1"/>
  <c r="G18" i="12"/>
  <c r="O18" i="12" s="1"/>
  <c r="G19" i="12"/>
  <c r="O19" i="12" s="1"/>
  <c r="G20" i="12"/>
  <c r="O20" i="12" s="1"/>
  <c r="G21" i="12"/>
  <c r="O21" i="12" s="1"/>
  <c r="G22" i="12"/>
  <c r="O22" i="12" s="1"/>
  <c r="G23" i="12"/>
  <c r="O23" i="12" s="1"/>
  <c r="G24" i="12"/>
  <c r="O24" i="12" s="1"/>
  <c r="G25" i="12"/>
  <c r="O25" i="12" s="1"/>
  <c r="G26" i="12"/>
  <c r="O26" i="12" s="1"/>
  <c r="G27" i="12"/>
  <c r="O27" i="12" s="1"/>
  <c r="G28" i="12"/>
  <c r="O28" i="12" s="1"/>
  <c r="G29" i="12"/>
  <c r="O29" i="12" s="1"/>
  <c r="G30" i="12"/>
  <c r="O30" i="12" s="1"/>
  <c r="G31" i="12"/>
  <c r="O31" i="12" s="1"/>
  <c r="G32" i="12"/>
  <c r="O32" i="12" s="1"/>
  <c r="G33" i="12"/>
  <c r="O33" i="12" s="1"/>
  <c r="G34" i="12"/>
  <c r="O34" i="12" s="1"/>
  <c r="G35" i="12"/>
  <c r="O35" i="12" s="1"/>
  <c r="G36" i="12"/>
  <c r="O36" i="12" s="1"/>
  <c r="G37" i="12"/>
  <c r="O37" i="12" s="1"/>
  <c r="G38" i="12"/>
  <c r="O38" i="12" s="1"/>
  <c r="G39" i="12"/>
  <c r="O39" i="12" s="1"/>
  <c r="G40" i="12"/>
  <c r="O40" i="12" s="1"/>
  <c r="G41" i="12"/>
  <c r="O41" i="12" s="1"/>
  <c r="G42" i="12"/>
  <c r="O42" i="12" s="1"/>
  <c r="G43" i="12"/>
  <c r="O43" i="12" s="1"/>
  <c r="G44" i="12"/>
  <c r="O44" i="12" s="1"/>
  <c r="G45" i="12"/>
  <c r="O45" i="12" s="1"/>
  <c r="G46" i="12"/>
  <c r="O46" i="12" s="1"/>
  <c r="G47" i="12"/>
  <c r="O47" i="12" s="1"/>
  <c r="G48" i="12"/>
  <c r="O48" i="12" s="1"/>
  <c r="G49" i="12"/>
  <c r="O49" i="12" s="1"/>
  <c r="G50" i="12"/>
  <c r="O50" i="12" s="1"/>
  <c r="G51" i="12"/>
  <c r="O51" i="12" s="1"/>
  <c r="G52" i="12"/>
  <c r="O52" i="12" s="1"/>
  <c r="G53" i="12"/>
  <c r="O53" i="12" s="1"/>
  <c r="G54" i="12"/>
  <c r="O54" i="12" s="1"/>
  <c r="G55" i="12"/>
  <c r="O55" i="12" s="1"/>
  <c r="U12" i="10" a="1"/>
  <c r="U12" i="10" s="1"/>
  <c r="T12" i="10"/>
  <c r="S12" i="10" a="1"/>
  <c r="S12" i="10" s="1"/>
  <c r="B12" i="10"/>
  <c r="B25" i="10"/>
  <c r="S25" i="10" a="1"/>
  <c r="S25" i="10" s="1"/>
  <c r="T25" i="10"/>
  <c r="U25" i="10" a="1"/>
  <c r="U25" i="10" s="1"/>
  <c r="G53" i="10"/>
  <c r="G46" i="10"/>
  <c r="G39" i="10"/>
  <c r="G31" i="10"/>
  <c r="G17" i="10"/>
  <c r="B59" i="10"/>
  <c r="S59" i="10" a="1"/>
  <c r="S59" i="10" s="1"/>
  <c r="T59" i="10"/>
  <c r="U59" i="10" a="1"/>
  <c r="U59" i="10" s="1"/>
  <c r="B32" i="10"/>
  <c r="S32" i="10" a="1"/>
  <c r="S32" i="10" s="1"/>
  <c r="T32" i="10"/>
  <c r="U32" i="10" a="1"/>
  <c r="U32" i="10" s="1"/>
  <c r="B13" i="10"/>
  <c r="S13" i="10" a="1"/>
  <c r="S13" i="10" s="1"/>
  <c r="T13" i="10"/>
  <c r="U13" i="10" a="1"/>
  <c r="U13" i="10" s="1"/>
  <c r="B21" i="10"/>
  <c r="S21" i="10" a="1"/>
  <c r="S21" i="10" s="1"/>
  <c r="T21" i="10"/>
  <c r="U21" i="10" a="1"/>
  <c r="U21" i="10" s="1"/>
  <c r="P10" i="12" a="1"/>
  <c r="P10" i="12" s="1"/>
  <c r="P11" i="12" a="1"/>
  <c r="P11" i="12" s="1"/>
  <c r="P12" i="12" a="1"/>
  <c r="P12" i="12" s="1"/>
  <c r="P13" i="12" a="1"/>
  <c r="P13" i="12" s="1"/>
  <c r="P15" i="12" a="1"/>
  <c r="P15" i="12" s="1"/>
  <c r="P16" i="12" a="1"/>
  <c r="P16" i="12" s="1"/>
  <c r="P17" i="12" a="1"/>
  <c r="P17" i="12" s="1"/>
  <c r="P18" i="12" a="1"/>
  <c r="P18" i="12" s="1"/>
  <c r="P19" i="12" a="1"/>
  <c r="P19" i="12" s="1"/>
  <c r="P14" i="12" a="1"/>
  <c r="P14" i="12" s="1"/>
  <c r="P20" i="12" a="1"/>
  <c r="P20" i="12" s="1"/>
  <c r="P21" i="12" a="1"/>
  <c r="P21" i="12" s="1"/>
  <c r="P22" i="12" a="1"/>
  <c r="P22" i="12" s="1"/>
  <c r="P23" i="12" a="1"/>
  <c r="P23" i="12" s="1"/>
  <c r="P24" i="12" a="1"/>
  <c r="P24" i="12" s="1"/>
  <c r="P25" i="12" a="1"/>
  <c r="P25" i="12" s="1"/>
  <c r="P26" i="12" a="1"/>
  <c r="P26" i="12" s="1"/>
  <c r="P27" i="12" a="1"/>
  <c r="P27" i="12" s="1"/>
  <c r="P28" i="12" a="1"/>
  <c r="P28" i="12" s="1"/>
  <c r="P29" i="12" a="1"/>
  <c r="P29" i="12" s="1"/>
  <c r="P30" i="12" a="1"/>
  <c r="P30" i="12" s="1"/>
  <c r="P31" i="12" a="1"/>
  <c r="P31" i="12" s="1"/>
  <c r="P32" i="12" a="1"/>
  <c r="P32" i="12" s="1"/>
  <c r="P33" i="12" a="1"/>
  <c r="P33" i="12" s="1"/>
  <c r="P34" i="12" a="1"/>
  <c r="P34" i="12" s="1"/>
  <c r="P35" i="12" a="1"/>
  <c r="P35" i="12" s="1"/>
  <c r="P36" i="12" a="1"/>
  <c r="P36" i="12" s="1"/>
  <c r="P37" i="12" a="1"/>
  <c r="P37" i="12" s="1"/>
  <c r="P38" i="12" a="1"/>
  <c r="P38" i="12" s="1"/>
  <c r="P39" i="12" a="1"/>
  <c r="P39" i="12" s="1"/>
  <c r="P40" i="12" a="1"/>
  <c r="P40" i="12" s="1"/>
  <c r="P41" i="12" a="1"/>
  <c r="P41" i="12" s="1"/>
  <c r="P42" i="12" a="1"/>
  <c r="P42" i="12" s="1"/>
  <c r="P43" i="12" a="1"/>
  <c r="P43" i="12" s="1"/>
  <c r="P44" i="12" a="1"/>
  <c r="P44" i="12" s="1"/>
  <c r="P45" i="12" a="1"/>
  <c r="P45" i="12" s="1"/>
  <c r="P46" i="12" a="1"/>
  <c r="P46" i="12" s="1"/>
  <c r="P47" i="12" a="1"/>
  <c r="P47" i="12" s="1"/>
  <c r="P48" i="12" a="1"/>
  <c r="P48" i="12" s="1"/>
  <c r="P49" i="12" a="1"/>
  <c r="P49" i="12" s="1"/>
  <c r="P50" i="12" a="1"/>
  <c r="P50" i="12" s="1"/>
  <c r="P51" i="12" a="1"/>
  <c r="P51" i="12" s="1"/>
  <c r="P52" i="12" a="1"/>
  <c r="P52" i="12" s="1"/>
  <c r="P53" i="12" a="1"/>
  <c r="P53" i="12" s="1"/>
  <c r="P54" i="12" a="1"/>
  <c r="P54" i="12" s="1"/>
  <c r="P55" i="12" a="1"/>
  <c r="P55" i="12" s="1"/>
  <c r="P56" i="12" a="1"/>
  <c r="P56" i="12" s="1"/>
  <c r="O56" i="12"/>
  <c r="B47" i="12"/>
  <c r="V47" i="12" a="1"/>
  <c r="V47" i="12" s="1"/>
  <c r="W47" i="12"/>
  <c r="X47" i="12" a="1"/>
  <c r="X47" i="12" s="1"/>
  <c r="B12" i="12"/>
  <c r="V12" i="12" a="1"/>
  <c r="V12" i="12" s="1"/>
  <c r="W12" i="12"/>
  <c r="X12" i="12" a="1"/>
  <c r="X12" i="12" s="1"/>
  <c r="B14" i="12"/>
  <c r="V14" i="12" a="1"/>
  <c r="V14" i="12" s="1"/>
  <c r="W14" i="12"/>
  <c r="X14" i="12" a="1"/>
  <c r="X14" i="12" s="1"/>
  <c r="B27" i="12"/>
  <c r="V27" i="12" a="1"/>
  <c r="V27" i="12" s="1"/>
  <c r="W27" i="12"/>
  <c r="X27" i="12" a="1"/>
  <c r="X27" i="12" s="1"/>
  <c r="B50" i="12"/>
  <c r="V50" i="12" a="1"/>
  <c r="V50" i="12" s="1"/>
  <c r="W50" i="12"/>
  <c r="X50" i="12" a="1"/>
  <c r="X50" i="12" s="1"/>
  <c r="B55" i="12"/>
  <c r="V55" i="12" a="1"/>
  <c r="V55" i="12" s="1"/>
  <c r="W55" i="12"/>
  <c r="X55" i="12" a="1"/>
  <c r="X55" i="12" s="1"/>
  <c r="B33" i="12"/>
  <c r="V33" i="12" a="1"/>
  <c r="V33" i="12" s="1"/>
  <c r="W33" i="12"/>
  <c r="X33" i="12" a="1"/>
  <c r="X33" i="12" s="1"/>
  <c r="B53" i="12"/>
  <c r="V53" i="12" a="1"/>
  <c r="V53" i="12" s="1"/>
  <c r="W53" i="12"/>
  <c r="X53" i="12" a="1"/>
  <c r="X53" i="12" s="1"/>
  <c r="B39" i="12"/>
  <c r="V39" i="12" a="1"/>
  <c r="V39" i="12" s="1"/>
  <c r="W39" i="12"/>
  <c r="X39" i="12" a="1"/>
  <c r="X39" i="12" s="1"/>
  <c r="B46" i="12"/>
  <c r="V46" i="12" a="1"/>
  <c r="V46" i="12" s="1"/>
  <c r="W46" i="12"/>
  <c r="X46" i="12" a="1"/>
  <c r="X46" i="12" s="1"/>
  <c r="V51" i="10" l="1" a="1"/>
  <c r="V51" i="10" s="1"/>
  <c r="V15" i="10" a="1"/>
  <c r="V15" i="10" s="1"/>
  <c r="G30" i="10"/>
  <c r="G45" i="10"/>
  <c r="G57" i="10"/>
  <c r="G22" i="10"/>
  <c r="G52" i="10"/>
  <c r="G38" i="10"/>
  <c r="G16" i="10"/>
  <c r="G66" i="10"/>
  <c r="G63" i="10"/>
  <c r="V12" i="10" a="1"/>
  <c r="V12" i="10" s="1"/>
  <c r="V25" i="10" a="1"/>
  <c r="V25" i="10" s="1"/>
  <c r="V59" i="10" a="1"/>
  <c r="V59" i="10" s="1"/>
  <c r="V32" i="10" a="1"/>
  <c r="V32" i="10" s="1"/>
  <c r="V13" i="10" a="1"/>
  <c r="V13" i="10" s="1"/>
  <c r="V21" i="10" a="1"/>
  <c r="V21" i="10" s="1"/>
  <c r="Y53" i="12" a="1"/>
  <c r="Y53" i="12" s="1"/>
  <c r="Y14" i="12" a="1"/>
  <c r="Y14" i="12" s="1"/>
  <c r="Y50" i="12" a="1"/>
  <c r="Y50" i="12" s="1"/>
  <c r="Y55" i="12" a="1"/>
  <c r="Y55" i="12" s="1"/>
  <c r="Y33" i="12" a="1"/>
  <c r="Y33" i="12" s="1"/>
  <c r="Y39" i="12" a="1"/>
  <c r="Y39" i="12" s="1"/>
  <c r="Y46" i="12" a="1"/>
  <c r="Y46" i="12" s="1"/>
  <c r="G67" i="10" l="1"/>
  <c r="G9" i="12"/>
  <c r="O9" i="12" l="1"/>
  <c r="G58" i="12"/>
  <c r="T16" i="10"/>
  <c r="T17" i="10"/>
  <c r="T18" i="10"/>
  <c r="T19" i="10"/>
  <c r="T20" i="10"/>
  <c r="T22" i="10"/>
  <c r="T23" i="10"/>
  <c r="T24" i="10"/>
  <c r="T26" i="10"/>
  <c r="T27" i="10"/>
  <c r="T28" i="10"/>
  <c r="T29" i="10"/>
  <c r="T30" i="10"/>
  <c r="T31" i="10"/>
  <c r="T33" i="10"/>
  <c r="T34" i="10"/>
  <c r="T35" i="10"/>
  <c r="T36" i="10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6" i="10"/>
  <c r="T57" i="10"/>
  <c r="T58" i="10"/>
  <c r="T60" i="10"/>
  <c r="T61" i="10"/>
  <c r="T62" i="10"/>
  <c r="G6" i="12"/>
  <c r="O58" i="12" l="1"/>
  <c r="O59" i="12"/>
  <c r="O62" i="10"/>
  <c r="O61" i="10"/>
  <c r="O58" i="10"/>
  <c r="O56" i="10"/>
  <c r="O55" i="10"/>
  <c r="O54" i="10"/>
  <c r="O53" i="10"/>
  <c r="O50" i="10"/>
  <c r="O49" i="10"/>
  <c r="O48" i="10"/>
  <c r="O47" i="10"/>
  <c r="O46" i="10"/>
  <c r="O44" i="10"/>
  <c r="O43" i="10"/>
  <c r="O42" i="10"/>
  <c r="O41" i="10"/>
  <c r="O40" i="10"/>
  <c r="O39" i="10"/>
  <c r="O37" i="10"/>
  <c r="O36" i="10"/>
  <c r="O35" i="10"/>
  <c r="O34" i="10"/>
  <c r="O33" i="10"/>
  <c r="O31" i="10"/>
  <c r="O29" i="10"/>
  <c r="O28" i="10"/>
  <c r="O27" i="10"/>
  <c r="O26" i="10"/>
  <c r="O24" i="10"/>
  <c r="O23" i="10"/>
  <c r="O20" i="10"/>
  <c r="O19" i="10"/>
  <c r="O18" i="10"/>
  <c r="O17" i="10"/>
  <c r="O9" i="10"/>
  <c r="R66" i="10"/>
  <c r="S17" i="10" a="1"/>
  <c r="S17" i="10" s="1"/>
  <c r="S18" i="10" a="1"/>
  <c r="S18" i="10" s="1"/>
  <c r="S19" i="10" a="1"/>
  <c r="S19" i="10" s="1"/>
  <c r="S20" i="10" a="1"/>
  <c r="S20" i="10" s="1"/>
  <c r="S23" i="10" a="1"/>
  <c r="S23" i="10" s="1"/>
  <c r="S24" i="10" a="1"/>
  <c r="S24" i="10" s="1"/>
  <c r="S26" i="10" a="1"/>
  <c r="S26" i="10" s="1"/>
  <c r="S27" i="10" a="1"/>
  <c r="S27" i="10" s="1"/>
  <c r="S28" i="10" a="1"/>
  <c r="S28" i="10" s="1"/>
  <c r="S29" i="10" a="1"/>
  <c r="S29" i="10" s="1"/>
  <c r="S31" i="10" a="1"/>
  <c r="S31" i="10" s="1"/>
  <c r="S33" i="10" a="1"/>
  <c r="S33" i="10" s="1"/>
  <c r="S34" i="10" a="1"/>
  <c r="S34" i="10" s="1"/>
  <c r="S35" i="10" a="1"/>
  <c r="S35" i="10" s="1"/>
  <c r="S36" i="10" a="1"/>
  <c r="S36" i="10" s="1"/>
  <c r="S37" i="10" a="1"/>
  <c r="S37" i="10" s="1"/>
  <c r="S39" i="10" a="1"/>
  <c r="S39" i="10" s="1"/>
  <c r="S40" i="10" a="1"/>
  <c r="S40" i="10" s="1"/>
  <c r="S41" i="10" a="1"/>
  <c r="S41" i="10" s="1"/>
  <c r="S42" i="10" a="1"/>
  <c r="S42" i="10" s="1"/>
  <c r="S43" i="10" a="1"/>
  <c r="S43" i="10" s="1"/>
  <c r="S44" i="10" a="1"/>
  <c r="S44" i="10" s="1"/>
  <c r="S46" i="10" a="1"/>
  <c r="S46" i="10" s="1"/>
  <c r="S47" i="10" a="1"/>
  <c r="S47" i="10" s="1"/>
  <c r="S48" i="10" a="1"/>
  <c r="S48" i="10" s="1"/>
  <c r="S49" i="10" a="1"/>
  <c r="S49" i="10" s="1"/>
  <c r="S50" i="10" a="1"/>
  <c r="S50" i="10" s="1"/>
  <c r="S53" i="10" a="1"/>
  <c r="S53" i="10" s="1"/>
  <c r="S54" i="10" a="1"/>
  <c r="S54" i="10" s="1"/>
  <c r="S55" i="10" a="1"/>
  <c r="S55" i="10" s="1"/>
  <c r="S56" i="10" a="1"/>
  <c r="S56" i="10" s="1"/>
  <c r="S58" i="10" a="1"/>
  <c r="S58" i="10" s="1"/>
  <c r="S60" i="10" a="1"/>
  <c r="S60" i="10" s="1"/>
  <c r="S61" i="10" a="1"/>
  <c r="S61" i="10" s="1"/>
  <c r="S62" i="10" a="1"/>
  <c r="S62" i="10" s="1"/>
  <c r="U64" i="10" a="1"/>
  <c r="U64" i="10" s="1"/>
  <c r="T64" i="10"/>
  <c r="B64" i="10"/>
  <c r="P9" i="10" a="1"/>
  <c r="P9" i="10" s="1"/>
  <c r="P17" i="10" a="1"/>
  <c r="P17" i="10" s="1"/>
  <c r="P23" i="10" a="1"/>
  <c r="P23" i="10" s="1"/>
  <c r="P31" i="10" a="1"/>
  <c r="P31" i="10" s="1"/>
  <c r="P39" i="10" a="1"/>
  <c r="P39" i="10" s="1"/>
  <c r="P46" i="10" a="1"/>
  <c r="P46" i="10" s="1"/>
  <c r="P53" i="10" a="1"/>
  <c r="P53" i="10" s="1"/>
  <c r="I67" i="10"/>
  <c r="B57" i="10"/>
  <c r="U57" i="10" a="1"/>
  <c r="U57" i="10" s="1"/>
  <c r="B52" i="10"/>
  <c r="T52" i="10"/>
  <c r="U52" i="10" a="1"/>
  <c r="U52" i="10" s="1"/>
  <c r="B45" i="10"/>
  <c r="U45" i="10" a="1"/>
  <c r="U45" i="10" s="1"/>
  <c r="B38" i="10"/>
  <c r="U38" i="10" a="1"/>
  <c r="U38" i="10" s="1"/>
  <c r="B30" i="10"/>
  <c r="U30" i="10" a="1"/>
  <c r="U30" i="10" s="1"/>
  <c r="B22" i="10"/>
  <c r="U22" i="10" a="1"/>
  <c r="U22" i="10" s="1"/>
  <c r="U17" i="10" a="1"/>
  <c r="U17" i="10" s="1"/>
  <c r="B9" i="12"/>
  <c r="P9" i="12" a="1"/>
  <c r="P9" i="12" s="1"/>
  <c r="V9" i="12" a="1"/>
  <c r="V9" i="12" s="1"/>
  <c r="W9" i="12"/>
  <c r="X9" i="12" a="1"/>
  <c r="X9" i="12" s="1"/>
  <c r="B10" i="12"/>
  <c r="V10" i="12" a="1"/>
  <c r="V10" i="12" s="1"/>
  <c r="W10" i="12"/>
  <c r="X10" i="12" a="1"/>
  <c r="X10" i="12" s="1"/>
  <c r="B11" i="12"/>
  <c r="V11" i="12" a="1"/>
  <c r="V11" i="12" s="1"/>
  <c r="W11" i="12"/>
  <c r="X11" i="12" a="1"/>
  <c r="X11" i="12" s="1"/>
  <c r="B13" i="12"/>
  <c r="V13" i="12" a="1"/>
  <c r="V13" i="12" s="1"/>
  <c r="W13" i="12"/>
  <c r="X13" i="12" a="1"/>
  <c r="X13" i="12" s="1"/>
  <c r="B15" i="12"/>
  <c r="V15" i="12" a="1"/>
  <c r="V15" i="12" s="1"/>
  <c r="W15" i="12"/>
  <c r="X15" i="12" a="1"/>
  <c r="X15" i="12" s="1"/>
  <c r="B16" i="12"/>
  <c r="V16" i="12" a="1"/>
  <c r="V16" i="12" s="1"/>
  <c r="W16" i="12"/>
  <c r="X16" i="12" a="1"/>
  <c r="X16" i="12" s="1"/>
  <c r="B17" i="12"/>
  <c r="V17" i="12" a="1"/>
  <c r="V17" i="12" s="1"/>
  <c r="W17" i="12"/>
  <c r="X17" i="12" a="1"/>
  <c r="X17" i="12" s="1"/>
  <c r="B18" i="12"/>
  <c r="Y12" i="12" a="1"/>
  <c r="Y12" i="12" s="1"/>
  <c r="V18" i="12" a="1"/>
  <c r="V18" i="12" s="1"/>
  <c r="W18" i="12"/>
  <c r="X18" i="12" a="1"/>
  <c r="X18" i="12" s="1"/>
  <c r="B19" i="12"/>
  <c r="V19" i="12" a="1"/>
  <c r="V19" i="12" s="1"/>
  <c r="W19" i="12"/>
  <c r="X19" i="12" a="1"/>
  <c r="X19" i="12" s="1"/>
  <c r="B20" i="12"/>
  <c r="V20" i="12" a="1"/>
  <c r="V20" i="12" s="1"/>
  <c r="W20" i="12"/>
  <c r="X20" i="12" a="1"/>
  <c r="X20" i="12" s="1"/>
  <c r="B21" i="12"/>
  <c r="V21" i="12" a="1"/>
  <c r="V21" i="12" s="1"/>
  <c r="W21" i="12"/>
  <c r="X21" i="12" a="1"/>
  <c r="X21" i="12" s="1"/>
  <c r="B22" i="12"/>
  <c r="V22" i="12" a="1"/>
  <c r="V22" i="12" s="1"/>
  <c r="W22" i="12"/>
  <c r="X22" i="12" a="1"/>
  <c r="X22" i="12" s="1"/>
  <c r="B23" i="12"/>
  <c r="V23" i="12" a="1"/>
  <c r="V23" i="12" s="1"/>
  <c r="W23" i="12"/>
  <c r="X23" i="12" a="1"/>
  <c r="X23" i="12" s="1"/>
  <c r="B24" i="12"/>
  <c r="V24" i="12" a="1"/>
  <c r="V24" i="12" s="1"/>
  <c r="W24" i="12"/>
  <c r="X24" i="12" a="1"/>
  <c r="X24" i="12" s="1"/>
  <c r="B25" i="12"/>
  <c r="V25" i="12" a="1"/>
  <c r="V25" i="12" s="1"/>
  <c r="W25" i="12"/>
  <c r="X25" i="12" a="1"/>
  <c r="X25" i="12" s="1"/>
  <c r="B26" i="12"/>
  <c r="V26" i="12" a="1"/>
  <c r="V26" i="12" s="1"/>
  <c r="W26" i="12"/>
  <c r="X26" i="12" a="1"/>
  <c r="X26" i="12" s="1"/>
  <c r="B28" i="12"/>
  <c r="V28" i="12" a="1"/>
  <c r="V28" i="12" s="1"/>
  <c r="W28" i="12"/>
  <c r="X28" i="12" a="1"/>
  <c r="X28" i="12" s="1"/>
  <c r="B29" i="12"/>
  <c r="V29" i="12" a="1"/>
  <c r="V29" i="12" s="1"/>
  <c r="W29" i="12"/>
  <c r="X29" i="12" a="1"/>
  <c r="X29" i="12" s="1"/>
  <c r="B30" i="12"/>
  <c r="V30" i="12" a="1"/>
  <c r="V30" i="12" s="1"/>
  <c r="W30" i="12"/>
  <c r="X30" i="12" a="1"/>
  <c r="X30" i="12" s="1"/>
  <c r="B31" i="12"/>
  <c r="V31" i="12" a="1"/>
  <c r="V31" i="12" s="1"/>
  <c r="W31" i="12"/>
  <c r="X31" i="12" a="1"/>
  <c r="X31" i="12" s="1"/>
  <c r="B32" i="12"/>
  <c r="V32" i="12" a="1"/>
  <c r="V32" i="12" s="1"/>
  <c r="W32" i="12"/>
  <c r="X32" i="12" a="1"/>
  <c r="X32" i="12" s="1"/>
  <c r="B34" i="12"/>
  <c r="V34" i="12" a="1"/>
  <c r="V34" i="12" s="1"/>
  <c r="W34" i="12"/>
  <c r="X34" i="12" a="1"/>
  <c r="X34" i="12" s="1"/>
  <c r="B35" i="12"/>
  <c r="Y47" i="12" a="1"/>
  <c r="Y47" i="12" s="1"/>
  <c r="V35" i="12" a="1"/>
  <c r="V35" i="12" s="1"/>
  <c r="W35" i="12"/>
  <c r="X35" i="12" a="1"/>
  <c r="X35" i="12" s="1"/>
  <c r="B36" i="12"/>
  <c r="V36" i="12" a="1"/>
  <c r="V36" i="12" s="1"/>
  <c r="W36" i="12"/>
  <c r="X36" i="12" a="1"/>
  <c r="X36" i="12" s="1"/>
  <c r="B37" i="12"/>
  <c r="V37" i="12" a="1"/>
  <c r="V37" i="12" s="1"/>
  <c r="W37" i="12"/>
  <c r="X37" i="12" a="1"/>
  <c r="X37" i="12" s="1"/>
  <c r="B38" i="12"/>
  <c r="V38" i="12" a="1"/>
  <c r="V38" i="12" s="1"/>
  <c r="W38" i="12"/>
  <c r="X38" i="12" a="1"/>
  <c r="X38" i="12" s="1"/>
  <c r="B40" i="12"/>
  <c r="V40" i="12" a="1"/>
  <c r="V40" i="12" s="1"/>
  <c r="W40" i="12"/>
  <c r="X40" i="12" a="1"/>
  <c r="X40" i="12" s="1"/>
  <c r="B41" i="12"/>
  <c r="V41" i="12" a="1"/>
  <c r="V41" i="12" s="1"/>
  <c r="W41" i="12"/>
  <c r="X41" i="12" a="1"/>
  <c r="X41" i="12" s="1"/>
  <c r="B42" i="12"/>
  <c r="V42" i="12" a="1"/>
  <c r="V42" i="12" s="1"/>
  <c r="W42" i="12"/>
  <c r="X42" i="12" a="1"/>
  <c r="X42" i="12" s="1"/>
  <c r="B43" i="12"/>
  <c r="V43" i="12" a="1"/>
  <c r="V43" i="12" s="1"/>
  <c r="W43" i="12"/>
  <c r="X43" i="12" a="1"/>
  <c r="X43" i="12" s="1"/>
  <c r="B44" i="12"/>
  <c r="V44" i="12" a="1"/>
  <c r="V44" i="12" s="1"/>
  <c r="W44" i="12"/>
  <c r="X44" i="12" a="1"/>
  <c r="X44" i="12" s="1"/>
  <c r="Y27" i="12" a="1"/>
  <c r="Y27" i="12" s="1"/>
  <c r="B45" i="12"/>
  <c r="V45" i="12" a="1"/>
  <c r="V45" i="12" s="1"/>
  <c r="W45" i="12"/>
  <c r="X45" i="12" a="1"/>
  <c r="X45" i="12" s="1"/>
  <c r="B48" i="12"/>
  <c r="V48" i="12" a="1"/>
  <c r="V48" i="12" s="1"/>
  <c r="W48" i="12"/>
  <c r="X48" i="12" a="1"/>
  <c r="X48" i="12" s="1"/>
  <c r="B49" i="12"/>
  <c r="V49" i="12" a="1"/>
  <c r="V49" i="12" s="1"/>
  <c r="W49" i="12"/>
  <c r="X49" i="12" a="1"/>
  <c r="X49" i="12" s="1"/>
  <c r="B51" i="12"/>
  <c r="V51" i="12" a="1"/>
  <c r="V51" i="12" s="1"/>
  <c r="W51" i="12"/>
  <c r="X51" i="12" a="1"/>
  <c r="X51" i="12" s="1"/>
  <c r="B52" i="12"/>
  <c r="V52" i="12" a="1"/>
  <c r="V52" i="12" s="1"/>
  <c r="W52" i="12"/>
  <c r="X52" i="12" a="1"/>
  <c r="X52" i="12" s="1"/>
  <c r="B54" i="12"/>
  <c r="V54" i="12" a="1"/>
  <c r="V54" i="12" s="1"/>
  <c r="W54" i="12"/>
  <c r="X54" i="12" a="1"/>
  <c r="X54" i="12" s="1"/>
  <c r="B56" i="12"/>
  <c r="V56" i="12" a="1"/>
  <c r="V56" i="12" s="1"/>
  <c r="W56" i="12"/>
  <c r="X56" i="12" a="1"/>
  <c r="X56" i="12" s="1"/>
  <c r="B57" i="12"/>
  <c r="V57" i="12" a="1"/>
  <c r="V57" i="12" s="1"/>
  <c r="Y57" i="12" s="1" a="1"/>
  <c r="Y57" i="12" s="1"/>
  <c r="W57" i="12"/>
  <c r="X57" i="12" a="1"/>
  <c r="X57" i="12" s="1"/>
  <c r="I58" i="12"/>
  <c r="J58" i="12"/>
  <c r="K58" i="12"/>
  <c r="L58" i="12"/>
  <c r="M58" i="12"/>
  <c r="V58" i="12"/>
  <c r="W58" i="12"/>
  <c r="X58" i="12"/>
  <c r="Y58" i="12"/>
  <c r="G59" i="12"/>
  <c r="I59" i="12"/>
  <c r="J59" i="12"/>
  <c r="K59" i="12"/>
  <c r="L59" i="12"/>
  <c r="M59" i="12"/>
  <c r="AB5" i="11"/>
  <c r="AB6" i="11"/>
  <c r="AB7" i="11"/>
  <c r="AB8" i="11"/>
  <c r="AB9" i="11"/>
  <c r="AC9" i="11" s="1"/>
  <c r="B60" i="10"/>
  <c r="B61" i="10"/>
  <c r="U60" i="10" a="1"/>
  <c r="U60" i="10" s="1"/>
  <c r="U61" i="10" a="1"/>
  <c r="U61" i="10" s="1"/>
  <c r="B62" i="10"/>
  <c r="U62" i="10" a="1"/>
  <c r="U62" i="10" s="1"/>
  <c r="B48" i="10"/>
  <c r="U48" i="10" a="1"/>
  <c r="U48" i="10" s="1"/>
  <c r="B55" i="10"/>
  <c r="T55" i="10"/>
  <c r="U55" i="10" a="1"/>
  <c r="U55" i="10" s="1"/>
  <c r="B40" i="10"/>
  <c r="U40" i="10" a="1"/>
  <c r="U40" i="10" s="1"/>
  <c r="B29" i="10"/>
  <c r="U29" i="10" a="1"/>
  <c r="U29" i="10" s="1"/>
  <c r="B56" i="10"/>
  <c r="U56" i="10" a="1"/>
  <c r="U56" i="10" s="1"/>
  <c r="B46" i="10"/>
  <c r="U46" i="10" a="1"/>
  <c r="U46" i="10" s="1"/>
  <c r="B41" i="10"/>
  <c r="U41" i="10" a="1"/>
  <c r="U41" i="10" s="1"/>
  <c r="P57" i="10" l="1"/>
  <c r="P52" i="10"/>
  <c r="P45" i="10"/>
  <c r="P38" i="10"/>
  <c r="P30" i="10"/>
  <c r="P22" i="10"/>
  <c r="P16" i="10"/>
  <c r="O57" i="10"/>
  <c r="G64" i="12"/>
  <c r="G65" i="12"/>
  <c r="G73" i="10"/>
  <c r="H72" i="10"/>
  <c r="S57" i="10" a="1"/>
  <c r="S57" i="10" s="1"/>
  <c r="S52" i="10" a="1"/>
  <c r="S52" i="10" s="1"/>
  <c r="S45" i="10" a="1"/>
  <c r="S45" i="10" s="1"/>
  <c r="S22" i="10" a="1"/>
  <c r="S22" i="10" s="1"/>
  <c r="S30" i="10" a="1"/>
  <c r="S30" i="10" s="1"/>
  <c r="S38" i="10" a="1"/>
  <c r="S38" i="10" s="1"/>
  <c r="Y56" i="12" a="1"/>
  <c r="Y56" i="12" s="1"/>
  <c r="J60" i="12"/>
  <c r="Y51" i="12" a="1"/>
  <c r="Y51" i="12" s="1"/>
  <c r="Y40" i="12" a="1"/>
  <c r="Y40" i="12" s="1"/>
  <c r="Y35" i="12" a="1"/>
  <c r="Y35" i="12" s="1"/>
  <c r="Y15" i="12" a="1"/>
  <c r="Y15" i="12" s="1"/>
  <c r="Y49" i="12" a="1"/>
  <c r="Y49" i="12" s="1"/>
  <c r="Y29" i="12" a="1"/>
  <c r="Y29" i="12" s="1"/>
  <c r="Y24" i="12" a="1"/>
  <c r="Y24" i="12" s="1"/>
  <c r="Y54" i="12" a="1"/>
  <c r="Y54" i="12" s="1"/>
  <c r="Y18" i="12" a="1"/>
  <c r="Y18" i="12" s="1"/>
  <c r="Y45" i="12" a="1"/>
  <c r="Y45" i="12" s="1"/>
  <c r="Y42" i="12" a="1"/>
  <c r="Y42" i="12" s="1"/>
  <c r="Y30" i="12" a="1"/>
  <c r="Y30" i="12" s="1"/>
  <c r="Y25" i="12" a="1"/>
  <c r="Y25" i="12" s="1"/>
  <c r="Y28" i="12" a="1"/>
  <c r="Y28" i="12" s="1"/>
  <c r="Y21" i="12" a="1"/>
  <c r="Y21" i="12" s="1"/>
  <c r="Y17" i="12" a="1"/>
  <c r="Y17" i="12" s="1"/>
  <c r="Y10" i="12" a="1"/>
  <c r="Y10" i="12" s="1"/>
  <c r="Y31" i="12" a="1"/>
  <c r="Y31" i="12" s="1"/>
  <c r="Y19" i="12" a="1"/>
  <c r="Y19" i="12" s="1"/>
  <c r="Y52" i="12" a="1"/>
  <c r="Y52" i="12" s="1"/>
  <c r="Y48" i="12" a="1"/>
  <c r="Y48" i="12" s="1"/>
  <c r="Y43" i="12" a="1"/>
  <c r="Y43" i="12" s="1"/>
  <c r="Y36" i="12" a="1"/>
  <c r="Y36" i="12" s="1"/>
  <c r="Y32" i="12" a="1"/>
  <c r="Y32" i="12" s="1"/>
  <c r="L60" i="12"/>
  <c r="Y23" i="12" a="1"/>
  <c r="Y23" i="12" s="1"/>
  <c r="Y34" i="12" a="1"/>
  <c r="Y34" i="12" s="1"/>
  <c r="Y44" i="12" a="1"/>
  <c r="Y44" i="12" s="1"/>
  <c r="Y38" i="12" a="1"/>
  <c r="Y38" i="12" s="1"/>
  <c r="Y37" i="12" a="1"/>
  <c r="Y37" i="12" s="1"/>
  <c r="Y26" i="12" a="1"/>
  <c r="Y26" i="12" s="1"/>
  <c r="Y20" i="12" a="1"/>
  <c r="Y20" i="12" s="1"/>
  <c r="Y16" i="12" a="1"/>
  <c r="Y16" i="12" s="1"/>
  <c r="Y11" i="12" a="1"/>
  <c r="Y11" i="12" s="1"/>
  <c r="Y41" i="12" a="1"/>
  <c r="Y41" i="12" s="1"/>
  <c r="Y22" i="12" a="1"/>
  <c r="Y22" i="12" s="1"/>
  <c r="Y13" i="12" a="1"/>
  <c r="Y13" i="12" s="1"/>
  <c r="M60" i="12"/>
  <c r="Y9" i="12" a="1"/>
  <c r="Y9" i="12" s="1"/>
  <c r="S16" i="10" a="1"/>
  <c r="S16" i="10" s="1"/>
  <c r="O63" i="10"/>
  <c r="I60" i="12"/>
  <c r="H65" i="12"/>
  <c r="G4" i="12"/>
  <c r="O16" i="10"/>
  <c r="O45" i="10"/>
  <c r="O52" i="10"/>
  <c r="O38" i="10"/>
  <c r="O30" i="10"/>
  <c r="O22" i="10"/>
  <c r="V60" i="10" a="1"/>
  <c r="V60" i="10" s="1"/>
  <c r="O66" i="10"/>
  <c r="V61" i="10" a="1"/>
  <c r="V61" i="10" s="1"/>
  <c r="V64" i="10" a="1"/>
  <c r="V64" i="10" s="1"/>
  <c r="V29" i="10" a="1"/>
  <c r="V29" i="10" s="1"/>
  <c r="V55" i="10" a="1"/>
  <c r="V55" i="10" s="1"/>
  <c r="V48" i="10" a="1"/>
  <c r="V48" i="10" s="1"/>
  <c r="V17" i="10" a="1"/>
  <c r="V17" i="10" s="1"/>
  <c r="AC5" i="11"/>
  <c r="K60" i="12"/>
  <c r="G5" i="12"/>
  <c r="V62" i="10" a="1"/>
  <c r="V62" i="10" s="1"/>
  <c r="V40" i="10" a="1"/>
  <c r="V40" i="10" s="1"/>
  <c r="V41" i="10" a="1"/>
  <c r="V41" i="10" s="1"/>
  <c r="V56" i="10" a="1"/>
  <c r="V56" i="10" s="1"/>
  <c r="V46" i="10" a="1"/>
  <c r="V46" i="10" s="1"/>
  <c r="V38" i="10" l="1" a="1"/>
  <c r="V38" i="10" s="1"/>
  <c r="V45" i="10" a="1"/>
  <c r="V45" i="10" s="1"/>
  <c r="H64" i="12"/>
  <c r="V30" i="10" a="1"/>
  <c r="V30" i="10" s="1"/>
  <c r="V22" i="10" a="1"/>
  <c r="V22" i="10" s="1"/>
  <c r="U35" i="10" a="1"/>
  <c r="U35" i="10" s="1"/>
  <c r="S14" i="10" a="1"/>
  <c r="S14" i="10" s="1"/>
  <c r="T14" i="10"/>
  <c r="U14" i="10" a="1"/>
  <c r="U14" i="10" s="1"/>
  <c r="U18" i="10" a="1"/>
  <c r="U18" i="10" s="1"/>
  <c r="U19" i="10" a="1"/>
  <c r="U19" i="10" s="1"/>
  <c r="U20" i="10" a="1"/>
  <c r="U20" i="10" s="1"/>
  <c r="U23" i="10" a="1"/>
  <c r="U23" i="10" s="1"/>
  <c r="U24" i="10" a="1"/>
  <c r="U24" i="10" s="1"/>
  <c r="U26" i="10" a="1"/>
  <c r="U26" i="10" s="1"/>
  <c r="U27" i="10" a="1"/>
  <c r="U27" i="10" s="1"/>
  <c r="U28" i="10" a="1"/>
  <c r="U28" i="10" s="1"/>
  <c r="U31" i="10" a="1"/>
  <c r="U31" i="10" s="1"/>
  <c r="U33" i="10" a="1"/>
  <c r="U33" i="10" s="1"/>
  <c r="U34" i="10" a="1"/>
  <c r="U34" i="10" s="1"/>
  <c r="U36" i="10" a="1"/>
  <c r="U36" i="10" s="1"/>
  <c r="U37" i="10" a="1"/>
  <c r="U37" i="10" s="1"/>
  <c r="U39" i="10" a="1"/>
  <c r="U39" i="10" s="1"/>
  <c r="U42" i="10" a="1"/>
  <c r="U42" i="10" s="1"/>
  <c r="U43" i="10" a="1"/>
  <c r="U43" i="10" s="1"/>
  <c r="U44" i="10" a="1"/>
  <c r="U44" i="10" s="1"/>
  <c r="U47" i="10" a="1"/>
  <c r="U47" i="10" s="1"/>
  <c r="U49" i="10" a="1"/>
  <c r="U49" i="10" s="1"/>
  <c r="T50" i="10"/>
  <c r="U50" i="10" a="1"/>
  <c r="U50" i="10" s="1"/>
  <c r="T53" i="10"/>
  <c r="U53" i="10" a="1"/>
  <c r="U53" i="10" s="1"/>
  <c r="T54" i="10"/>
  <c r="U54" i="10" a="1"/>
  <c r="U54" i="10" s="1"/>
  <c r="U58" i="10" a="1"/>
  <c r="U58" i="10" s="1"/>
  <c r="T63" i="10"/>
  <c r="U63" i="10" a="1"/>
  <c r="U63" i="10" s="1"/>
  <c r="G5" i="10" l="1"/>
  <c r="S63" i="10" a="1"/>
  <c r="S63" i="10" s="1"/>
  <c r="B63" i="10"/>
  <c r="B58" i="10"/>
  <c r="P58" i="10" a="1"/>
  <c r="P58" i="10" s="1"/>
  <c r="P66" i="10" s="1"/>
  <c r="B43" i="10"/>
  <c r="B35" i="10"/>
  <c r="B26" i="10"/>
  <c r="V54" i="10" a="1"/>
  <c r="V54" i="10" s="1"/>
  <c r="B54" i="10"/>
  <c r="V53" i="10" a="1"/>
  <c r="V53" i="10" s="1"/>
  <c r="B53" i="10"/>
  <c r="V50" i="10" a="1"/>
  <c r="V50" i="10" s="1"/>
  <c r="B50" i="10"/>
  <c r="V49" i="10" a="1"/>
  <c r="V49" i="10" s="1"/>
  <c r="B49" i="10"/>
  <c r="V47" i="10" a="1"/>
  <c r="V47" i="10" s="1"/>
  <c r="B47" i="10"/>
  <c r="B44" i="10"/>
  <c r="V42" i="10" a="1"/>
  <c r="V42" i="10" s="1"/>
  <c r="B42" i="10"/>
  <c r="V39" i="10" a="1"/>
  <c r="V39" i="10" s="1"/>
  <c r="B39" i="10"/>
  <c r="V37" i="10" a="1"/>
  <c r="V37" i="10" s="1"/>
  <c r="B37" i="10"/>
  <c r="B36" i="10"/>
  <c r="V34" i="10" a="1"/>
  <c r="V34" i="10" s="1"/>
  <c r="B34" i="10"/>
  <c r="V33" i="10" a="1"/>
  <c r="V33" i="10" s="1"/>
  <c r="B33" i="10"/>
  <c r="V31" i="10" a="1"/>
  <c r="V31" i="10" s="1"/>
  <c r="B31" i="10"/>
  <c r="V28" i="10" a="1"/>
  <c r="V28" i="10" s="1"/>
  <c r="B28" i="10"/>
  <c r="B27" i="10"/>
  <c r="V24" i="10" a="1"/>
  <c r="V24" i="10" s="1"/>
  <c r="B24" i="10"/>
  <c r="V23" i="10" a="1"/>
  <c r="V23" i="10" s="1"/>
  <c r="B23" i="10"/>
  <c r="V20" i="10" a="1"/>
  <c r="V20" i="10" s="1"/>
  <c r="B20" i="10"/>
  <c r="V19" i="10" a="1"/>
  <c r="V19" i="10" s="1"/>
  <c r="B19" i="10"/>
  <c r="B18" i="10"/>
  <c r="V14" i="10" a="1"/>
  <c r="V14" i="10" s="1"/>
  <c r="B14" i="10"/>
  <c r="U11" i="10" a="1"/>
  <c r="U11" i="10" s="1"/>
  <c r="T11" i="10"/>
  <c r="S11" i="10" a="1"/>
  <c r="S11" i="10" s="1"/>
  <c r="B11" i="10"/>
  <c r="U10" i="10" a="1"/>
  <c r="U10" i="10" s="1"/>
  <c r="T10" i="10"/>
  <c r="S10" i="10" a="1"/>
  <c r="S10" i="10" s="1"/>
  <c r="B10" i="10"/>
  <c r="U9" i="10" a="1"/>
  <c r="U9" i="10" s="1"/>
  <c r="T9" i="10"/>
  <c r="S9" i="10" a="1"/>
  <c r="S9" i="10" s="1"/>
  <c r="B9" i="10"/>
  <c r="P63" i="10" l="1"/>
  <c r="P67" i="10" s="1"/>
  <c r="S66" i="10"/>
  <c r="T66" i="10"/>
  <c r="U66" i="10"/>
  <c r="V58" i="10" a="1"/>
  <c r="V58" i="10" s="1"/>
  <c r="V44" i="10" a="1"/>
  <c r="V44" i="10" s="1"/>
  <c r="V36" i="10" a="1"/>
  <c r="V36" i="10" s="1"/>
  <c r="V43" i="10" a="1"/>
  <c r="V43" i="10" s="1"/>
  <c r="V27" i="10" a="1"/>
  <c r="V27" i="10" s="1"/>
  <c r="V35" i="10" a="1"/>
  <c r="V35" i="10" s="1"/>
  <c r="V18" i="10" a="1"/>
  <c r="V18" i="10" s="1"/>
  <c r="V11" i="10" a="1"/>
  <c r="V11" i="10" s="1"/>
  <c r="V10" i="10" a="1"/>
  <c r="V10" i="10" s="1"/>
  <c r="V9" i="10" a="1"/>
  <c r="V9" i="10" s="1"/>
  <c r="V26" i="10" l="1" a="1"/>
  <c r="V26" i="10" s="1"/>
  <c r="V66" i="10" s="1"/>
  <c r="V52" i="10" l="1" a="1"/>
  <c r="V52" i="10" s="1"/>
  <c r="V57" i="10" a="1"/>
  <c r="V57" i="10" s="1"/>
  <c r="G4" i="10" l="1"/>
  <c r="V63" i="10" a="1"/>
  <c r="V63" i="10" s="1"/>
  <c r="O67" i="10"/>
  <c r="G6" i="10"/>
  <c r="I68" i="10"/>
  <c r="K68" i="10"/>
  <c r="M68" i="10"/>
  <c r="L68" i="10"/>
  <c r="J68" i="10"/>
  <c r="H73" i="1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7BC5F11-0446-45FE-8335-E6408C39CE71}" name="Consulta - DCN" description="Conexão com a consulta 'DCN' na pasta de trabalho." type="100" refreshedVersion="8" minRefreshableVersion="5">
    <extLst>
      <ext xmlns:x15="http://schemas.microsoft.com/office/spreadsheetml/2010/11/main" uri="{DE250136-89BD-433C-8126-D09CA5730AF9}">
        <x15:connection id="e44cd6fc-a71d-4859-a1b4-bce139c5de89"/>
      </ext>
    </extLst>
  </connection>
  <connection id="2" xr16:uid="{87A35F97-7782-4BAB-B4AC-0E59DAB79C2F}" name="Consulta - Domínios Profissionais" description="Conexão com a consulta 'Domínios Profissionais' na pasta de trabalho." type="100" refreshedVersion="8" minRefreshableVersion="5">
    <extLst>
      <ext xmlns:x15="http://schemas.microsoft.com/office/spreadsheetml/2010/11/main" uri="{DE250136-89BD-433C-8126-D09CA5730AF9}">
        <x15:connection id="73a98447-283e-46ee-8e64-b4307b3d6c14"/>
      </ext>
    </extLst>
  </connection>
  <connection id="3" xr16:uid="{CC771088-C788-491E-9F2A-2109767F446C}" name="Consulta - ENADE" description="Conexão com a consulta 'ENADE' na pasta de trabalho." type="100" refreshedVersion="8" minRefreshableVersion="5">
    <extLst>
      <ext xmlns:x15="http://schemas.microsoft.com/office/spreadsheetml/2010/11/main" uri="{DE250136-89BD-433C-8126-D09CA5730AF9}">
        <x15:connection id="d05d1383-8f7f-4c48-aeb0-0a4ddefb9525"/>
      </ext>
    </extLst>
  </connection>
  <connection id="4" xr16:uid="{3C22D40D-324F-4196-9B30-9691DCDEF252}" name="Consulta - Grupos" description="Conexão com a consulta 'Grupos' na pasta de trabalho." type="100" refreshedVersion="8" minRefreshableVersion="5">
    <extLst>
      <ext xmlns:x15="http://schemas.microsoft.com/office/spreadsheetml/2010/11/main" uri="{DE250136-89BD-433C-8126-D09CA5730AF9}">
        <x15:connection id="a2e5ee7e-9301-47c5-986f-eafcde956579"/>
      </ext>
    </extLst>
  </connection>
  <connection id="5" xr16:uid="{690C029E-BD5E-4D4F-9635-6C5CAB79AAD1}" name="Consulta - Maturidade" description="Conexão com a consulta 'Maturidade' na pasta de trabalho." type="100" refreshedVersion="8" minRefreshableVersion="5">
    <extLst>
      <ext xmlns:x15="http://schemas.microsoft.com/office/spreadsheetml/2010/11/main" uri="{DE250136-89BD-433C-8126-D09CA5730AF9}">
        <x15:connection id="543a4b87-4982-4132-b0f3-0d08163eb79e"/>
      </ext>
    </extLst>
  </connection>
  <connection id="6" xr16:uid="{A05EA5D4-868A-4449-804F-4E66297E4F87}" name="Consulta - Psicologia" description="Conexão com a consulta 'Psicologia' na pasta de trabalho." type="100" refreshedVersion="8" minRefreshableVersion="5">
    <extLst>
      <ext xmlns:x15="http://schemas.microsoft.com/office/spreadsheetml/2010/11/main" uri="{DE250136-89BD-433C-8126-D09CA5730AF9}">
        <x15:connection id="27822749-6ac3-4c9f-871d-6a3af9e67e47"/>
      </ext>
    </extLst>
  </connection>
  <connection id="7" xr16:uid="{06F894FB-D232-4739-8D5E-CDF04840DD21}" name="Consulta - Trilha Carreira" description="Conexão com a consulta 'Trilha Carreira' na pasta de trabalho." type="100" refreshedVersion="8" minRefreshableVersion="5">
    <extLst>
      <ext xmlns:x15="http://schemas.microsoft.com/office/spreadsheetml/2010/11/main" uri="{DE250136-89BD-433C-8126-D09CA5730AF9}">
        <x15:connection id="8fbd8508-9d6f-4afa-87a4-75f3a016d715"/>
      </ext>
    </extLst>
  </connection>
  <connection id="8" xr16:uid="{B6C93FBE-CA04-45D4-A397-BCED6A3331CA}" keepAlive="1" name="ThisWorkbookDataModel" description="Modelo de Dad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9" xr16:uid="{57B9C6A0-4FA6-466D-B401-AEF20722D066}" name="WorksheetConnection_Modelo Frame 5 anos.xlsx!TB_Enfermagem2" type="102" refreshedVersion="8" minRefreshableVersion="5">
    <extLst>
      <ext xmlns:x15="http://schemas.microsoft.com/office/spreadsheetml/2010/11/main" uri="{DE250136-89BD-433C-8126-D09CA5730AF9}">
        <x15:connection id="TB_Enfermagem2">
          <x15:rangePr sourceName="_xlcn.WorksheetConnection_ModeloFrame5anos.xlsxTB_Enfermagem21"/>
        </x15:connection>
      </ext>
    </extLst>
  </connection>
  <connection id="10" xr16:uid="{57B9C6A0-4FA6-466D-B401-AEF20722D066}" name="WorksheetConnection_Modelo Frame 5 anos.xlsx!TB_Enfermagem21" type="102" refreshedVersion="8" minRefreshableVersion="5">
    <extLst>
      <ext xmlns:x15="http://schemas.microsoft.com/office/spreadsheetml/2010/11/main" uri="{DE250136-89BD-433C-8126-D09CA5730AF9}">
        <x15:connection id="TB_Enfermagem2-fac51e4a-72b0-47e5-911f-b25314b33a92">
          <x15:rangePr sourceName="_xlcn.WorksheetConnection_ModeloFrame5anos.xlsxTB_Enfermagem211"/>
        </x15:connection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<sst xmlns="http://schemas.openxmlformats.org/spreadsheetml/2006/main" count="829" uniqueCount="205">
  <si>
    <t>Curso</t>
  </si>
  <si>
    <t>PARÂMETRO DE CRÉDITOS</t>
  </si>
  <si>
    <t>TIPIFICAÇÕES</t>
  </si>
  <si>
    <t>Selecione o curso</t>
  </si>
  <si>
    <t>ON.A</t>
  </si>
  <si>
    <t>ADMINISTRAÇÃO</t>
  </si>
  <si>
    <t>ON.S</t>
  </si>
  <si>
    <t>AGRONOMIA</t>
  </si>
  <si>
    <t>PR</t>
  </si>
  <si>
    <t>ANÁLISE E DESENVOLVIMENTO DE SISTEMAS</t>
  </si>
  <si>
    <t>HB</t>
  </si>
  <si>
    <t>ARQUITETURA E URBANISMO</t>
  </si>
  <si>
    <t>EXT</t>
  </si>
  <si>
    <t>BIOMEDICINA</t>
  </si>
  <si>
    <t>EST</t>
  </si>
  <si>
    <t>CIÊNCIA DE DADOS</t>
  </si>
  <si>
    <t>TCC</t>
  </si>
  <si>
    <t>CIÊNCIAS CONTÁBEIS</t>
  </si>
  <si>
    <t>ACC</t>
  </si>
  <si>
    <t>CIÊNCIAS ECONÔMICAS</t>
  </si>
  <si>
    <t>DESENVOLVIMENTO FULL STACK</t>
  </si>
  <si>
    <t>CIÊNCIA DA COMPUTAÇÃO</t>
  </si>
  <si>
    <t>DIREITO</t>
  </si>
  <si>
    <t>ENGENHARIA DA COMPUTAÇÃO</t>
  </si>
  <si>
    <t>EDUCAÇÃO_FÍSICA</t>
  </si>
  <si>
    <t>ENFERMAGEM</t>
  </si>
  <si>
    <t>ENGENHARIA CIVIL</t>
  </si>
  <si>
    <t>ENGENHARIA DE PRODUÇÃO</t>
  </si>
  <si>
    <t>ESTÉTICA E COSMÉTICA</t>
  </si>
  <si>
    <t>FARMÁCIA</t>
  </si>
  <si>
    <t>FISIOTERAPIA</t>
  </si>
  <si>
    <t>FONOAUDIOLOGIA</t>
  </si>
  <si>
    <t>GESTÃO COMERCIAL</t>
  </si>
  <si>
    <t>GESTÃO DE RECURSOS HUMANOS</t>
  </si>
  <si>
    <t>GESTÃO FINANCEIRA</t>
  </si>
  <si>
    <t>LOGÍSTICA</t>
  </si>
  <si>
    <t>MARKETING</t>
  </si>
  <si>
    <t>MEDICINA VETERINÁRIA</t>
  </si>
  <si>
    <t>NUTRIÇÃO</t>
  </si>
  <si>
    <t>PSICOLOGIA</t>
  </si>
  <si>
    <t>PUBLICIDADE E PROPAGANDA</t>
  </si>
  <si>
    <t>RADIOLOGIA</t>
  </si>
  <si>
    <t>SERVIÇO SOCIAL</t>
  </si>
  <si>
    <t>PEDAGOGIA</t>
  </si>
  <si>
    <t>REDES DE COMPUTADORES</t>
  </si>
  <si>
    <t>SISTEMAS DE INFORMAÇÃO</t>
  </si>
  <si>
    <t>CURSO:</t>
  </si>
  <si>
    <t xml:space="preserve">Gabarito </t>
  </si>
  <si>
    <t>Estágio</t>
  </si>
  <si>
    <t>CURSO</t>
  </si>
  <si>
    <t>PERÍODOS</t>
  </si>
  <si>
    <t>ORDEM</t>
  </si>
  <si>
    <t>NOME DISCIPLINA</t>
  </si>
  <si>
    <t>REDUZIDO</t>
  </si>
  <si>
    <t>CH TOTAL</t>
  </si>
  <si>
    <t>TIPO COMPONENTE</t>
  </si>
  <si>
    <t>CH TEÓRICA</t>
  </si>
  <si>
    <t>CH PRÁTICA</t>
  </si>
  <si>
    <t>CH ESTÁGIO</t>
  </si>
  <si>
    <t>CH EXTENSÃO</t>
  </si>
  <si>
    <t>CH ONLINE</t>
  </si>
  <si>
    <t>TIPIFICAÇÃO</t>
  </si>
  <si>
    <t>CRÉDITOS</t>
  </si>
  <si>
    <t>DIAS PRESENCIAL</t>
  </si>
  <si>
    <t>TIPO</t>
  </si>
  <si>
    <t>TIPO DE OFERTA</t>
  </si>
  <si>
    <t>CRÉDITOS PAGO PROFESSOR</t>
  </si>
  <si>
    <t>CRÉDITOS PAGOS ON.S</t>
  </si>
  <si>
    <t>CRÉDITOS PAGO TUTOR</t>
  </si>
  <si>
    <t>CRÉDITOS OFF</t>
  </si>
  <si>
    <t>HABILITAÇÃO</t>
  </si>
  <si>
    <t>PRESENCIAL</t>
  </si>
  <si>
    <t>DIAS DE PRESENCIAL MOD.: PRESENCIAL</t>
  </si>
  <si>
    <t>SEMI</t>
  </si>
  <si>
    <t>DIAS DE PRESENCIAL MOD.: SEMI</t>
  </si>
  <si>
    <t>100%</t>
  </si>
  <si>
    <t>1º</t>
  </si>
  <si>
    <t>Audição</t>
  </si>
  <si>
    <t>AUD</t>
  </si>
  <si>
    <t>Específica</t>
  </si>
  <si>
    <t>BACHARELADO</t>
  </si>
  <si>
    <t>Fonoaudiologia: Inserção Profissional</t>
  </si>
  <si>
    <t>FIP</t>
  </si>
  <si>
    <t>Biologia Celular</t>
  </si>
  <si>
    <t>BC</t>
  </si>
  <si>
    <t>Comum de área</t>
  </si>
  <si>
    <t>2º</t>
  </si>
  <si>
    <t>Linguagem</t>
  </si>
  <si>
    <t>LNG</t>
  </si>
  <si>
    <t>Desenvolvimento Humano e Aprendizagem</t>
  </si>
  <si>
    <t>MORFAF</t>
  </si>
  <si>
    <t>Morfofisiologia dos Sistemas I</t>
  </si>
  <si>
    <t>NEUROA</t>
  </si>
  <si>
    <t>Bases Fonológicas e Fonéticas da Fala</t>
  </si>
  <si>
    <t>EBIOSA</t>
  </si>
  <si>
    <t>ORTPF</t>
  </si>
  <si>
    <t>Morfofisiologia aplicada a Fonoaudiologia</t>
  </si>
  <si>
    <t>Neuroanatomia Humana</t>
  </si>
  <si>
    <t>Comum entre Cursos</t>
  </si>
  <si>
    <t>Ética e Bioética em Saúde</t>
  </si>
  <si>
    <t>Comum de Área</t>
  </si>
  <si>
    <t>Ortopedia e Ortodontia aplicada a Fonoaudiologia</t>
  </si>
  <si>
    <t>Projeto de Extensão I</t>
  </si>
  <si>
    <t>PE I</t>
  </si>
  <si>
    <t>Extensão</t>
  </si>
  <si>
    <t>3º</t>
  </si>
  <si>
    <t>SUS e Saúde Coletiva</t>
  </si>
  <si>
    <t>SUSSCOLET</t>
  </si>
  <si>
    <t>Motricidade Orofacial</t>
  </si>
  <si>
    <t>MOF</t>
  </si>
  <si>
    <t>LIBRAS</t>
  </si>
  <si>
    <t>LIB</t>
  </si>
  <si>
    <t>Institucional</t>
  </si>
  <si>
    <t>Transtornos da Fluência</t>
  </si>
  <si>
    <t>TF</t>
  </si>
  <si>
    <t>Voz I</t>
  </si>
  <si>
    <t>VOZ I</t>
  </si>
  <si>
    <t>Projeto de Extensão II</t>
  </si>
  <si>
    <t>PE II</t>
  </si>
  <si>
    <t>Neurologia aplicada a Fonoaudiologia</t>
  </si>
  <si>
    <t>AFDN</t>
  </si>
  <si>
    <t>4º</t>
  </si>
  <si>
    <t>Psicologia em Saúde</t>
  </si>
  <si>
    <t>PSI SAUDE</t>
  </si>
  <si>
    <t>Disfagia</t>
  </si>
  <si>
    <t>DSF</t>
  </si>
  <si>
    <t>Audiologia Básica</t>
  </si>
  <si>
    <t>AB</t>
  </si>
  <si>
    <t>Linguagem Escrita</t>
  </si>
  <si>
    <t>LE</t>
  </si>
  <si>
    <t>Projeto de Extensão III</t>
  </si>
  <si>
    <t>PE III</t>
  </si>
  <si>
    <t>Eletiva</t>
  </si>
  <si>
    <t>ELET I</t>
  </si>
  <si>
    <t>Semiologia Fonoaudiológica</t>
  </si>
  <si>
    <t>SF</t>
  </si>
  <si>
    <t>5º</t>
  </si>
  <si>
    <t>Fonoaudiologia Educacional</t>
  </si>
  <si>
    <t>FE</t>
  </si>
  <si>
    <t xml:space="preserve">Atuação Fonoaudiológica em Fala e Linguagem </t>
  </si>
  <si>
    <t>AFFL</t>
  </si>
  <si>
    <t>Fonoaudiologia Hospitalar</t>
  </si>
  <si>
    <t>FH</t>
  </si>
  <si>
    <t>Eletrofisiologia e Eletroacústica da Audição</t>
  </si>
  <si>
    <t>EEA</t>
  </si>
  <si>
    <t>Estágio Supervisionado em Fonoaudiologia I</t>
  </si>
  <si>
    <t>EST I</t>
  </si>
  <si>
    <t>Projeto de Extensão IV</t>
  </si>
  <si>
    <t>PE IV</t>
  </si>
  <si>
    <t>6º</t>
  </si>
  <si>
    <t>Estágio Supervisionado em Fonoaudiologia II</t>
  </si>
  <si>
    <t>EST II</t>
  </si>
  <si>
    <t>Audiologia Avançada e Complementar</t>
  </si>
  <si>
    <t>AAC</t>
  </si>
  <si>
    <t>Atuação Fonoaudiológica em Motricidade Orofacial</t>
  </si>
  <si>
    <t>AFMO</t>
  </si>
  <si>
    <t>Voz II</t>
  </si>
  <si>
    <t>VOZ II</t>
  </si>
  <si>
    <t xml:space="preserve">Atuação Fonoaudiológica nos Distúrbios da Audição </t>
  </si>
  <si>
    <t>AFDA</t>
  </si>
  <si>
    <t>Trabalho de Conclusão de Curso I</t>
  </si>
  <si>
    <t>TCC I</t>
  </si>
  <si>
    <t>7º</t>
  </si>
  <si>
    <t>Direitos Humanos, Diversidade e Inclusão</t>
  </si>
  <si>
    <t>DHDI</t>
  </si>
  <si>
    <t>Estágio Supervisionado em Fonoaudiologia III</t>
  </si>
  <si>
    <t>EST III</t>
  </si>
  <si>
    <t>Eletiva II</t>
  </si>
  <si>
    <t>ELET II</t>
  </si>
  <si>
    <t>Mentoria para a Construção de Carreira e Empreendedorismo</t>
  </si>
  <si>
    <t>MENTCARREM</t>
  </si>
  <si>
    <t>8º</t>
  </si>
  <si>
    <t xml:space="preserve">Tópicos Especiais </t>
  </si>
  <si>
    <t>TE II</t>
  </si>
  <si>
    <t>Estágio Supervisionado em Fonoaudiologia IV</t>
  </si>
  <si>
    <t>EST IV</t>
  </si>
  <si>
    <t>Humanidades em ação: Diversidade, Cidadânia e Meio Ambiente</t>
  </si>
  <si>
    <t>HUMAÇAO</t>
  </si>
  <si>
    <t>Trabalho de Conclusão de Curso II</t>
  </si>
  <si>
    <t>TCC II</t>
  </si>
  <si>
    <t>Comunicação Estratégia: Dados, Textos e Narrativas Visuais</t>
  </si>
  <si>
    <t>COMUE DTNV</t>
  </si>
  <si>
    <t>Atividades Complementares</t>
  </si>
  <si>
    <t>SUBTOTAIS</t>
  </si>
  <si>
    <t>TOTAL</t>
  </si>
  <si>
    <t>PERCENTUAIS</t>
  </si>
  <si>
    <t>CH PRESENCIAL</t>
  </si>
  <si>
    <t>SÍNCRONO</t>
  </si>
  <si>
    <t>ASSÍNCRONO</t>
  </si>
  <si>
    <t>PRESENCIAL2</t>
  </si>
  <si>
    <t>DHA</t>
  </si>
  <si>
    <t>MORFS I</t>
  </si>
  <si>
    <t>BFFDF</t>
  </si>
  <si>
    <t>Eletiva I</t>
  </si>
  <si>
    <t>INFORMAÇÕES CURSO</t>
  </si>
  <si>
    <t>CH</t>
  </si>
  <si>
    <t>%</t>
  </si>
  <si>
    <t>Valores</t>
  </si>
  <si>
    <t>Soma de CH TEÓRICA</t>
  </si>
  <si>
    <t>Total Geral</t>
  </si>
  <si>
    <t>Soma de CH PRÁTICA</t>
  </si>
  <si>
    <t>Soma de CH ESTÁGIO</t>
  </si>
  <si>
    <t>Soma de CH EXTENSÃO</t>
  </si>
  <si>
    <t>Soma de CH ONLINE</t>
  </si>
  <si>
    <t>HORAS RELÓGIO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</si>
</sst>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.0%"/>
    <numFmt numFmtId="165" formatCode="0.0"/>
  </numFmts>
  <fonts count="1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2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rgb="FF21232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sz val="11"/>
      <color theme="2"/>
      <name val="Calibri"/>
      <family val="2"/>
    </font>
    <font>
      <b/>
      <sz val="11"/>
      <color theme="2"/>
      <name val="Calibri"/>
      <family val="2"/>
    </font>
    <font>
      <sz val="8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sz val="11"/>
      <color theme="2"/>
      <name val="Calibri"/>
      <family val="2"/>
      <scheme val="minor"/>
    </font>
    <font>
      <sz val="11"/>
      <color theme="1"/>
      <name val="Calibri (Corpo)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rgb="FF000000"/>
      </patternFill>
    </fill>
    <fill>
      <patternFill patternType="solid">
        <fgColor theme="5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89999084444715716"/>
        <bgColor indexed="64"/>
      </patternFill>
    </fill>
    <fill>
      <patternFill patternType="solid">
        <fgColor theme="8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</borders>
  <cellStyleXfs count="3">
    <xf numFmtId="0" fontId="0" fillId="0" borderId="0"/>
    <xf numFmtId="9" fontId="8" fillId="0" borderId="0" applyFont="0" applyFill="0" applyBorder="0" applyAlignment="0" applyProtection="0"/>
    <xf numFmtId="0" fontId="12" fillId="0" borderId="0"/>
  </cellStyleXfs>
  <cellXfs count="126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Alignment="1">
      <alignment horizontal="left"/>
    </xf>
    <xf numFmtId="0" fontId="4" fillId="5" borderId="7" xfId="0" applyFont="1" applyFill="1" applyBorder="1" applyAlignment="1">
      <alignment horizontal="center" vertical="center" wrapText="1"/>
    </xf>
    <xf numFmtId="0" fontId="5" fillId="0" borderId="13" xfId="0" applyFont="1" applyBorder="1"/>
    <xf numFmtId="0" fontId="0" fillId="0" borderId="7" xfId="0" applyBorder="1" applyAlignment="1" applyProtection="1">
      <alignment horizontal="center"/>
      <protection locked="0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6" borderId="7" xfId="0" applyFill="1" applyBorder="1" applyAlignment="1" applyProtection="1">
      <alignment horizontal="center"/>
      <protection locked="0"/>
    </xf>
    <xf numFmtId="0" fontId="3" fillId="4" borderId="15" xfId="0" applyFont="1" applyFill="1" applyBorder="1" applyAlignment="1">
      <alignment horizontal="center" vertical="center" wrapText="1"/>
    </xf>
    <xf numFmtId="0" fontId="0" fillId="6" borderId="10" xfId="0" applyFill="1" applyBorder="1" applyAlignment="1" applyProtection="1">
      <alignment horizontal="center"/>
      <protection locked="0"/>
    </xf>
    <xf numFmtId="0" fontId="6" fillId="0" borderId="7" xfId="0" applyFont="1" applyBorder="1" applyAlignment="1">
      <alignment horizontal="center" vertical="center"/>
    </xf>
    <xf numFmtId="0" fontId="6" fillId="7" borderId="7" xfId="0" applyFont="1" applyFill="1" applyBorder="1" applyAlignment="1">
      <alignment horizontal="center"/>
    </xf>
    <xf numFmtId="0" fontId="0" fillId="0" borderId="7" xfId="0" applyBorder="1"/>
    <xf numFmtId="0" fontId="1" fillId="8" borderId="7" xfId="0" applyFont="1" applyFill="1" applyBorder="1" applyAlignment="1">
      <alignment horizontal="center" vertical="center" wrapText="1"/>
    </xf>
    <xf numFmtId="0" fontId="0" fillId="6" borderId="14" xfId="0" applyFill="1" applyBorder="1" applyAlignment="1" applyProtection="1">
      <alignment horizontal="center"/>
      <protection locked="0"/>
    </xf>
    <xf numFmtId="0" fontId="1" fillId="3" borderId="14" xfId="0" applyFont="1" applyFill="1" applyBorder="1" applyAlignment="1">
      <alignment horizontal="center" vertical="center" wrapText="1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6" borderId="0" xfId="0" applyFill="1" applyAlignment="1" applyProtection="1">
      <alignment horizontal="center"/>
      <protection locked="0"/>
    </xf>
    <xf numFmtId="0" fontId="6" fillId="0" borderId="7" xfId="0" applyFont="1" applyBorder="1" applyAlignment="1">
      <alignment horizontal="left" vertical="center"/>
    </xf>
    <xf numFmtId="0" fontId="3" fillId="4" borderId="7" xfId="0" applyFont="1" applyFill="1" applyBorder="1" applyAlignment="1" applyProtection="1">
      <alignment horizontal="center" vertical="center" wrapText="1"/>
      <protection locked="0"/>
    </xf>
    <xf numFmtId="0" fontId="3" fillId="4" borderId="7" xfId="0" applyFont="1" applyFill="1" applyBorder="1" applyAlignment="1" applyProtection="1">
      <alignment horizontal="center" vertical="center"/>
      <protection locked="0"/>
    </xf>
    <xf numFmtId="0" fontId="3" fillId="4" borderId="7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1" fillId="0" borderId="9" xfId="0" applyFont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6" xfId="0" applyBorder="1" applyAlignment="1">
      <alignment horizontal="center"/>
    </xf>
    <xf numFmtId="0" fontId="3" fillId="4" borderId="7" xfId="0" applyFont="1" applyFill="1" applyBorder="1" applyAlignment="1">
      <alignment horizontal="center" vertical="center"/>
    </xf>
    <xf numFmtId="9" fontId="0" fillId="0" borderId="0" xfId="1" applyFont="1" applyAlignment="1">
      <alignment horizontal="center"/>
    </xf>
    <xf numFmtId="0" fontId="7" fillId="0" borderId="7" xfId="0" applyFont="1" applyBorder="1" applyAlignment="1">
      <alignment horizontal="center" vertical="center"/>
    </xf>
    <xf numFmtId="0" fontId="2" fillId="0" borderId="7" xfId="0" applyFont="1" applyBorder="1" applyAlignment="1" applyProtection="1">
      <alignment horizontal="center"/>
      <protection locked="0"/>
    </xf>
    <xf numFmtId="0" fontId="7" fillId="0" borderId="7" xfId="0" applyFont="1" applyBorder="1" applyAlignment="1">
      <alignment horizontal="left" vertical="center"/>
    </xf>
    <xf numFmtId="0" fontId="2" fillId="0" borderId="10" xfId="0" applyFont="1" applyBorder="1" applyAlignment="1" applyProtection="1">
      <alignment horizontal="center"/>
      <protection locked="0"/>
    </xf>
    <xf numFmtId="0" fontId="7" fillId="0" borderId="7" xfId="0" applyFont="1" applyBorder="1" applyAlignment="1">
      <alignment horizontal="left"/>
    </xf>
    <xf numFmtId="0" fontId="7" fillId="0" borderId="7" xfId="0" applyFont="1" applyBorder="1" applyAlignment="1">
      <alignment horizontal="center"/>
    </xf>
    <xf numFmtId="0" fontId="0" fillId="0" borderId="16" xfId="0" applyBorder="1"/>
    <xf numFmtId="0" fontId="1" fillId="0" borderId="16" xfId="0" applyFont="1" applyBorder="1" applyAlignment="1">
      <alignment horizontal="center"/>
    </xf>
    <xf numFmtId="164" fontId="1" fillId="0" borderId="0" xfId="1" applyNumberFormat="1" applyFont="1" applyAlignment="1">
      <alignment horizontal="center"/>
    </xf>
    <xf numFmtId="165" fontId="3" fillId="4" borderId="7" xfId="0" applyNumberFormat="1" applyFont="1" applyFill="1" applyBorder="1" applyAlignment="1">
      <alignment horizontal="center" vertical="center" wrapText="1"/>
    </xf>
    <xf numFmtId="165" fontId="2" fillId="0" borderId="7" xfId="0" applyNumberFormat="1" applyFont="1" applyBorder="1" applyAlignment="1" applyProtection="1">
      <alignment horizontal="center"/>
      <protection locked="0"/>
    </xf>
    <xf numFmtId="0" fontId="2" fillId="6" borderId="10" xfId="0" applyFont="1" applyFill="1" applyBorder="1" applyAlignment="1" applyProtection="1">
      <alignment horizontal="center"/>
      <protection locked="0"/>
    </xf>
    <xf numFmtId="0" fontId="2" fillId="6" borderId="7" xfId="0" applyFont="1" applyFill="1" applyBorder="1" applyAlignment="1" applyProtection="1">
      <alignment horizontal="center"/>
      <protection locked="0"/>
    </xf>
    <xf numFmtId="0" fontId="0" fillId="6" borderId="0" xfId="0" applyFill="1"/>
    <xf numFmtId="0" fontId="3" fillId="9" borderId="7" xfId="0" applyFont="1" applyFill="1" applyBorder="1" applyAlignment="1" applyProtection="1">
      <alignment horizontal="center"/>
      <protection locked="0"/>
    </xf>
    <xf numFmtId="0" fontId="10" fillId="9" borderId="7" xfId="0" applyFont="1" applyFill="1" applyBorder="1" applyAlignment="1" applyProtection="1">
      <alignment horizontal="center"/>
      <protection locked="0"/>
    </xf>
    <xf numFmtId="0" fontId="10" fillId="9" borderId="7" xfId="0" applyFont="1" applyFill="1" applyBorder="1" applyAlignment="1" applyProtection="1">
      <alignment horizontal="left"/>
      <protection locked="0"/>
    </xf>
    <xf numFmtId="0" fontId="10" fillId="9" borderId="7" xfId="0" applyFont="1" applyFill="1" applyBorder="1" applyAlignment="1">
      <alignment horizontal="left"/>
    </xf>
    <xf numFmtId="0" fontId="10" fillId="9" borderId="7" xfId="0" applyFont="1" applyFill="1" applyBorder="1" applyAlignment="1" applyProtection="1">
      <alignment horizontal="center" vertic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0" fontId="3" fillId="6" borderId="7" xfId="0" applyFont="1" applyFill="1" applyBorder="1" applyAlignment="1" applyProtection="1">
      <alignment horizontal="center"/>
      <protection locked="0"/>
    </xf>
    <xf numFmtId="0" fontId="3" fillId="0" borderId="0" xfId="0" applyFont="1"/>
    <xf numFmtId="0" fontId="7" fillId="6" borderId="7" xfId="0" applyFont="1" applyFill="1" applyBorder="1" applyAlignment="1">
      <alignment horizontal="left"/>
    </xf>
    <xf numFmtId="0" fontId="7" fillId="6" borderId="7" xfId="0" applyFont="1" applyFill="1" applyBorder="1" applyAlignment="1" applyProtection="1">
      <alignment horizontal="center"/>
      <protection locked="0"/>
    </xf>
    <xf numFmtId="0" fontId="7" fillId="6" borderId="7" xfId="0" applyFont="1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1" fontId="3" fillId="9" borderId="7" xfId="0" applyNumberFormat="1" applyFont="1" applyFill="1" applyBorder="1" applyAlignment="1" applyProtection="1">
      <alignment horizontal="center"/>
      <protection locked="0"/>
    </xf>
    <xf numFmtId="1" fontId="3" fillId="4" borderId="7" xfId="0" applyNumberFormat="1" applyFont="1" applyFill="1" applyBorder="1" applyAlignment="1">
      <alignment horizontal="center" vertical="center"/>
    </xf>
    <xf numFmtId="0" fontId="7" fillId="6" borderId="7" xfId="0" applyFont="1" applyFill="1" applyBorder="1" applyAlignment="1" applyProtection="1">
      <alignment horizontal="left"/>
      <protection locked="0"/>
    </xf>
    <xf numFmtId="165" fontId="2" fillId="6" borderId="7" xfId="0" applyNumberFormat="1" applyFont="1" applyFill="1" applyBorder="1" applyAlignment="1" applyProtection="1">
      <alignment horizontal="center"/>
      <protection locked="0"/>
    </xf>
    <xf numFmtId="0" fontId="0" fillId="6" borderId="7" xfId="0" applyFill="1" applyBorder="1"/>
    <xf numFmtId="1" fontId="2" fillId="6" borderId="7" xfId="0" applyNumberFormat="1" applyFont="1" applyFill="1" applyBorder="1" applyAlignment="1" applyProtection="1">
      <alignment horizontal="center"/>
      <protection locked="0"/>
    </xf>
    <xf numFmtId="10" fontId="0" fillId="0" borderId="0" xfId="0" applyNumberFormat="1" applyAlignment="1">
      <alignment horizontal="center"/>
    </xf>
    <xf numFmtId="0" fontId="1" fillId="10" borderId="0" xfId="0" applyFont="1" applyFill="1" applyAlignment="1">
      <alignment horizontal="center"/>
    </xf>
    <xf numFmtId="9" fontId="0" fillId="0" borderId="7" xfId="0" applyNumberFormat="1" applyBorder="1"/>
    <xf numFmtId="0" fontId="0" fillId="4" borderId="0" xfId="0" applyFill="1"/>
    <xf numFmtId="0" fontId="14" fillId="4" borderId="0" xfId="0" applyFont="1" applyFill="1" applyAlignment="1">
      <alignment horizontal="center"/>
    </xf>
    <xf numFmtId="0" fontId="1" fillId="10" borderId="7" xfId="0" applyFont="1" applyFill="1" applyBorder="1" applyAlignment="1">
      <alignment horizontal="center"/>
    </xf>
    <xf numFmtId="0" fontId="0" fillId="0" borderId="0" xfId="0" applyAlignment="1">
      <alignment horizontal="left" vertical="center"/>
    </xf>
    <xf numFmtId="0" fontId="15" fillId="6" borderId="7" xfId="0" applyFont="1" applyFill="1" applyBorder="1" applyAlignment="1">
      <alignment horizontal="center"/>
    </xf>
    <xf numFmtId="0" fontId="15" fillId="6" borderId="7" xfId="0" applyFont="1" applyFill="1" applyBorder="1" applyAlignment="1" applyProtection="1">
      <alignment horizontal="center"/>
      <protection locked="0"/>
    </xf>
    <xf numFmtId="0" fontId="15" fillId="6" borderId="7" xfId="0" applyFont="1" applyFill="1" applyBorder="1" applyAlignment="1" applyProtection="1">
      <alignment horizontal="center" vertical="center"/>
      <protection locked="0"/>
    </xf>
    <xf numFmtId="0" fontId="13" fillId="6" borderId="7" xfId="0" applyFont="1" applyFill="1" applyBorder="1" applyAlignment="1" applyProtection="1">
      <alignment horizontal="left"/>
      <protection locked="0"/>
    </xf>
    <xf numFmtId="0" fontId="15" fillId="0" borderId="7" xfId="0" applyFont="1" applyBorder="1" applyAlignment="1">
      <alignment horizontal="center"/>
    </xf>
    <xf numFmtId="0" fontId="15" fillId="0" borderId="7" xfId="0" applyFont="1" applyBorder="1" applyAlignment="1">
      <alignment horizontal="center" vertical="center"/>
    </xf>
    <xf numFmtId="0" fontId="13" fillId="7" borderId="7" xfId="0" applyFont="1" applyFill="1" applyBorder="1" applyAlignment="1">
      <alignment horizontal="center"/>
    </xf>
    <xf numFmtId="0" fontId="13" fillId="0" borderId="7" xfId="0" applyFont="1" applyBorder="1" applyAlignment="1">
      <alignment horizontal="left"/>
    </xf>
    <xf numFmtId="0" fontId="15" fillId="0" borderId="7" xfId="0" applyFont="1" applyBorder="1" applyAlignment="1" applyProtection="1">
      <alignment horizontal="center"/>
      <protection locked="0"/>
    </xf>
    <xf numFmtId="0" fontId="13" fillId="7" borderId="7" xfId="0" applyFont="1" applyFill="1" applyBorder="1" applyAlignment="1">
      <alignment horizontal="left"/>
    </xf>
    <xf numFmtId="0" fontId="13" fillId="7" borderId="7" xfId="0" applyFont="1" applyFill="1" applyBorder="1"/>
    <xf numFmtId="0" fontId="13" fillId="6" borderId="7" xfId="0" applyFont="1" applyFill="1" applyBorder="1" applyAlignment="1" applyProtection="1">
      <alignment horizontal="center"/>
      <protection locked="0"/>
    </xf>
    <xf numFmtId="0" fontId="7" fillId="7" borderId="7" xfId="0" applyFont="1" applyFill="1" applyBorder="1" applyAlignment="1">
      <alignment horizontal="left"/>
    </xf>
    <xf numFmtId="0" fontId="3" fillId="0" borderId="7" xfId="0" applyFont="1" applyBorder="1" applyAlignment="1" applyProtection="1">
      <alignment horizontal="center"/>
      <protection locked="0"/>
    </xf>
    <xf numFmtId="0" fontId="7" fillId="6" borderId="7" xfId="0" applyFont="1" applyFill="1" applyBorder="1" applyAlignment="1" applyProtection="1">
      <alignment horizontal="center" vertical="center"/>
      <protection locked="0"/>
    </xf>
    <xf numFmtId="0" fontId="2" fillId="6" borderId="7" xfId="0" applyFont="1" applyFill="1" applyBorder="1"/>
    <xf numFmtId="0" fontId="2" fillId="6" borderId="0" xfId="0" applyFont="1" applyFill="1"/>
    <xf numFmtId="0" fontId="7" fillId="7" borderId="7" xfId="0" applyFont="1" applyFill="1" applyBorder="1" applyAlignment="1">
      <alignment horizontal="center"/>
    </xf>
    <xf numFmtId="0" fontId="7" fillId="6" borderId="7" xfId="0" applyFont="1" applyFill="1" applyBorder="1" applyAlignment="1">
      <alignment horizontal="center" vertical="center"/>
    </xf>
    <xf numFmtId="0" fontId="7" fillId="6" borderId="7" xfId="0" applyFont="1" applyFill="1" applyBorder="1" applyAlignment="1" applyProtection="1">
      <alignment horizontal="left" vertical="center"/>
      <protection locked="0"/>
    </xf>
    <xf numFmtId="0" fontId="9" fillId="9" borderId="7" xfId="0" applyFont="1" applyFill="1" applyBorder="1" applyAlignment="1" applyProtection="1">
      <alignment horizontal="left"/>
      <protection locked="0"/>
    </xf>
    <xf numFmtId="0" fontId="9" fillId="9" borderId="7" xfId="0" applyFont="1" applyFill="1" applyBorder="1" applyAlignment="1">
      <alignment horizontal="left"/>
    </xf>
    <xf numFmtId="0" fontId="14" fillId="9" borderId="7" xfId="0" applyFont="1" applyFill="1" applyBorder="1" applyAlignment="1" applyProtection="1">
      <alignment horizontal="center"/>
      <protection locked="0"/>
    </xf>
    <xf numFmtId="0" fontId="3" fillId="6" borderId="10" xfId="0" applyFont="1" applyFill="1" applyBorder="1" applyAlignment="1" applyProtection="1">
      <alignment horizontal="center"/>
      <protection locked="0"/>
    </xf>
    <xf numFmtId="0" fontId="3" fillId="0" borderId="7" xfId="0" applyFont="1" applyBorder="1"/>
    <xf numFmtId="0" fontId="10" fillId="9" borderId="7" xfId="0" applyFont="1" applyFill="1" applyBorder="1" applyAlignment="1">
      <alignment horizontal="center"/>
    </xf>
    <xf numFmtId="0" fontId="3" fillId="6" borderId="7" xfId="0" applyFont="1" applyFill="1" applyBorder="1"/>
    <xf numFmtId="0" fontId="3" fillId="6" borderId="0" xfId="0" applyFont="1" applyFill="1"/>
    <xf numFmtId="0" fontId="14" fillId="6" borderId="7" xfId="0" applyFont="1" applyFill="1" applyBorder="1" applyAlignment="1" applyProtection="1">
      <alignment horizontal="center"/>
      <protection locked="0"/>
    </xf>
    <xf numFmtId="0" fontId="14" fillId="6" borderId="10" xfId="0" applyFont="1" applyFill="1" applyBorder="1" applyAlignment="1" applyProtection="1">
      <alignment horizontal="center"/>
      <protection locked="0"/>
    </xf>
    <xf numFmtId="0" fontId="14" fillId="6" borderId="7" xfId="0" applyFont="1" applyFill="1" applyBorder="1"/>
    <xf numFmtId="0" fontId="14" fillId="6" borderId="0" xfId="0" applyFont="1" applyFill="1"/>
    <xf numFmtId="0" fontId="3" fillId="11" borderId="17" xfId="0" applyFont="1" applyFill="1" applyBorder="1" applyAlignment="1">
      <alignment horizontal="center" vertical="center" wrapText="1"/>
    </xf>
    <xf numFmtId="0" fontId="13" fillId="6" borderId="7" xfId="0" applyFont="1" applyFill="1" applyBorder="1" applyAlignment="1">
      <alignment horizontal="left"/>
    </xf>
    <xf numFmtId="0" fontId="7" fillId="6" borderId="7" xfId="0" applyFont="1" applyFill="1" applyBorder="1" applyAlignment="1">
      <alignment horizontal="left" vertical="center"/>
    </xf>
    <xf numFmtId="0" fontId="7" fillId="0" borderId="7" xfId="0" applyFont="1" applyBorder="1" applyAlignment="1">
      <alignment vertical="center"/>
    </xf>
    <xf numFmtId="0" fontId="7" fillId="6" borderId="7" xfId="0" applyFont="1" applyFill="1" applyBorder="1" applyProtection="1">
      <protection locked="0"/>
    </xf>
    <xf numFmtId="0" fontId="7" fillId="0" borderId="7" xfId="0" applyFont="1" applyBorder="1"/>
    <xf numFmtId="0" fontId="6" fillId="6" borderId="7" xfId="0" applyFont="1" applyFill="1" applyBorder="1" applyAlignment="1">
      <alignment horizontal="center"/>
    </xf>
    <xf numFmtId="0" fontId="3" fillId="4" borderId="10" xfId="0" applyFont="1" applyFill="1" applyBorder="1" applyAlignment="1">
      <alignment horizontal="center" vertical="center"/>
    </xf>
    <xf numFmtId="0" fontId="3" fillId="4" borderId="12" xfId="0" applyFont="1" applyFill="1" applyBorder="1" applyAlignment="1">
      <alignment horizontal="center" vertical="center"/>
    </xf>
    <xf numFmtId="0" fontId="1" fillId="2" borderId="10" xfId="0" applyFont="1" applyFill="1" applyBorder="1" applyAlignment="1" applyProtection="1">
      <alignment horizontal="center"/>
      <protection locked="0"/>
    </xf>
    <xf numFmtId="0" fontId="1" fillId="2" borderId="11" xfId="0" applyFont="1" applyFill="1" applyBorder="1" applyAlignment="1" applyProtection="1">
      <alignment horizontal="center"/>
      <protection locked="0"/>
    </xf>
    <xf numFmtId="0" fontId="1" fillId="2" borderId="12" xfId="0" applyFont="1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center" vertical="center"/>
    </xf>
    <xf numFmtId="9" fontId="0" fillId="0" borderId="7" xfId="0" applyNumberFormat="1" applyBorder="1" applyAlignment="1">
      <alignment horizontal="center" vertical="center"/>
    </xf>
    <xf numFmtId="0" fontId="1" fillId="10" borderId="7" xfId="0" applyFont="1" applyFill="1" applyBorder="1" applyAlignment="1">
      <alignment horizontal="center"/>
    </xf>
    <xf numFmtId="0" fontId="0" fillId="0" borderId="0" xfId="0" applyNumberFormat="1" applyAlignment="1">
      <alignment horizontal="center"/>
    </xf>
  </cellXfs>
  <cellStyles count="3">
    <cellStyle name="Excel Built-in Normal" xfId="2" xr:uid="{49F1F642-8F57-4845-8185-9EB5D2D7168A}"/>
    <cellStyle name="Normal" xfId="0" builtinId="0"/>
    <cellStyle name="Porcentagem" xfId="1" builtinId="5"/>
  </cellStyles>
  <dxfs count="191"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font>
        <color theme="2"/>
      </font>
    </dxf>
    <dxf>
      <font>
        <color theme="2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fill>
        <patternFill patternType="solid">
          <bgColor theme="4"/>
        </patternFill>
      </fill>
    </dxf>
    <dxf>
      <font>
        <color theme="2"/>
      </font>
    </dxf>
    <dxf>
      <fill>
        <patternFill>
          <bgColor theme="4"/>
        </patternFill>
      </fill>
    </dxf>
    <dxf>
      <font>
        <color theme="2"/>
      </font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font>
        <color theme="2"/>
      </font>
    </dxf>
    <dxf>
      <font>
        <color theme="2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fill>
        <patternFill patternType="solid">
          <bgColor theme="4"/>
        </patternFill>
      </fill>
    </dxf>
    <dxf>
      <font>
        <color theme="2"/>
      </font>
    </dxf>
    <dxf>
      <fill>
        <patternFill>
          <bgColor theme="4"/>
        </patternFill>
      </fill>
    </dxf>
    <dxf>
      <fill>
        <patternFill>
          <bgColor theme="4"/>
        </patternFill>
      </fill>
    </dxf>
    <dxf>
      <font>
        <color theme="2"/>
      </font>
    </dxf>
    <dxf>
      <font>
        <color theme="2"/>
      </font>
    </dxf>
    <dxf>
      <fill>
        <patternFill>
          <bgColor theme="4"/>
        </patternFill>
      </fill>
    </dxf>
    <dxf>
      <fill>
        <patternFill>
          <bgColor theme="4"/>
        </patternFill>
      </fill>
    </dxf>
    <dxf>
      <font>
        <color theme="2"/>
      </font>
    </dxf>
    <dxf>
      <font>
        <color theme="2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fill>
        <patternFill patternType="solid">
          <bgColor theme="4"/>
        </patternFill>
      </fill>
    </dxf>
    <dxf>
      <font>
        <color theme="2"/>
      </font>
    </dxf>
    <dxf>
      <fill>
        <patternFill patternType="solid">
          <bgColor theme="4"/>
        </patternFill>
      </fill>
    </dxf>
    <dxf>
      <font>
        <color theme="2"/>
      </font>
    </dxf>
    <dxf>
      <numFmt numFmtId="14" formatCode="0.00%"/>
    </dxf>
    <dxf>
      <fill>
        <patternFill>
          <bgColor theme="4"/>
        </patternFill>
      </fill>
    </dxf>
    <dxf>
      <fill>
        <patternFill>
          <bgColor theme="4"/>
        </patternFill>
      </fill>
    </dxf>
    <dxf>
      <font>
        <color theme="2"/>
      </font>
    </dxf>
    <dxf>
      <font>
        <color theme="2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fill>
        <patternFill patternType="solid">
          <bgColor theme="4"/>
        </patternFill>
      </fill>
    </dxf>
    <dxf>
      <font>
        <color theme="2"/>
      </font>
    </dxf>
    <dxf>
      <fill>
        <patternFill>
          <bgColor theme="4"/>
        </patternFill>
      </fill>
    </dxf>
    <dxf>
      <fill>
        <patternFill>
          <bgColor theme="4"/>
        </patternFill>
      </fill>
    </dxf>
    <dxf>
      <font>
        <color theme="2"/>
      </font>
    </dxf>
    <dxf>
      <font>
        <color theme="2"/>
      </font>
    </dxf>
    <dxf>
      <numFmt numFmtId="14" formatCode="0.00%"/>
    </dxf>
    <dxf>
      <fill>
        <patternFill patternType="solid">
          <bgColor theme="4"/>
        </patternFill>
      </fill>
    </dxf>
    <dxf>
      <font>
        <color theme="2"/>
      </font>
    </dxf>
    <dxf>
      <font>
        <color theme="2"/>
      </font>
    </dxf>
    <dxf>
      <font>
        <color theme="2"/>
      </font>
    </dxf>
    <dxf>
      <fill>
        <patternFill>
          <bgColor theme="4"/>
        </patternFill>
      </fill>
    </dxf>
    <dxf>
      <fill>
        <patternFill>
          <bgColor theme="4"/>
        </patternFill>
      </fill>
    </dxf>
    <dxf>
      <font>
        <color theme="2"/>
      </font>
    </dxf>
    <dxf>
      <font>
        <color theme="2"/>
      </font>
    </dxf>
    <dxf>
      <fill>
        <patternFill>
          <bgColor theme="4"/>
        </patternFill>
      </fill>
    </dxf>
    <dxf>
      <fill>
        <patternFill>
          <bgColor theme="4"/>
        </patternFill>
      </fill>
    </dxf>
    <dxf>
      <font>
        <color theme="2"/>
      </font>
    </dxf>
    <dxf>
      <fill>
        <patternFill patternType="solid">
          <bgColor theme="4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2"/>
      </font>
    </dxf>
    <dxf>
      <fill>
        <patternFill patternType="solid">
          <bgColor theme="4"/>
        </patternFill>
      </fill>
    </dxf>
    <dxf>
      <numFmt numFmtId="14" formatCode="0.00%"/>
    </dxf>
    <dxf>
      <font>
        <color theme="2"/>
      </font>
    </dxf>
    <dxf>
      <font>
        <color theme="2"/>
      </font>
    </dxf>
    <dxf>
      <fill>
        <patternFill>
          <bgColor theme="4"/>
        </patternFill>
      </fill>
    </dxf>
    <dxf>
      <fill>
        <patternFill>
          <bgColor theme="4"/>
        </patternFill>
      </fill>
    </dxf>
    <dxf>
      <font>
        <color theme="2"/>
      </font>
    </dxf>
    <dxf>
      <fill>
        <patternFill patternType="solid">
          <bgColor theme="4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2"/>
      </font>
    </dxf>
    <dxf>
      <font>
        <color theme="2"/>
      </font>
    </dxf>
    <dxf>
      <fill>
        <patternFill>
          <bgColor theme="4"/>
        </patternFill>
      </fill>
    </dxf>
    <dxf>
      <fill>
        <patternFill>
          <bgColor theme="4"/>
        </patternFill>
      </fill>
    </dxf>
    <dxf>
      <numFmt numFmtId="14" formatCode="0.00%"/>
    </dxf>
    <dxf>
      <font>
        <color theme="2"/>
      </font>
    </dxf>
    <dxf>
      <fill>
        <patternFill patternType="solid">
          <bgColor theme="4"/>
        </patternFill>
      </fill>
    </dxf>
    <dxf>
      <font>
        <color theme="2"/>
      </font>
    </dxf>
    <dxf>
      <fill>
        <patternFill patternType="solid">
          <bgColor theme="4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2"/>
      </font>
    </dxf>
    <dxf>
      <font>
        <color theme="2"/>
      </font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theme="2"/>
      </font>
    </dxf>
    <dxf>
      <font>
        <color theme="2"/>
      </font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font>
        <color theme="2"/>
      </font>
    </dxf>
    <dxf>
      <fill>
        <patternFill>
          <bgColor theme="4"/>
        </patternFill>
      </fill>
    </dxf>
    <dxf>
      <font>
        <color theme="2"/>
      </font>
    </dxf>
    <dxf>
      <fill>
        <patternFill patternType="solid">
          <bgColor theme="4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0" formatCode="General"/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0" formatCode="General"/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0" formatCode="General"/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numFmt numFmtId="0" formatCode="General"/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5" tint="-9.9978637043366805E-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5" tint="-9.9978637043366805E-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12322"/>
        <name val="Calibri"/>
        <family val="2"/>
        <scheme val="none"/>
      </font>
      <fill>
        <patternFill patternType="solid">
          <fgColor rgb="FF000000"/>
          <bgColor rgb="FFC4C4BF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12322"/>
        <name val="Calibri"/>
        <family val="2"/>
        <scheme val="none"/>
      </font>
      <fill>
        <patternFill patternType="solid">
          <fgColor rgb="FF000000"/>
          <bgColor rgb="FFC4C4BF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5" tint="-9.9978637043366805E-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5" tint="-9.9978637043366805E-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5" tint="-9.9978637043366805E-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5" tint="-9.9978637043366805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5" tint="-9.9978637043366805E-2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5" tint="-9.9978637043366805E-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5" tint="-9.9978637043366805E-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 tint="-0.34998626667073579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0" formatCode="General"/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0" formatCode="General"/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numFmt numFmtId="0" formatCode="General"/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0.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0" formatCode="General"/>
      <fill>
        <patternFill patternType="solid">
          <fgColor indexed="64"/>
          <bgColor theme="5" tint="-9.9978637043366805E-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5" tint="-9.9978637043366805E-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5" tint="-9.9978637043366805E-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12322"/>
        <name val="Calibri"/>
        <family val="2"/>
        <scheme val="none"/>
      </font>
      <fill>
        <patternFill patternType="solid">
          <fgColor rgb="FF000000"/>
          <bgColor rgb="FFC4C4BF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12322"/>
        <name val="Calibri"/>
        <family val="2"/>
        <scheme val="none"/>
      </font>
      <fill>
        <patternFill patternType="solid">
          <fgColor rgb="FF000000"/>
          <bgColor rgb="FFC4C4BF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5" tint="-9.9978637043366805E-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5" tint="-9.9978637043366805E-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5" tint="-9.9978637043366805E-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ill>
        <patternFill patternType="solid">
          <fgColor indexed="64"/>
          <bgColor theme="5" tint="-9.9978637043366805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solid">
          <fgColor indexed="64"/>
          <bgColor theme="5" tint="-9.9978637043366805E-2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5" tint="-9.9978637043366805E-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solid">
          <fgColor indexed="64"/>
          <bgColor theme="5" tint="-9.9978637043366805E-2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border>
        <top style="thin">
          <color rgb="FF000000"/>
        </top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0" tint="-0.34998626667073579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</dxfs>
  <tableStyles count="2" defaultTableStyle="TableStyleMedium2" defaultPivotStyle="PivotStyleLight16">
    <tableStyle name="AFYA" pivot="0" table="0" count="10" xr9:uid="{19723BD3-7D83-415F-A7AA-91B59571F2A5}">
      <tableStyleElement type="wholeTable" dxfId="190"/>
      <tableStyleElement type="headerRow" dxfId="189"/>
    </tableStyle>
    <tableStyle name="Invisible" pivot="0" table="0" count="0" xr9:uid="{865D97E3-7FF6-40AF-8129-615BCEBBF940}"/>
  </tableStyles>
  <extLst>
    <ext xmlns:x14="http://schemas.microsoft.com/office/spreadsheetml/2009/9/main" uri="{46F421CA-312F-682f-3DD2-61675219B42D}">
      <x14:dxfs count="8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4" tint="-0.249977111117893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theme="4" tint="0.59999389629810485"/>
            </left>
            <right style="thin">
              <color theme="4" tint="0.59999389629810485"/>
            </right>
            <top style="thin">
              <color theme="4" tint="0.59999389629810485"/>
            </top>
            <bottom style="thin">
              <color theme="4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4"/>
              <bgColor theme="4"/>
            </patternFill>
          </fill>
          <border>
            <left style="thin">
              <color theme="4"/>
            </left>
            <right style="thin">
              <color theme="4"/>
            </right>
            <top style="thin">
              <color theme="4"/>
            </top>
            <bottom style="thin">
              <color theme="4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AFYA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4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3.xml"/><Relationship Id="rId12" Type="http://schemas.openxmlformats.org/officeDocument/2006/relationships/styles" Target="styles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11" Type="http://schemas.openxmlformats.org/officeDocument/2006/relationships/connections" Target="connections.xml"/><Relationship Id="rId5" Type="http://schemas.openxmlformats.org/officeDocument/2006/relationships/pivotCacheDefinition" Target="pivotCache/pivotCacheDefinition1.xml"/><Relationship Id="rId15" Type="http://schemas.openxmlformats.org/officeDocument/2006/relationships/powerPivotData" Target="model/item.data"/><Relationship Id="rId10" Type="http://schemas.openxmlformats.org/officeDocument/2006/relationships/theme" Target="theme/theme1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5.xml"/><Relationship Id="rId14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1521803</xdr:colOff>
      <xdr:row>0</xdr:row>
      <xdr:rowOff>77017</xdr:rowOff>
    </xdr:from>
    <xdr:to>
      <xdr:col>4</xdr:col>
      <xdr:colOff>3935610</xdr:colOff>
      <xdr:row>1</xdr:row>
      <xdr:rowOff>144463</xdr:rowOff>
    </xdr:to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34DA387A-E2E7-459D-80CD-AC7A0CBF0BDB}"/>
            </a:ext>
          </a:extLst>
        </xdr:cNvPr>
        <xdr:cNvSpPr txBox="1"/>
      </xdr:nvSpPr>
      <xdr:spPr>
        <a:xfrm>
          <a:off x="3342665" y="77017"/>
          <a:ext cx="2413807" cy="2515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marL="0" indent="0"/>
          <a:r>
            <a:rPr lang="en-US" sz="1100" b="1">
              <a:solidFill>
                <a:schemeClr val="tx1"/>
              </a:solidFill>
              <a:latin typeface="+mn-lt"/>
              <a:ea typeface="+mn-lt"/>
              <a:cs typeface="+mn-lt"/>
            </a:rPr>
            <a:t>FRAMEWORK CURSO</a:t>
          </a:r>
          <a:r>
            <a:rPr lang="en-US" sz="1100" b="1" baseline="0">
              <a:solidFill>
                <a:schemeClr val="tx1"/>
              </a:solidFill>
              <a:latin typeface="+mn-lt"/>
              <a:ea typeface="+mn-lt"/>
              <a:cs typeface="+mn-lt"/>
            </a:rPr>
            <a:t> SHE</a:t>
          </a:r>
          <a:endParaRPr lang="en-US" sz="1100" b="1">
            <a:solidFill>
              <a:schemeClr val="tx1"/>
            </a:solidFill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1</xdr:col>
      <xdr:colOff>71439</xdr:colOff>
      <xdr:row>2</xdr:row>
      <xdr:rowOff>23813</xdr:rowOff>
    </xdr:from>
    <xdr:to>
      <xdr:col>3</xdr:col>
      <xdr:colOff>111049</xdr:colOff>
      <xdr:row>4</xdr:row>
      <xdr:rowOff>74179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724E518-B0CA-4B29-BA7D-2328CFF04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39" y="392113"/>
          <a:ext cx="1100855" cy="4821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3205686" y="77017"/>
    <xdr:ext cx="2413807" cy="257946"/>
    <xdr:sp macro="" textlink="">
      <xdr:nvSpPr>
        <xdr:cNvPr id="2" name="CaixaDeTexto 1">
          <a:extLst>
            <a:ext uri="{FF2B5EF4-FFF2-40B4-BE49-F238E27FC236}">
              <a16:creationId xmlns:a16="http://schemas.microsoft.com/office/drawing/2014/main" id="{B5CE1E28-E950-4206-8352-704B2D2B0DE1}"/>
            </a:ext>
          </a:extLst>
        </xdr:cNvPr>
        <xdr:cNvSpPr txBox="1"/>
      </xdr:nvSpPr>
      <xdr:spPr>
        <a:xfrm>
          <a:off x="3205686" y="77017"/>
          <a:ext cx="2413807" cy="2579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marL="0" indent="0"/>
          <a:r>
            <a:rPr lang="en-US" sz="1100" b="1">
              <a:solidFill>
                <a:schemeClr val="tx1"/>
              </a:solidFill>
              <a:latin typeface="+mn-lt"/>
              <a:ea typeface="+mn-lt"/>
              <a:cs typeface="+mn-lt"/>
            </a:rPr>
            <a:t>FRAMEWORK CURSO</a:t>
          </a:r>
          <a:r>
            <a:rPr lang="en-US" sz="1100" b="1" baseline="0">
              <a:solidFill>
                <a:schemeClr val="tx1"/>
              </a:solidFill>
              <a:latin typeface="+mn-lt"/>
              <a:ea typeface="+mn-lt"/>
              <a:cs typeface="+mn-lt"/>
            </a:rPr>
            <a:t> SHE</a:t>
          </a:r>
          <a:endParaRPr lang="en-US" sz="1100" b="1">
            <a:solidFill>
              <a:schemeClr val="tx1"/>
            </a:solidFill>
            <a:latin typeface="+mn-lt"/>
            <a:ea typeface="+mn-lt"/>
            <a:cs typeface="+mn-lt"/>
          </a:endParaRPr>
        </a:p>
      </xdr:txBody>
    </xdr:sp>
    <xdr:clientData/>
  </xdr:absoluteAnchor>
  <xdr:oneCellAnchor>
    <xdr:from>
      <xdr:col>1</xdr:col>
      <xdr:colOff>71439</xdr:colOff>
      <xdr:row>2</xdr:row>
      <xdr:rowOff>23813</xdr:rowOff>
    </xdr:from>
    <xdr:ext cx="1048241" cy="499402"/>
    <xdr:pic>
      <xdr:nvPicPr>
        <xdr:cNvPr id="3" name="Imagem 2">
          <a:extLst>
            <a:ext uri="{FF2B5EF4-FFF2-40B4-BE49-F238E27FC236}">
              <a16:creationId xmlns:a16="http://schemas.microsoft.com/office/drawing/2014/main" id="{1498DA3F-253D-4E7F-B8F5-72564AE06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1039" y="404813"/>
          <a:ext cx="1048241" cy="499402"/>
        </a:xfrm>
        <a:prstGeom prst="rect">
          <a:avLst/>
        </a:prstGeom>
      </xdr:spPr>
    </xdr:pic>
    <xdr:clientData/>
  </xdr:one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OnLoad="1" refreshedBy="Ana Carolina Santana de Oliveira" refreshedDate="46125.372437731479" backgroundQuery="1" createdVersion="8" refreshedVersion="8" minRefreshableVersion="3" recordCount="0" supportSubquery="1" supportAdvancedDrill="1" xr:uid="{B7FB169E-22E6-46EA-BE5E-7CBF86CEBF67}">
  <cacheSource type="external" connectionId="8"/>
  <cacheFields count="3">
    <cacheField name="[Measures].[Soma de CH TOTAL 2]" caption="Soma de CH TOTAL 2" numFmtId="0" hierarchy="163" level="32767"/>
    <cacheField name="[TB_Enfermagem21].[PERÍODOS].[PERÍODOS]" caption="PERÍODOS" numFmtId="0" hierarchy="111" level="1">
      <sharedItems count="9">
        <s v="1º"/>
        <s v="2º"/>
        <s v="3º"/>
        <s v="4º"/>
        <s v="5º"/>
        <s v="6º"/>
        <s v="7º"/>
        <s v="8º"/>
        <s v="ACC"/>
      </sharedItems>
    </cacheField>
    <cacheField name="Unsupported0" numFmtId="0" hierarchy="170" level="32767">
      <extLst>
        <ext xmlns:x14="http://schemas.microsoft.com/office/spreadsheetml/2009/9/main" uri="{63CAB8AC-B538-458d-9737-405883B0398D}">
          <x14:cacheField ignore="1"/>
        </ext>
      </extLst>
    </cacheField>
  </cacheFields>
  <cacheHierarchies count="171">
    <cacheHierarchy uniqueName="[DCN].[Áreas temáticas]" caption="Áreas temáticas" attribute="1" defaultMemberUniqueName="[DCN].[Áreas temáticas].[All]" allUniqueName="[DCN].[Áreas temáticas].[All]" dimensionUniqueName="[DCN]" displayFolder="" count="0" memberValueDatatype="130" unbalanced="0"/>
    <cacheHierarchy uniqueName="[DCN].[Conteúdos]" caption="Conteúdos" attribute="1" defaultMemberUniqueName="[DCN].[Conteúdos].[All]" allUniqueName="[DCN].[Conteúdos].[All]" dimensionUniqueName="[DCN]" displayFolder="" count="0" memberValueDatatype="130" unbalanced="0"/>
    <cacheHierarchy uniqueName="[DCN].[Disciplina proposta]" caption="Disciplina proposta" attribute="1" defaultMemberUniqueName="[DCN].[Disciplina proposta].[All]" allUniqueName="[DCN].[Disciplina proposta].[All]" dimensionUniqueName="[DCN]" displayFolder="" count="0" memberValueDatatype="130" unbalanced="0"/>
    <cacheHierarchy uniqueName="[DCN].[Período]" caption="Período" attribute="1" defaultMemberUniqueName="[DCN].[Período].[All]" allUniqueName="[DCN].[Período].[All]" dimensionUniqueName="[DCN]" displayFolder="" count="0" memberValueDatatype="20" unbalanced="0"/>
    <cacheHierarchy uniqueName="[DCN].[CH TOTAL]" caption="CH TOTAL" attribute="1" defaultMemberUniqueName="[DCN].[CH TOTAL].[All]" allUniqueName="[DCN].[CH TOTAL].[All]" dimensionUniqueName="[DCN]" displayFolder="" count="0" memberValueDatatype="20" unbalanced="0"/>
    <cacheHierarchy uniqueName="[DCN].[TIPO COMPONENTE]" caption="TIPO COMPONENTE" attribute="1" defaultMemberUniqueName="[DCN].[TIPO COMPONENTE].[All]" allUniqueName="[DCN].[TIPO COMPONENTE].[All]" dimensionUniqueName="[DCN]" displayFolder="" count="0" memberValueDatatype="130" unbalanced="0"/>
    <cacheHierarchy uniqueName="[DCN].[CH TEÓRICA]" caption="CH TEÓRICA" attribute="1" defaultMemberUniqueName="[DCN].[CH TEÓRICA].[All]" allUniqueName="[DCN].[CH TEÓRICA].[All]" dimensionUniqueName="[DCN]" displayFolder="" count="0" memberValueDatatype="20" unbalanced="0"/>
    <cacheHierarchy uniqueName="[DCN].[CH PRÁTICA]" caption="CH PRÁTICA" attribute="1" defaultMemberUniqueName="[DCN].[CH PRÁTICA].[All]" allUniqueName="[DCN].[CH PRÁTICA].[All]" dimensionUniqueName="[DCN]" displayFolder="" count="0" memberValueDatatype="20" unbalanced="0"/>
    <cacheHierarchy uniqueName="[DCN].[CH ESTÁGIO]" caption="CH ESTÁGIO" attribute="1" defaultMemberUniqueName="[DCN].[CH ESTÁGIO].[All]" allUniqueName="[DCN].[CH ESTÁGIO].[All]" dimensionUniqueName="[DCN]" displayFolder="" count="0" memberValueDatatype="20" unbalanced="0"/>
    <cacheHierarchy uniqueName="[DCN].[CH EXTENSÃO]" caption="CH EXTENSÃO" attribute="1" defaultMemberUniqueName="[DCN].[CH EXTENSÃO].[All]" allUniqueName="[DCN].[CH EXTENSÃO].[All]" dimensionUniqueName="[DCN]" displayFolder="" count="0" memberValueDatatype="20" unbalanced="0"/>
    <cacheHierarchy uniqueName="[DCN].[CH ONLINE]" caption="CH ONLINE" attribute="1" defaultMemberUniqueName="[DCN].[CH ONLINE].[All]" allUniqueName="[DCN].[CH ONLINE].[All]" dimensionUniqueName="[DCN]" displayFolder="" count="0" memberValueDatatype="20" unbalanced="0"/>
    <cacheHierarchy uniqueName="[DCN].[COMUM?]" caption="COMUM?" attribute="1" defaultMemberUniqueName="[DCN].[COMUM?].[All]" allUniqueName="[DCN].[COMUM?].[All]" dimensionUniqueName="[DCN]" displayFolder="" count="0" memberValueDatatype="130" unbalanced="0"/>
    <cacheHierarchy uniqueName="[DCN].[TIPIFICAÇÃO]" caption="TIPIFICAÇÃO" attribute="1" defaultMemberUniqueName="[DCN].[TIPIFICAÇÃO].[All]" allUniqueName="[DCN].[TIPIFICAÇÃO].[All]" dimensionUniqueName="[DCN]" displayFolder="" count="0" memberValueDatatype="130" unbalanced="0"/>
    <cacheHierarchy uniqueName="[DCN].[OBSERVAÇÕES]" caption="OBSERVAÇÕES" attribute="1" defaultMemberUniqueName="[DCN].[OBSERVAÇÕES].[All]" allUniqueName="[DCN].[OBSERVAÇÕES].[All]" dimensionUniqueName="[DCN]" displayFolder="" count="0" memberValueDatatype="130" unbalanced="0"/>
    <cacheHierarchy uniqueName="[Domínios Profissionais].[Domínio segundo o CREFITO]" caption="Domínio segundo o CREFITO" attribute="1" defaultMemberUniqueName="[Domínios Profissionais].[Domínio segundo o CREFITO].[All]" allUniqueName="[Domínios Profissionais].[Domínio segundo o CREFITO].[All]" dimensionUniqueName="[Domínios Profissionais]" displayFolder="" count="0" memberValueDatatype="130" unbalanced="0"/>
    <cacheHierarchy uniqueName="[Domínios Profissionais].[Disciplina proposta]" caption="Disciplina proposta" attribute="1" defaultMemberUniqueName="[Domínios Profissionais].[Disciplina proposta].[All]" allUniqueName="[Domínios Profissionais].[Disciplina proposta].[All]" dimensionUniqueName="[Domínios Profissionais]" displayFolder="" count="0" memberValueDatatype="130" unbalanced="0"/>
    <cacheHierarchy uniqueName="[Domínios Profissionais].[Período]" caption="Período" attribute="1" defaultMemberUniqueName="[Domínios Profissionais].[Período].[All]" allUniqueName="[Domínios Profissionais].[Período].[All]" dimensionUniqueName="[Domínios Profissionais]" displayFolder="" count="0" memberValueDatatype="130" unbalanced="0"/>
    <cacheHierarchy uniqueName="[Domínios Profissionais].[CH TOTAL]" caption="CH TOTAL" attribute="1" defaultMemberUniqueName="[Domínios Profissionais].[CH TOTAL].[All]" allUniqueName="[Domínios Profissionais].[CH TOTAL].[All]" dimensionUniqueName="[Domínios Profissionais]" displayFolder="" count="0" memberValueDatatype="20" unbalanced="0"/>
    <cacheHierarchy uniqueName="[Domínios Profissionais].[TIPO COMPONENTE]" caption="TIPO COMPONENTE" attribute="1" defaultMemberUniqueName="[Domínios Profissionais].[TIPO COMPONENTE].[All]" allUniqueName="[Domínios Profissionais].[TIPO COMPONENTE].[All]" dimensionUniqueName="[Domínios Profissionais]" displayFolder="" count="0" memberValueDatatype="130" unbalanced="0"/>
    <cacheHierarchy uniqueName="[Domínios Profissionais].[CH TEÓRICA]" caption="CH TEÓRICA" attribute="1" defaultMemberUniqueName="[Domínios Profissionais].[CH TEÓRICA].[All]" allUniqueName="[Domínios Profissionais].[CH TEÓRICA].[All]" dimensionUniqueName="[Domínios Profissionais]" displayFolder="" count="0" memberValueDatatype="130" unbalanced="0"/>
    <cacheHierarchy uniqueName="[Domínios Profissionais].[CH PRÁTICA]" caption="CH PRÁTICA" attribute="1" defaultMemberUniqueName="[Domínios Profissionais].[CH PRÁTICA].[All]" allUniqueName="[Domínios Profissionais].[CH PRÁTICA].[All]" dimensionUniqueName="[Domínios Profissionais]" displayFolder="" count="0" memberValueDatatype="130" unbalanced="0"/>
    <cacheHierarchy uniqueName="[Domínios Profissionais].[CH ESTÁGIO]" caption="CH ESTÁGIO" attribute="1" defaultMemberUniqueName="[Domínios Profissionais].[CH ESTÁGIO].[All]" allUniqueName="[Domínios Profissionais].[CH ESTÁGIO].[All]" dimensionUniqueName="[Domínios Profissionais]" displayFolder="" count="0" memberValueDatatype="130" unbalanced="0"/>
    <cacheHierarchy uniqueName="[Domínios Profissionais].[CH EXTENSÃO]" caption="CH EXTENSÃO" attribute="1" defaultMemberUniqueName="[Domínios Profissionais].[CH EXTENSÃO].[All]" allUniqueName="[Domínios Profissionais].[CH EXTENSÃO].[All]" dimensionUniqueName="[Domínios Profissionais]" displayFolder="" count="0" memberValueDatatype="130" unbalanced="0"/>
    <cacheHierarchy uniqueName="[Domínios Profissionais].[CH ONLINE]" caption="CH ONLINE" attribute="1" defaultMemberUniqueName="[Domínios Profissionais].[CH ONLINE].[All]" allUniqueName="[Domínios Profissionais].[CH ONLINE].[All]" dimensionUniqueName="[Domínios Profissionais]" displayFolder="" count="0" memberValueDatatype="130" unbalanced="0"/>
    <cacheHierarchy uniqueName="[Domínios Profissionais].[COMUM?]" caption="COMUM?" attribute="1" defaultMemberUniqueName="[Domínios Profissionais].[COMUM?].[All]" allUniqueName="[Domínios Profissionais].[COMUM?].[All]" dimensionUniqueName="[Domínios Profissionais]" displayFolder="" count="0" memberValueDatatype="130" unbalanced="0"/>
    <cacheHierarchy uniqueName="[Domínios Profissionais].[TIPIFICAÇÃO]" caption="TIPIFICAÇÃO" attribute="1" defaultMemberUniqueName="[Domínios Profissionais].[TIPIFICAÇÃO].[All]" allUniqueName="[Domínios Profissionais].[TIPIFICAÇÃO].[All]" dimensionUniqueName="[Domínios Profissionais]" displayFolder="" count="0" memberValueDatatype="130" unbalanced="0"/>
    <cacheHierarchy uniqueName="[ENADE].[Conteúdos do ENADE]" caption="Conteúdos do ENADE" attribute="1" defaultMemberUniqueName="[ENADE].[Conteúdos do ENADE].[All]" allUniqueName="[ENADE].[Conteúdos do ENADE].[All]" dimensionUniqueName="[ENADE]" displayFolder="" count="0" memberValueDatatype="130" unbalanced="0"/>
    <cacheHierarchy uniqueName="[ENADE].[Disciplina proposta]" caption="Disciplina proposta" attribute="1" defaultMemberUniqueName="[ENADE].[Disciplina proposta].[All]" allUniqueName="[ENADE].[Disciplina proposta].[All]" dimensionUniqueName="[ENADE]" displayFolder="" count="0" memberValueDatatype="130" unbalanced="0"/>
    <cacheHierarchy uniqueName="[ENADE].[Período]" caption="Período" attribute="1" defaultMemberUniqueName="[ENADE].[Período].[All]" allUniqueName="[ENADE].[Período].[All]" dimensionUniqueName="[ENADE]" displayFolder="" count="0" memberValueDatatype="20" unbalanced="0"/>
    <cacheHierarchy uniqueName="[ENADE].[CH TOTAL]" caption="CH TOTAL" attribute="1" defaultMemberUniqueName="[ENADE].[CH TOTAL].[All]" allUniqueName="[ENADE].[CH TOTAL].[All]" dimensionUniqueName="[ENADE]" displayFolder="" count="0" memberValueDatatype="20" unbalanced="0"/>
    <cacheHierarchy uniqueName="[ENADE].[TIPO COMPONENTE]" caption="TIPO COMPONENTE" attribute="1" defaultMemberUniqueName="[ENADE].[TIPO COMPONENTE].[All]" allUniqueName="[ENADE].[TIPO COMPONENTE].[All]" dimensionUniqueName="[ENADE]" displayFolder="" count="0" memberValueDatatype="130" unbalanced="0"/>
    <cacheHierarchy uniqueName="[ENADE].[CH TEÓRICA]" caption="CH TEÓRICA" attribute="1" defaultMemberUniqueName="[ENADE].[CH TEÓRICA].[All]" allUniqueName="[ENADE].[CH TEÓRICA].[All]" dimensionUniqueName="[ENADE]" displayFolder="" count="0" memberValueDatatype="20" unbalanced="0"/>
    <cacheHierarchy uniqueName="[ENADE].[CH PRÁTICA]" caption="CH PRÁTICA" attribute="1" defaultMemberUniqueName="[ENADE].[CH PRÁTICA].[All]" allUniqueName="[ENADE].[CH PRÁTICA].[All]" dimensionUniqueName="[ENADE]" displayFolder="" count="0" memberValueDatatype="20" unbalanced="0"/>
    <cacheHierarchy uniqueName="[ENADE].[CH ESTÁGIO]" caption="CH ESTÁGIO" attribute="1" defaultMemberUniqueName="[ENADE].[CH ESTÁGIO].[All]" allUniqueName="[ENADE].[CH ESTÁGIO].[All]" dimensionUniqueName="[ENADE]" displayFolder="" count="0" memberValueDatatype="20" unbalanced="0"/>
    <cacheHierarchy uniqueName="[ENADE].[CH EXTENSÃO]" caption="CH EXTENSÃO" attribute="1" defaultMemberUniqueName="[ENADE].[CH EXTENSÃO].[All]" allUniqueName="[ENADE].[CH EXTENSÃO].[All]" dimensionUniqueName="[ENADE]" displayFolder="" count="0" memberValueDatatype="20" unbalanced="0"/>
    <cacheHierarchy uniqueName="[ENADE].[CH ONLINE]" caption="CH ONLINE" attribute="1" defaultMemberUniqueName="[ENADE].[CH ONLINE].[All]" allUniqueName="[ENADE].[CH ONLINE].[All]" dimensionUniqueName="[ENADE]" displayFolder="" count="0" memberValueDatatype="20" unbalanced="0"/>
    <cacheHierarchy uniqueName="[ENADE].[COMUM?]" caption="COMUM?" attribute="1" defaultMemberUniqueName="[ENADE].[COMUM?].[All]" allUniqueName="[ENADE].[COMUM?].[All]" dimensionUniqueName="[ENADE]" displayFolder="" count="0" memberValueDatatype="130" unbalanced="0"/>
    <cacheHierarchy uniqueName="[ENADE].[TIPIFICAÇÃO]" caption="TIPIFICAÇÃO" attribute="1" defaultMemberUniqueName="[ENADE].[TIPIFICAÇÃO].[All]" allUniqueName="[ENADE].[TIPIFICAÇÃO].[All]" dimensionUniqueName="[ENADE]" displayFolder="" count="0" memberValueDatatype="130" unbalanced="0"/>
    <cacheHierarchy uniqueName="[Grupos].[Disciplina proposta]" caption="Disciplina proposta" attribute="1" defaultMemberUniqueName="[Grupos].[Disciplina proposta].[All]" allUniqueName="[Grupos].[Disciplina proposta].[All]" dimensionUniqueName="[Grupos]" displayFolder="" count="0" memberValueDatatype="130" unbalanced="0"/>
    <cacheHierarchy uniqueName="[Grupos].[Tipo]" caption="Tipo" attribute="1" defaultMemberUniqueName="[Grupos].[Tipo].[All]" allUniqueName="[Grupos].[Tipo].[All]" dimensionUniqueName="[Grupos]" displayFolder="" count="0" memberValueDatatype="130" unbalanced="0"/>
    <cacheHierarchy uniqueName="[Grupos].[Máx. teórica]" caption="Máx. teórica" attribute="1" defaultMemberUniqueName="[Grupos].[Máx. teórica].[All]" allUniqueName="[Grupos].[Máx. teórica].[All]" dimensionUniqueName="[Grupos]" displayFolder="" count="0" memberValueDatatype="20" unbalanced="0"/>
    <cacheHierarchy uniqueName="[Grupos].[Alunos/Grupo]" caption="Alunos/Grupo" attribute="1" defaultMemberUniqueName="[Grupos].[Alunos/Grupo].[All]" allUniqueName="[Grupos].[Alunos/Grupo].[All]" dimensionUniqueName="[Grupos]" displayFolder="" count="0" memberValueDatatype="20" unbalanced="0"/>
    <cacheHierarchy uniqueName="[Grupos].[Período]" caption="Período" attribute="1" defaultMemberUniqueName="[Grupos].[Período].[All]" allUniqueName="[Grupos].[Período].[All]" dimensionUniqueName="[Grupos]" displayFolder="" count="0" memberValueDatatype="20" unbalanced="0"/>
    <cacheHierarchy uniqueName="[Grupos].[CH TOTAL]" caption="CH TOTAL" attribute="1" defaultMemberUniqueName="[Grupos].[CH TOTAL].[All]" allUniqueName="[Grupos].[CH TOTAL].[All]" dimensionUniqueName="[Grupos]" displayFolder="" count="0" memberValueDatatype="20" unbalanced="0"/>
    <cacheHierarchy uniqueName="[Grupos].[TIPO COMPONENTE]" caption="TIPO COMPONENTE" attribute="1" defaultMemberUniqueName="[Grupos].[TIPO COMPONENTE].[All]" allUniqueName="[Grupos].[TIPO COMPONENTE].[All]" dimensionUniqueName="[Grupos]" displayFolder="" count="0" memberValueDatatype="130" unbalanced="0"/>
    <cacheHierarchy uniqueName="[Grupos].[CH TEÓRICA]" caption="CH TEÓRICA" attribute="1" defaultMemberUniqueName="[Grupos].[CH TEÓRICA].[All]" allUniqueName="[Grupos].[CH TEÓRICA].[All]" dimensionUniqueName="[Grupos]" displayFolder="" count="0" memberValueDatatype="20" unbalanced="0"/>
    <cacheHierarchy uniqueName="[Grupos].[CH PRÁTICA]" caption="CH PRÁTICA" attribute="1" defaultMemberUniqueName="[Grupos].[CH PRÁTICA].[All]" allUniqueName="[Grupos].[CH PRÁTICA].[All]" dimensionUniqueName="[Grupos]" displayFolder="" count="0" memberValueDatatype="20" unbalanced="0"/>
    <cacheHierarchy uniqueName="[Grupos].[CH ESTÁGIO]" caption="CH ESTÁGIO" attribute="1" defaultMemberUniqueName="[Grupos].[CH ESTÁGIO].[All]" allUniqueName="[Grupos].[CH ESTÁGIO].[All]" dimensionUniqueName="[Grupos]" displayFolder="" count="0" memberValueDatatype="20" unbalanced="0"/>
    <cacheHierarchy uniqueName="[Grupos].[CH EXTENSÃO]" caption="CH EXTENSÃO" attribute="1" defaultMemberUniqueName="[Grupos].[CH EXTENSÃO].[All]" allUniqueName="[Grupos].[CH EXTENSÃO].[All]" dimensionUniqueName="[Grupos]" displayFolder="" count="0" memberValueDatatype="20" unbalanced="0"/>
    <cacheHierarchy uniqueName="[Grupos].[CH ONLINE]" caption="CH ONLINE" attribute="1" defaultMemberUniqueName="[Grupos].[CH ONLINE].[All]" allUniqueName="[Grupos].[CH ONLINE].[All]" dimensionUniqueName="[Grupos]" displayFolder="" count="0" memberValueDatatype="20" unbalanced="0"/>
    <cacheHierarchy uniqueName="[Grupos].[COMUM?]" caption="COMUM?" attribute="1" defaultMemberUniqueName="[Grupos].[COMUM?].[All]" allUniqueName="[Grupos].[COMUM?].[All]" dimensionUniqueName="[Grupos]" displayFolder="" count="0" memberValueDatatype="130" unbalanced="0"/>
    <cacheHierarchy uniqueName="[Grupos].[TIPIFICAÇÃO]" caption="TIPIFICAÇÃO" attribute="1" defaultMemberUniqueName="[Grupos].[TIPIFICAÇÃO].[All]" allUniqueName="[Grupos].[TIPIFICAÇÃO].[All]" dimensionUniqueName="[Grupos]" displayFolder="" count="0" memberValueDatatype="130" unbalanced="0"/>
    <cacheHierarchy uniqueName="[Grupos].[OBSERVAÇÕES]" caption="OBSERVAÇÕES" attribute="1" defaultMemberUniqueName="[Grupos].[OBSERVAÇÕES].[All]" allUniqueName="[Grupos].[OBSERVAÇÕES].[All]" dimensionUniqueName="[Grupos]" displayFolder="" count="0" memberValueDatatype="130" unbalanced="0"/>
    <cacheHierarchy uniqueName="[Maturidade].[Disciplina proposta]" caption="Disciplina proposta" attribute="1" defaultMemberUniqueName="[Maturidade].[Disciplina proposta].[All]" allUniqueName="[Maturidade].[Disciplina proposta].[All]" dimensionUniqueName="[Maturidade]" displayFolder="" count="0" memberValueDatatype="130" unbalanced="0"/>
    <cacheHierarchy uniqueName="[Maturidade].[Tipo]" caption="Tipo" attribute="1" defaultMemberUniqueName="[Maturidade].[Tipo].[All]" allUniqueName="[Maturidade].[Tipo].[All]" dimensionUniqueName="[Maturidade]" displayFolder="" count="0" memberValueDatatype="130" unbalanced="0"/>
    <cacheHierarchy uniqueName="[Maturidade].[Disciplina 1]" caption="Disciplina 1" attribute="1" defaultMemberUniqueName="[Maturidade].[Disciplina 1].[All]" allUniqueName="[Maturidade].[Disciplina 1].[All]" dimensionUniqueName="[Maturidade]" displayFolder="" count="0" memberValueDatatype="130" unbalanced="0"/>
    <cacheHierarchy uniqueName="[Maturidade].[Disciplina 2]" caption="Disciplina 2" attribute="1" defaultMemberUniqueName="[Maturidade].[Disciplina 2].[All]" allUniqueName="[Maturidade].[Disciplina 2].[All]" dimensionUniqueName="[Maturidade]" displayFolder="" count="0" memberValueDatatype="130" unbalanced="0"/>
    <cacheHierarchy uniqueName="[Maturidade].[Disciplina 3]" caption="Disciplina 3" attribute="1" defaultMemberUniqueName="[Maturidade].[Disciplina 3].[All]" allUniqueName="[Maturidade].[Disciplina 3].[All]" dimensionUniqueName="[Maturidade]" displayFolder="" count="0" memberValueDatatype="130" unbalanced="0"/>
    <cacheHierarchy uniqueName="[Maturidade].[Disciplina 4]" caption="Disciplina 4" attribute="1" defaultMemberUniqueName="[Maturidade].[Disciplina 4].[All]" allUniqueName="[Maturidade].[Disciplina 4].[All]" dimensionUniqueName="[Maturidade]" displayFolder="" count="0" memberValueDatatype="130" unbalanced="0"/>
    <cacheHierarchy uniqueName="[Psicologia].[Áreas temáticas]" caption="Áreas temáticas" attribute="1" defaultMemberUniqueName="[Psicologia].[Áreas temáticas].[All]" allUniqueName="[Psicologia].[Áreas temáticas].[All]" dimensionUniqueName="[Psicologia]" displayFolder="" count="0" memberValueDatatype="130" unbalanced="0"/>
    <cacheHierarchy uniqueName="[Psicologia].[Conteúdos]" caption="Conteúdos" attribute="1" defaultMemberUniqueName="[Psicologia].[Conteúdos].[All]" allUniqueName="[Psicologia].[Conteúdos].[All]" dimensionUniqueName="[Psicologia]" displayFolder="" count="0" memberValueDatatype="130" unbalanced="0"/>
    <cacheHierarchy uniqueName="[Psicologia].[Disciplina proposta]" caption="Disciplina proposta" attribute="1" defaultMemberUniqueName="[Psicologia].[Disciplina proposta].[All]" allUniqueName="[Psicologia].[Disciplina proposta].[All]" dimensionUniqueName="[Psicologia]" displayFolder="" count="0" memberValueDatatype="130" unbalanced="0"/>
    <cacheHierarchy uniqueName="[Psicologia].[Período]" caption="Período" attribute="1" defaultMemberUniqueName="[Psicologia].[Período].[All]" allUniqueName="[Psicologia].[Período].[All]" dimensionUniqueName="[Psicologia]" displayFolder="" count="0" memberValueDatatype="130" unbalanced="0"/>
    <cacheHierarchy uniqueName="[Psicologia].[CH TOTAL]" caption="CH TOTAL" attribute="1" defaultMemberUniqueName="[Psicologia].[CH TOTAL].[All]" allUniqueName="[Psicologia].[CH TOTAL].[All]" dimensionUniqueName="[Psicologia]" displayFolder="" count="0" memberValueDatatype="20" unbalanced="0"/>
    <cacheHierarchy uniqueName="[Psicologia].[TIPO COMPONENTE]" caption="TIPO COMPONENTE" attribute="1" defaultMemberUniqueName="[Psicologia].[TIPO COMPONENTE].[All]" allUniqueName="[Psicologia].[TIPO COMPONENTE].[All]" dimensionUniqueName="[Psicologia]" displayFolder="" count="0" memberValueDatatype="130" unbalanced="0"/>
    <cacheHierarchy uniqueName="[Psicologia].[CH TEÓRICA]" caption="CH TEÓRICA" attribute="1" defaultMemberUniqueName="[Psicologia].[CH TEÓRICA].[All]" allUniqueName="[Psicologia].[CH TEÓRICA].[All]" dimensionUniqueName="[Psicologia]" displayFolder="" count="0" memberValueDatatype="130" unbalanced="0"/>
    <cacheHierarchy uniqueName="[Psicologia].[CH PRÁTICA]" caption="CH PRÁTICA" attribute="1" defaultMemberUniqueName="[Psicologia].[CH PRÁTICA].[All]" allUniqueName="[Psicologia].[CH PRÁTICA].[All]" dimensionUniqueName="[Psicologia]" displayFolder="" count="0" memberValueDatatype="130" unbalanced="0"/>
    <cacheHierarchy uniqueName="[Psicologia].[CH ESTÁGIO]" caption="CH ESTÁGIO" attribute="1" defaultMemberUniqueName="[Psicologia].[CH ESTÁGIO].[All]" allUniqueName="[Psicologia].[CH ESTÁGIO].[All]" dimensionUniqueName="[Psicologia]" displayFolder="" count="0" memberValueDatatype="130" unbalanced="0"/>
    <cacheHierarchy uniqueName="[Psicologia].[CH EXTENSÃO]" caption="CH EXTENSÃO" attribute="1" defaultMemberUniqueName="[Psicologia].[CH EXTENSÃO].[All]" allUniqueName="[Psicologia].[CH EXTENSÃO].[All]" dimensionUniqueName="[Psicologia]" displayFolder="" count="0" memberValueDatatype="130" unbalanced="0"/>
    <cacheHierarchy uniqueName="[Psicologia].[CH ONLINE]" caption="CH ONLINE" attribute="1" defaultMemberUniqueName="[Psicologia].[CH ONLINE].[All]" allUniqueName="[Psicologia].[CH ONLINE].[All]" dimensionUniqueName="[Psicologia]" displayFolder="" count="0" memberValueDatatype="130" unbalanced="0"/>
    <cacheHierarchy uniqueName="[Psicologia].[COMUM?]" caption="COMUM?" attribute="1" defaultMemberUniqueName="[Psicologia].[COMUM?].[All]" allUniqueName="[Psicologia].[COMUM?].[All]" dimensionUniqueName="[Psicologia]" displayFolder="" count="0" memberValueDatatype="130" unbalanced="0"/>
    <cacheHierarchy uniqueName="[Psicologia].[TIPIFICAÇÃO]" caption="TIPIFICAÇÃO" attribute="1" defaultMemberUniqueName="[Psicologia].[TIPIFICAÇÃO].[All]" allUniqueName="[Psicologia].[TIPIFICAÇÃO].[All]" dimensionUniqueName="[Psicologia]" displayFolder="" count="0" memberValueDatatype="130" unbalanced="0"/>
    <cacheHierarchy uniqueName="[Psicologia].[OBSERVAÇÕES]" caption="OBSERVAÇÕES" attribute="1" defaultMemberUniqueName="[Psicologia].[OBSERVAÇÕES].[All]" allUniqueName="[Psicologia].[OBSERVAÇÕES].[All]" dimensionUniqueName="[Psicologia]" displayFolder="" count="0" memberValueDatatype="130" unbalanced="0"/>
    <cacheHierarchy uniqueName="[Psicologia].[Domínio segundo o CREFITO]" caption="Domínio segundo o CREFITO" attribute="1" defaultMemberUniqueName="[Psicologia].[Domínio segundo o CREFITO].[All]" allUniqueName="[Psicologia].[Domínio segundo o CREFITO].[All]" dimensionUniqueName="[Psicologia]" displayFolder="" count="0" memberValueDatatype="130" unbalanced="0"/>
    <cacheHierarchy uniqueName="[Psicologia].[Conteúdos do ENADE]" caption="Conteúdos do ENADE" attribute="1" defaultMemberUniqueName="[Psicologia].[Conteúdos do ENADE].[All]" allUniqueName="[Psicologia].[Conteúdos do ENADE].[All]" dimensionUniqueName="[Psicologia]" displayFolder="" count="0" memberValueDatatype="130" unbalanced="0"/>
    <cacheHierarchy uniqueName="[Psicologia].[Tipo]" caption="Tipo" attribute="1" defaultMemberUniqueName="[Psicologia].[Tipo].[All]" allUniqueName="[Psicologia].[Tipo].[All]" dimensionUniqueName="[Psicologia]" displayFolder="" count="0" memberValueDatatype="130" unbalanced="0"/>
    <cacheHierarchy uniqueName="[Psicologia].[Máx. teórica]" caption="Máx. teórica" attribute="1" defaultMemberUniqueName="[Psicologia].[Máx. teórica].[All]" allUniqueName="[Psicologia].[Máx. teórica].[All]" dimensionUniqueName="[Psicologia]" displayFolder="" count="0" memberValueDatatype="20" unbalanced="0"/>
    <cacheHierarchy uniqueName="[Psicologia].[Alunos/Grupo]" caption="Alunos/Grupo" attribute="1" defaultMemberUniqueName="[Psicologia].[Alunos/Grupo].[All]" allUniqueName="[Psicologia].[Alunos/Grupo].[All]" dimensionUniqueName="[Psicologia]" displayFolder="" count="0" memberValueDatatype="20" unbalanced="0"/>
    <cacheHierarchy uniqueName="[Psicologia].[Disciplina 1]" caption="Disciplina 1" attribute="1" defaultMemberUniqueName="[Psicologia].[Disciplina 1].[All]" allUniqueName="[Psicologia].[Disciplina 1].[All]" dimensionUniqueName="[Psicologia]" displayFolder="" count="0" memberValueDatatype="130" unbalanced="0"/>
    <cacheHierarchy uniqueName="[Psicologia].[Disciplina 2]" caption="Disciplina 2" attribute="1" defaultMemberUniqueName="[Psicologia].[Disciplina 2].[All]" allUniqueName="[Psicologia].[Disciplina 2].[All]" dimensionUniqueName="[Psicologia]" displayFolder="" count="0" memberValueDatatype="130" unbalanced="0"/>
    <cacheHierarchy uniqueName="[Psicologia].[Disciplina 3]" caption="Disciplina 3" attribute="1" defaultMemberUniqueName="[Psicologia].[Disciplina 3].[All]" allUniqueName="[Psicologia].[Disciplina 3].[All]" dimensionUniqueName="[Psicologia]" displayFolder="" count="0" memberValueDatatype="130" unbalanced="0"/>
    <cacheHierarchy uniqueName="[Psicologia].[Disciplina 4]" caption="Disciplina 4" attribute="1" defaultMemberUniqueName="[Psicologia].[Disciplina 4].[All]" allUniqueName="[Psicologia].[Disciplina 4].[All]" dimensionUniqueName="[Psicologia]" displayFolder="" count="0" memberValueDatatype="130" unbalanced="0"/>
    <cacheHierarchy uniqueName="[Psicologia].[Eixo]" caption="Eixo" attribute="1" defaultMemberUniqueName="[Psicologia].[Eixo].[All]" allUniqueName="[Psicologia].[Eixo].[All]" dimensionUniqueName="[Psicologia]" displayFolder="" count="0" memberValueDatatype="130" unbalanced="0"/>
    <cacheHierarchy uniqueName="[TB_Enfermagem2].[CURSO]" caption="CURSO" attribute="1" defaultMemberUniqueName="[TB_Enfermagem2].[CURSO].[All]" allUniqueName="[TB_Enfermagem2].[CURSO].[All]" dimensionUniqueName="[TB_Enfermagem2]" displayFolder="" count="0" memberValueDatatype="130" unbalanced="0"/>
    <cacheHierarchy uniqueName="[TB_Enfermagem2].[PERÍODOS]" caption="PERÍODOS" attribute="1" defaultMemberUniqueName="[TB_Enfermagem2].[PERÍODOS].[All]" allUniqueName="[TB_Enfermagem2].[PERÍODOS].[All]" dimensionUniqueName="[TB_Enfermagem2]" displayFolder="" count="0" memberValueDatatype="130" unbalanced="0"/>
    <cacheHierarchy uniqueName="[TB_Enfermagem2].[ORDEM]" caption="ORDEM" attribute="1" defaultMemberUniqueName="[TB_Enfermagem2].[ORDEM].[All]" allUniqueName="[TB_Enfermagem2].[ORDEM].[All]" dimensionUniqueName="[TB_Enfermagem2]" displayFolder="" count="0" memberValueDatatype="20" unbalanced="0"/>
    <cacheHierarchy uniqueName="[TB_Enfermagem2].[NOME DISCIPLINA]" caption="NOME DISCIPLINA" attribute="1" defaultMemberUniqueName="[TB_Enfermagem2].[NOME DISCIPLINA].[All]" allUniqueName="[TB_Enfermagem2].[NOME DISCIPLINA].[All]" dimensionUniqueName="[TB_Enfermagem2]" displayFolder="" count="0" memberValueDatatype="130" unbalanced="0"/>
    <cacheHierarchy uniqueName="[TB_Enfermagem2].[REDUZIDO]" caption="REDUZIDO" attribute="1" defaultMemberUniqueName="[TB_Enfermagem2].[REDUZIDO].[All]" allUniqueName="[TB_Enfermagem2].[REDUZIDO].[All]" dimensionUniqueName="[TB_Enfermagem2]" displayFolder="" count="0" memberValueDatatype="130" unbalanced="0"/>
    <cacheHierarchy uniqueName="[TB_Enfermagem2].[CH TOTAL]" caption="CH TOTAL" attribute="1" defaultMemberUniqueName="[TB_Enfermagem2].[CH TOTAL].[All]" allUniqueName="[TB_Enfermagem2].[CH TOTAL].[All]" dimensionUniqueName="[TB_Enfermagem2]" displayFolder="" count="0" memberValueDatatype="20" unbalanced="0"/>
    <cacheHierarchy uniqueName="[TB_Enfermagem2].[TIPO COMPONENTE]" caption="TIPO COMPONENTE" attribute="1" defaultMemberUniqueName="[TB_Enfermagem2].[TIPO COMPONENTE].[All]" allUniqueName="[TB_Enfermagem2].[TIPO COMPONENTE].[All]" dimensionUniqueName="[TB_Enfermagem2]" displayFolder="" count="0" memberValueDatatype="130" unbalanced="0"/>
    <cacheHierarchy uniqueName="[TB_Enfermagem2].[CH TEÓRICA]" caption="CH TEÓRICA" attribute="1" defaultMemberUniqueName="[TB_Enfermagem2].[CH TEÓRICA].[All]" allUniqueName="[TB_Enfermagem2].[CH TEÓRICA].[All]" dimensionUniqueName="[TB_Enfermagem2]" displayFolder="" count="0" memberValueDatatype="20" unbalanced="0"/>
    <cacheHierarchy uniqueName="[TB_Enfermagem2].[CH PRÁTICA]" caption="CH PRÁTICA" attribute="1" defaultMemberUniqueName="[TB_Enfermagem2].[CH PRÁTICA].[All]" allUniqueName="[TB_Enfermagem2].[CH PRÁTICA].[All]" dimensionUniqueName="[TB_Enfermagem2]" displayFolder="" count="0" memberValueDatatype="20" unbalanced="0"/>
    <cacheHierarchy uniqueName="[TB_Enfermagem2].[CH ESTÁGIO]" caption="CH ESTÁGIO" attribute="1" defaultMemberUniqueName="[TB_Enfermagem2].[CH ESTÁGIO].[All]" allUniqueName="[TB_Enfermagem2].[CH ESTÁGIO].[All]" dimensionUniqueName="[TB_Enfermagem2]" displayFolder="" count="0" memberValueDatatype="20" unbalanced="0"/>
    <cacheHierarchy uniqueName="[TB_Enfermagem2].[CH EXTENSÃO]" caption="CH EXTENSÃO" attribute="1" defaultMemberUniqueName="[TB_Enfermagem2].[CH EXTENSÃO].[All]" allUniqueName="[TB_Enfermagem2].[CH EXTENSÃO].[All]" dimensionUniqueName="[TB_Enfermagem2]" displayFolder="" count="0" memberValueDatatype="20" unbalanced="0"/>
    <cacheHierarchy uniqueName="[TB_Enfermagem2].[CH ONLINE]" caption="CH ONLINE" attribute="1" defaultMemberUniqueName="[TB_Enfermagem2].[CH ONLINE].[All]" allUniqueName="[TB_Enfermagem2].[CH ONLINE].[All]" dimensionUniqueName="[TB_Enfermagem2]" displayFolder="" count="0" memberValueDatatype="20" unbalanced="0"/>
    <cacheHierarchy uniqueName="[TB_Enfermagem2].[TIPIFICAÇÃO]" caption="TIPIFICAÇÃO" attribute="1" defaultMemberUniqueName="[TB_Enfermagem2].[TIPIFICAÇÃO].[All]" allUniqueName="[TB_Enfermagem2].[TIPIFICAÇÃO].[All]" dimensionUniqueName="[TB_Enfermagem2]" displayFolder="" count="0" memberValueDatatype="130" unbalanced="0"/>
    <cacheHierarchy uniqueName="[TB_Enfermagem2].[CRÉDITOS]" caption="CRÉDITOS" attribute="1" defaultMemberUniqueName="[TB_Enfermagem2].[CRÉDITOS].[All]" allUniqueName="[TB_Enfermagem2].[CRÉDITOS].[All]" dimensionUniqueName="[TB_Enfermagem2]" displayFolder="" count="0" memberValueDatatype="5" unbalanced="0"/>
    <cacheHierarchy uniqueName="[TB_Enfermagem2].[DIAS PRESENCIAL]" caption="DIAS PRESENCIAL" attribute="1" defaultMemberUniqueName="[TB_Enfermagem2].[DIAS PRESENCIAL].[All]" allUniqueName="[TB_Enfermagem2].[DIAS PRESENCIAL].[All]" dimensionUniqueName="[TB_Enfermagem2]" displayFolder="" count="0" memberValueDatatype="5" unbalanced="0"/>
    <cacheHierarchy uniqueName="[TB_Enfermagem2].[TIPO]" caption="TIPO" attribute="1" defaultMemberUniqueName="[TB_Enfermagem2].[TIPO].[All]" allUniqueName="[TB_Enfermagem2].[TIPO].[All]" dimensionUniqueName="[TB_Enfermagem2]" displayFolder="" count="0" memberValueDatatype="130" unbalanced="0"/>
    <cacheHierarchy uniqueName="[TB_Enfermagem2].[TIPO DE OFERTA]" caption="TIPO DE OFERTA" attribute="1" defaultMemberUniqueName="[TB_Enfermagem2].[TIPO DE OFERTA].[All]" allUniqueName="[TB_Enfermagem2].[TIPO DE OFERTA].[All]" dimensionUniqueName="[TB_Enfermagem2]" displayFolder="" count="0" memberValueDatatype="130" unbalanced="0"/>
    <cacheHierarchy uniqueName="[TB_Enfermagem2].[CRÉDITOS PAGO PROFESSOR]" caption="CRÉDITOS PAGO PROFESSOR" attribute="1" defaultMemberUniqueName="[TB_Enfermagem2].[CRÉDITOS PAGO PROFESSOR].[All]" allUniqueName="[TB_Enfermagem2].[CRÉDITOS PAGO PROFESSOR].[All]" dimensionUniqueName="[TB_Enfermagem2]" displayFolder="" count="0" memberValueDatatype="20" unbalanced="0"/>
    <cacheHierarchy uniqueName="[TB_Enfermagem2].[CRÉDITOS PAGOS ON.S]" caption="CRÉDITOS PAGOS ON.S" attribute="1" defaultMemberUniqueName="[TB_Enfermagem2].[CRÉDITOS PAGOS ON.S].[All]" allUniqueName="[TB_Enfermagem2].[CRÉDITOS PAGOS ON.S].[All]" dimensionUniqueName="[TB_Enfermagem2]" displayFolder="" count="0" memberValueDatatype="20" unbalanced="0"/>
    <cacheHierarchy uniqueName="[TB_Enfermagem2].[CRÉDITOS PAGO TUTOR]" caption="CRÉDITOS PAGO TUTOR" attribute="1" defaultMemberUniqueName="[TB_Enfermagem2].[CRÉDITOS PAGO TUTOR].[All]" allUniqueName="[TB_Enfermagem2].[CRÉDITOS PAGO TUTOR].[All]" dimensionUniqueName="[TB_Enfermagem2]" displayFolder="" count="0" memberValueDatatype="20" unbalanced="0"/>
    <cacheHierarchy uniqueName="[TB_Enfermagem2].[CRÉDITOS OFF]" caption="CRÉDITOS OFF" attribute="1" defaultMemberUniqueName="[TB_Enfermagem2].[CRÉDITOS OFF].[All]" allUniqueName="[TB_Enfermagem2].[CRÉDITOS OFF].[All]" dimensionUniqueName="[TB_Enfermagem2]" displayFolder="" count="0" memberValueDatatype="20" unbalanced="0"/>
    <cacheHierarchy uniqueName="[TB_Enfermagem2].[HABILITAÇÃO]" caption="HABILITAÇÃO" attribute="1" defaultMemberUniqueName="[TB_Enfermagem2].[HABILITAÇÃO].[All]" allUniqueName="[TB_Enfermagem2].[HABILITAÇÃO].[All]" dimensionUniqueName="[TB_Enfermagem2]" displayFolder="" count="0" memberValueDatatype="130" unbalanced="0"/>
    <cacheHierarchy uniqueName="[TB_Enfermagem2].[PRESENCIAL]" caption="PRESENCIAL" attribute="1" defaultMemberUniqueName="[TB_Enfermagem2].[PRESENCIAL].[All]" allUniqueName="[TB_Enfermagem2].[PRESENCIAL].[All]" dimensionUniqueName="[TB_Enfermagem2]" displayFolder="" count="0" memberValueDatatype="130" unbalanced="0"/>
    <cacheHierarchy uniqueName="[TB_Enfermagem2].[DIAS DE PRESENCIAL MOD.: PRESENCIAL]" caption="DIAS DE PRESENCIAL MOD.: PRESENCIAL" attribute="1" defaultMemberUniqueName="[TB_Enfermagem2].[DIAS DE PRESENCIAL MOD.: PRESENCIAL].[All]" allUniqueName="[TB_Enfermagem2].[DIAS DE PRESENCIAL MOD.: PRESENCIAL].[All]" dimensionUniqueName="[TB_Enfermagem2]" displayFolder="" count="0" memberValueDatatype="130" unbalanced="0"/>
    <cacheHierarchy uniqueName="[TB_Enfermagem2].[SEMI]" caption="SEMI" attribute="1" defaultMemberUniqueName="[TB_Enfermagem2].[SEMI].[All]" allUniqueName="[TB_Enfermagem2].[SEMI].[All]" dimensionUniqueName="[TB_Enfermagem2]" displayFolder="" count="0" memberValueDatatype="130" unbalanced="0"/>
    <cacheHierarchy uniqueName="[TB_Enfermagem2].[DIAS DE PRESENCIAL MOD.: SEMI]" caption="DIAS DE PRESENCIAL MOD.: SEMI" attribute="1" defaultMemberUniqueName="[TB_Enfermagem2].[DIAS DE PRESENCIAL MOD.: SEMI].[All]" allUniqueName="[TB_Enfermagem2].[DIAS DE PRESENCIAL MOD.: SEMI].[All]" dimensionUniqueName="[TB_Enfermagem2]" displayFolder="" count="0" memberValueDatatype="130" unbalanced="0"/>
    <cacheHierarchy uniqueName="[TB_Enfermagem2].[100%]" caption="100%" attribute="1" defaultMemberUniqueName="[TB_Enfermagem2].[100%].[All]" allUniqueName="[TB_Enfermagem2].[100%].[All]" dimensionUniqueName="[TB_Enfermagem2]" displayFolder="" count="0" memberValueDatatype="130" unbalanced="0"/>
    <cacheHierarchy uniqueName="[TB_Enfermagem21].[CURSO]" caption="CURSO" attribute="1" defaultMemberUniqueName="[TB_Enfermagem21].[CURSO].[All]" allUniqueName="[TB_Enfermagem21].[CURSO].[All]" dimensionUniqueName="[TB_Enfermagem21]" displayFolder="" count="0" memberValueDatatype="130" unbalanced="0"/>
    <cacheHierarchy uniqueName="[TB_Enfermagem21].[PERÍODOS]" caption="PERÍODOS" attribute="1" defaultMemberUniqueName="[TB_Enfermagem21].[PERÍODOS].[All]" allUniqueName="[TB_Enfermagem21].[PERÍODOS].[All]" dimensionUniqueName="[TB_Enfermagem21]" displayFolder="" count="2" memberValueDatatype="130" unbalanced="0">
      <fieldsUsage count="2">
        <fieldUsage x="-1"/>
        <fieldUsage x="1"/>
      </fieldsUsage>
    </cacheHierarchy>
    <cacheHierarchy uniqueName="[TB_Enfermagem21].[ORDEM]" caption="ORDEM" attribute="1" defaultMemberUniqueName="[TB_Enfermagem21].[ORDEM].[All]" allUniqueName="[TB_Enfermagem21].[ORDEM].[All]" dimensionUniqueName="[TB_Enfermagem21]" displayFolder="" count="0" memberValueDatatype="20" unbalanced="0"/>
    <cacheHierarchy uniqueName="[TB_Enfermagem21].[NOME DISCIPLINA]" caption="NOME DISCIPLINA" attribute="1" defaultMemberUniqueName="[TB_Enfermagem21].[NOME DISCIPLINA].[All]" allUniqueName="[TB_Enfermagem21].[NOME DISCIPLINA].[All]" dimensionUniqueName="[TB_Enfermagem21]" displayFolder="" count="0" memberValueDatatype="130" unbalanced="0"/>
    <cacheHierarchy uniqueName="[TB_Enfermagem21].[REDUZIDO]" caption="REDUZIDO" attribute="1" defaultMemberUniqueName="[TB_Enfermagem21].[REDUZIDO].[All]" allUniqueName="[TB_Enfermagem21].[REDUZIDO].[All]" dimensionUniqueName="[TB_Enfermagem21]" displayFolder="" count="0" memberValueDatatype="130" unbalanced="0"/>
    <cacheHierarchy uniqueName="[TB_Enfermagem21].[CH TOTAL]" caption="CH TOTAL" attribute="1" defaultMemberUniqueName="[TB_Enfermagem21].[CH TOTAL].[All]" allUniqueName="[TB_Enfermagem21].[CH TOTAL].[All]" dimensionUniqueName="[TB_Enfermagem21]" displayFolder="" count="0" memberValueDatatype="20" unbalanced="0"/>
    <cacheHierarchy uniqueName="[TB_Enfermagem21].[TIPO COMPONENTE]" caption="TIPO COMPONENTE" attribute="1" defaultMemberUniqueName="[TB_Enfermagem21].[TIPO COMPONENTE].[All]" allUniqueName="[TB_Enfermagem21].[TIPO COMPONENTE].[All]" dimensionUniqueName="[TB_Enfermagem21]" displayFolder="" count="0" memberValueDatatype="130" unbalanced="0"/>
    <cacheHierarchy uniqueName="[TB_Enfermagem21].[CH TEÓRICA]" caption="CH TEÓRICA" attribute="1" defaultMemberUniqueName="[TB_Enfermagem21].[CH TEÓRICA].[All]" allUniqueName="[TB_Enfermagem21].[CH TEÓRICA].[All]" dimensionUniqueName="[TB_Enfermagem21]" displayFolder="" count="0" memberValueDatatype="20" unbalanced="0"/>
    <cacheHierarchy uniqueName="[TB_Enfermagem21].[CH PRÁTICA]" caption="CH PRÁTICA" attribute="1" defaultMemberUniqueName="[TB_Enfermagem21].[CH PRÁTICA].[All]" allUniqueName="[TB_Enfermagem21].[CH PRÁTICA].[All]" dimensionUniqueName="[TB_Enfermagem21]" displayFolder="" count="0" memberValueDatatype="20" unbalanced="0"/>
    <cacheHierarchy uniqueName="[TB_Enfermagem21].[CH ESTÁGIO]" caption="CH ESTÁGIO" attribute="1" defaultMemberUniqueName="[TB_Enfermagem21].[CH ESTÁGIO].[All]" allUniqueName="[TB_Enfermagem21].[CH ESTÁGIO].[All]" dimensionUniqueName="[TB_Enfermagem21]" displayFolder="" count="0" memberValueDatatype="20" unbalanced="0"/>
    <cacheHierarchy uniqueName="[TB_Enfermagem21].[CH EXTENSÃO]" caption="CH EXTENSÃO" attribute="1" defaultMemberUniqueName="[TB_Enfermagem21].[CH EXTENSÃO].[All]" allUniqueName="[TB_Enfermagem21].[CH EXTENSÃO].[All]" dimensionUniqueName="[TB_Enfermagem21]" displayFolder="" count="0" memberValueDatatype="20" unbalanced="0"/>
    <cacheHierarchy uniqueName="[TB_Enfermagem21].[CH ONLINE]" caption="CH ONLINE" attribute="1" defaultMemberUniqueName="[TB_Enfermagem21].[CH ONLINE].[All]" allUniqueName="[TB_Enfermagem21].[CH ONLINE].[All]" dimensionUniqueName="[TB_Enfermagem21]" displayFolder="" count="0" memberValueDatatype="20" unbalanced="0"/>
    <cacheHierarchy uniqueName="[TB_Enfermagem21].[TIPIFICAÇÃO]" caption="TIPIFICAÇÃO" attribute="1" defaultMemberUniqueName="[TB_Enfermagem21].[TIPIFICAÇÃO].[All]" allUniqueName="[TB_Enfermagem21].[TIPIFICAÇÃO].[All]" dimensionUniqueName="[TB_Enfermagem21]" displayFolder="" count="0" memberValueDatatype="130" unbalanced="0"/>
    <cacheHierarchy uniqueName="[TB_Enfermagem21].[CRÉDITOS]" caption="CRÉDITOS" attribute="1" defaultMemberUniqueName="[TB_Enfermagem21].[CRÉDITOS].[All]" allUniqueName="[TB_Enfermagem21].[CRÉDITOS].[All]" dimensionUniqueName="[TB_Enfermagem21]" displayFolder="" count="0" memberValueDatatype="5" unbalanced="0"/>
    <cacheHierarchy uniqueName="[TB_Enfermagem21].[DIAS PRESENCIAL]" caption="DIAS PRESENCIAL" attribute="1" defaultMemberUniqueName="[TB_Enfermagem21].[DIAS PRESENCIAL].[All]" allUniqueName="[TB_Enfermagem21].[DIAS PRESENCIAL].[All]" dimensionUniqueName="[TB_Enfermagem21]" displayFolder="" count="0" memberValueDatatype="5" unbalanced="0"/>
    <cacheHierarchy uniqueName="[TB_Enfermagem21].[TIPO]" caption="TIPO" attribute="1" defaultMemberUniqueName="[TB_Enfermagem21].[TIPO].[All]" allUniqueName="[TB_Enfermagem21].[TIPO].[All]" dimensionUniqueName="[TB_Enfermagem21]" displayFolder="" count="0" memberValueDatatype="130" unbalanced="0"/>
    <cacheHierarchy uniqueName="[TB_Enfermagem21].[TIPO DE OFERTA]" caption="TIPO DE OFERTA" attribute="1" defaultMemberUniqueName="[TB_Enfermagem21].[TIPO DE OFERTA].[All]" allUniqueName="[TB_Enfermagem21].[TIPO DE OFERTA].[All]" dimensionUniqueName="[TB_Enfermagem21]" displayFolder="" count="0" memberValueDatatype="130" unbalanced="0"/>
    <cacheHierarchy uniqueName="[TB_Enfermagem21].[PRESENCIAL]" caption="PRESENCIAL" attribute="1" defaultMemberUniqueName="[TB_Enfermagem21].[PRESENCIAL].[All]" allUniqueName="[TB_Enfermagem21].[PRESENCIAL].[All]" dimensionUniqueName="[TB_Enfermagem21]" displayFolder="" count="0" memberValueDatatype="130" unbalanced="0"/>
    <cacheHierarchy uniqueName="[TB_Enfermagem21].[SÍNCRONO]" caption="SÍNCRONO" attribute="1" defaultMemberUniqueName="[TB_Enfermagem21].[SÍNCRONO].[All]" allUniqueName="[TB_Enfermagem21].[SÍNCRONO].[All]" dimensionUniqueName="[TB_Enfermagem21]" displayFolder="" count="0" memberValueDatatype="130" unbalanced="0"/>
    <cacheHierarchy uniqueName="[TB_Enfermagem21].[ASSÍNCRONO]" caption="ASSÍNCRONO" attribute="1" defaultMemberUniqueName="[TB_Enfermagem21].[ASSÍNCRONO].[All]" allUniqueName="[TB_Enfermagem21].[ASSÍNCRONO].[All]" dimensionUniqueName="[TB_Enfermagem21]" displayFolder="" count="0" memberValueDatatype="130" unbalanced="0"/>
    <cacheHierarchy uniqueName="[TB_Enfermagem21].[CRÉDITOS PAGO PROFESSOR]" caption="CRÉDITOS PAGO PROFESSOR" attribute="1" defaultMemberUniqueName="[TB_Enfermagem21].[CRÉDITOS PAGO PROFESSOR].[All]" allUniqueName="[TB_Enfermagem21].[CRÉDITOS PAGO PROFESSOR].[All]" dimensionUniqueName="[TB_Enfermagem21]" displayFolder="" count="0" memberValueDatatype="20" unbalanced="0"/>
    <cacheHierarchy uniqueName="[TB_Enfermagem21].[CRÉDITOS PAGOS ON.S]" caption="CRÉDITOS PAGOS ON.S" attribute="1" defaultMemberUniqueName="[TB_Enfermagem21].[CRÉDITOS PAGOS ON.S].[All]" allUniqueName="[TB_Enfermagem21].[CRÉDITOS PAGOS ON.S].[All]" dimensionUniqueName="[TB_Enfermagem21]" displayFolder="" count="0" memberValueDatatype="20" unbalanced="0"/>
    <cacheHierarchy uniqueName="[TB_Enfermagem21].[CRÉDITOS PAGO TUTOR]" caption="CRÉDITOS PAGO TUTOR" attribute="1" defaultMemberUniqueName="[TB_Enfermagem21].[CRÉDITOS PAGO TUTOR].[All]" allUniqueName="[TB_Enfermagem21].[CRÉDITOS PAGO TUTOR].[All]" dimensionUniqueName="[TB_Enfermagem21]" displayFolder="" count="0" memberValueDatatype="20" unbalanced="0"/>
    <cacheHierarchy uniqueName="[TB_Enfermagem21].[CRÉDITOS OFF]" caption="CRÉDITOS OFF" attribute="1" defaultMemberUniqueName="[TB_Enfermagem21].[CRÉDITOS OFF].[All]" allUniqueName="[TB_Enfermagem21].[CRÉDITOS OFF].[All]" dimensionUniqueName="[TB_Enfermagem21]" displayFolder="" count="0" memberValueDatatype="20" unbalanced="0"/>
    <cacheHierarchy uniqueName="[TB_Enfermagem21].[HABILITAÇÃO]" caption="HABILITAÇÃO" attribute="1" defaultMemberUniqueName="[TB_Enfermagem21].[HABILITAÇÃO].[All]" allUniqueName="[TB_Enfermagem21].[HABILITAÇÃO].[All]" dimensionUniqueName="[TB_Enfermagem21]" displayFolder="" count="0" memberValueDatatype="130" unbalanced="0"/>
    <cacheHierarchy uniqueName="[TB_Enfermagem21].[PRESENCIAL2]" caption="PRESENCIAL2" attribute="1" defaultMemberUniqueName="[TB_Enfermagem21].[PRESENCIAL2].[All]" allUniqueName="[TB_Enfermagem21].[PRESENCIAL2].[All]" dimensionUniqueName="[TB_Enfermagem21]" displayFolder="" count="0" memberValueDatatype="130" unbalanced="0"/>
    <cacheHierarchy uniqueName="[TB_Enfermagem21].[DIAS DE PRESENCIAL MOD.: PRESENCIAL]" caption="DIAS DE PRESENCIAL MOD.: PRESENCIAL" attribute="1" defaultMemberUniqueName="[TB_Enfermagem21].[DIAS DE PRESENCIAL MOD.: PRESENCIAL].[All]" allUniqueName="[TB_Enfermagem21].[DIAS DE PRESENCIAL MOD.: PRESENCIAL].[All]" dimensionUniqueName="[TB_Enfermagem21]" displayFolder="" count="0" memberValueDatatype="130" unbalanced="0"/>
    <cacheHierarchy uniqueName="[TB_Enfermagem21].[SEMI]" caption="SEMI" attribute="1" defaultMemberUniqueName="[TB_Enfermagem21].[SEMI].[All]" allUniqueName="[TB_Enfermagem21].[SEMI].[All]" dimensionUniqueName="[TB_Enfermagem21]" displayFolder="" count="0" memberValueDatatype="130" unbalanced="0"/>
    <cacheHierarchy uniqueName="[TB_Enfermagem21].[DIAS DE PRESENCIAL MOD.: SEMI]" caption="DIAS DE PRESENCIAL MOD.: SEMI" attribute="1" defaultMemberUniqueName="[TB_Enfermagem21].[DIAS DE PRESENCIAL MOD.: SEMI].[All]" allUniqueName="[TB_Enfermagem21].[DIAS DE PRESENCIAL MOD.: SEMI].[All]" dimensionUniqueName="[TB_Enfermagem21]" displayFolder="" count="0" memberValueDatatype="130" unbalanced="0"/>
    <cacheHierarchy uniqueName="[TB_Enfermagem21].[100%]" caption="100%" attribute="1" defaultMemberUniqueName="[TB_Enfermagem21].[100%].[All]" allUniqueName="[TB_Enfermagem21].[100%].[All]" dimensionUniqueName="[TB_Enfermagem21]" displayFolder="" count="0" memberValueDatatype="130" unbalanced="0"/>
    <cacheHierarchy uniqueName="[Trilha Carreira].[Eixo]" caption="Eixo" attribute="1" defaultMemberUniqueName="[Trilha Carreira].[Eixo].[All]" allUniqueName="[Trilha Carreira].[Eixo].[All]" dimensionUniqueName="[Trilha Carreira]" displayFolder="" count="0" memberValueDatatype="130" unbalanced="0"/>
    <cacheHierarchy uniqueName="[Trilha Carreira].[Disciplina proposta]" caption="Disciplina proposta" attribute="1" defaultMemberUniqueName="[Trilha Carreira].[Disciplina proposta].[All]" allUniqueName="[Trilha Carreira].[Disciplina proposta].[All]" dimensionUniqueName="[Trilha Carreira]" displayFolder="" count="0" memberValueDatatype="130" unbalanced="0"/>
    <cacheHierarchy uniqueName="[Trilha Carreira].[Período]" caption="Período" attribute="1" defaultMemberUniqueName="[Trilha Carreira].[Período].[All]" allUniqueName="[Trilha Carreira].[Período].[All]" dimensionUniqueName="[Trilha Carreira]" displayFolder="" count="0" memberValueDatatype="20" unbalanced="0"/>
    <cacheHierarchy uniqueName="[Trilha Carreira].[CH TOTAL]" caption="CH TOTAL" attribute="1" defaultMemberUniqueName="[Trilha Carreira].[CH TOTAL].[All]" allUniqueName="[Trilha Carreira].[CH TOTAL].[All]" dimensionUniqueName="[Trilha Carreira]" displayFolder="" count="0" memberValueDatatype="20" unbalanced="0"/>
    <cacheHierarchy uniqueName="[Trilha Carreira].[TIPO COMPONENTE]" caption="TIPO COMPONENTE" attribute="1" defaultMemberUniqueName="[Trilha Carreira].[TIPO COMPONENTE].[All]" allUniqueName="[Trilha Carreira].[TIPO COMPONENTE].[All]" dimensionUniqueName="[Trilha Carreira]" displayFolder="" count="0" memberValueDatatype="130" unbalanced="0"/>
    <cacheHierarchy uniqueName="[Trilha Carreira].[CH TEÓRICA]" caption="CH TEÓRICA" attribute="1" defaultMemberUniqueName="[Trilha Carreira].[CH TEÓRICA].[All]" allUniqueName="[Trilha Carreira].[CH TEÓRICA].[All]" dimensionUniqueName="[Trilha Carreira]" displayFolder="" count="0" memberValueDatatype="20" unbalanced="0"/>
    <cacheHierarchy uniqueName="[Trilha Carreira].[CH PRÁTICA]" caption="CH PRÁTICA" attribute="1" defaultMemberUniqueName="[Trilha Carreira].[CH PRÁTICA].[All]" allUniqueName="[Trilha Carreira].[CH PRÁTICA].[All]" dimensionUniqueName="[Trilha Carreira]" displayFolder="" count="0" memberValueDatatype="20" unbalanced="0"/>
    <cacheHierarchy uniqueName="[Trilha Carreira].[CH ESTÁGIO]" caption="CH ESTÁGIO" attribute="1" defaultMemberUniqueName="[Trilha Carreira].[CH ESTÁGIO].[All]" allUniqueName="[Trilha Carreira].[CH ESTÁGIO].[All]" dimensionUniqueName="[Trilha Carreira]" displayFolder="" count="0" memberValueDatatype="20" unbalanced="0"/>
    <cacheHierarchy uniqueName="[Trilha Carreira].[CH EXTENSÃO]" caption="CH EXTENSÃO" attribute="1" defaultMemberUniqueName="[Trilha Carreira].[CH EXTENSÃO].[All]" allUniqueName="[Trilha Carreira].[CH EXTENSÃO].[All]" dimensionUniqueName="[Trilha Carreira]" displayFolder="" count="0" memberValueDatatype="20" unbalanced="0"/>
    <cacheHierarchy uniqueName="[Trilha Carreira].[CH ONLINE]" caption="CH ONLINE" attribute="1" defaultMemberUniqueName="[Trilha Carreira].[CH ONLINE].[All]" allUniqueName="[Trilha Carreira].[CH ONLINE].[All]" dimensionUniqueName="[Trilha Carreira]" displayFolder="" count="0" memberValueDatatype="20" unbalanced="0"/>
    <cacheHierarchy uniqueName="[Trilha Carreira].[COMUM?]" caption="COMUM?" attribute="1" defaultMemberUniqueName="[Trilha Carreira].[COMUM?].[All]" allUniqueName="[Trilha Carreira].[COMUM?].[All]" dimensionUniqueName="[Trilha Carreira]" displayFolder="" count="0" memberValueDatatype="130" unbalanced="0"/>
    <cacheHierarchy uniqueName="[Trilha Carreira].[TIPIFICAÇÃO]" caption="TIPIFICAÇÃO" attribute="1" defaultMemberUniqueName="[Trilha Carreira].[TIPIFICAÇÃO].[All]" allUniqueName="[Trilha Carreira].[TIPIFICAÇÃO].[All]" dimensionUniqueName="[Trilha Carreira]" displayFolder="" count="0" memberValueDatatype="130" unbalanced="0"/>
    <cacheHierarchy uniqueName="[Measures].[__XL_Count TB_Enfermagem2]" caption="__XL_Count TB_Enfermagem2" measure="1" displayFolder="" measureGroup="TB_Enfermagem2" count="0" hidden="1"/>
    <cacheHierarchy uniqueName="[Measures].[__XL_Count DCN]" caption="__XL_Count DCN" measure="1" displayFolder="" measureGroup="DCN" count="0" hidden="1"/>
    <cacheHierarchy uniqueName="[Measures].[__XL_Count Domínios Profissionais]" caption="__XL_Count Domínios Profissionais" measure="1" displayFolder="" measureGroup="Domínios Profissionais" count="0" hidden="1"/>
    <cacheHierarchy uniqueName="[Measures].[__XL_Count ENADE]" caption="__XL_Count ENADE" measure="1" displayFolder="" measureGroup="ENADE" count="0" hidden="1"/>
    <cacheHierarchy uniqueName="[Measures].[__XL_Count Grupos]" caption="__XL_Count Grupos" measure="1" displayFolder="" measureGroup="Grupos" count="0" hidden="1"/>
    <cacheHierarchy uniqueName="[Measures].[__XL_Count Maturidade]" caption="__XL_Count Maturidade" measure="1" displayFolder="" measureGroup="Maturidade" count="0" hidden="1"/>
    <cacheHierarchy uniqueName="[Measures].[__XL_Count Trilha Carreira]" caption="__XL_Count Trilha Carreira" measure="1" displayFolder="" measureGroup="Trilha Carreira" count="0" hidden="1"/>
    <cacheHierarchy uniqueName="[Measures].[__XL_Count Psicologia]" caption="__XL_Count Psicologia" measure="1" displayFolder="" measureGroup="Psicologia" count="0" hidden="1"/>
    <cacheHierarchy uniqueName="[Measures].[__XL_Count TB_Enfermagem21]" caption="__XL_Count TB_Enfermagem21" measure="1" displayFolder="" measureGroup="TB_Enfermagem21" count="0" hidden="1"/>
    <cacheHierarchy uniqueName="[Measures].[__No measures defined]" caption="__No measures defined" measure="1" displayFolder="" count="0" hidden="1"/>
    <cacheHierarchy uniqueName="[Measures].[Soma de CH TOTAL]" caption="Soma de CH TOTAL" measure="1" displayFolder="" measureGroup="TB_Enfermagem2" count="0" hidden="1">
      <extLst>
        <ext xmlns:x15="http://schemas.microsoft.com/office/spreadsheetml/2010/11/main" uri="{B97F6D7D-B522-45F9-BDA1-12C45D357490}">
          <x15:cacheHierarchy aggregatedColumn="88"/>
        </ext>
      </extLst>
    </cacheHierarchy>
    <cacheHierarchy uniqueName="[Measures].[Soma de CH TOTAL 2]" caption="Soma de CH TOTAL 2" measure="1" displayFolder="" measureGroup="TB_Enfermagem21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oma de CH TEÓRICA]" caption="Soma de CH TEÓRICA" measure="1" displayFolder="" measureGroup="TB_Enfermagem21" count="0" hidden="1">
      <extLst>
        <ext xmlns:x15="http://schemas.microsoft.com/office/spreadsheetml/2010/11/main" uri="{B97F6D7D-B522-45F9-BDA1-12C45D357490}">
          <x15:cacheHierarchy aggregatedColumn="117"/>
        </ext>
      </extLst>
    </cacheHierarchy>
    <cacheHierarchy uniqueName="[Measures].[Soma de CH PRÁTICA]" caption="Soma de CH PRÁTICA" measure="1" displayFolder="" measureGroup="TB_Enfermagem21" count="0" hidden="1">
      <extLst>
        <ext xmlns:x15="http://schemas.microsoft.com/office/spreadsheetml/2010/11/main" uri="{B97F6D7D-B522-45F9-BDA1-12C45D357490}">
          <x15:cacheHierarchy aggregatedColumn="118"/>
        </ext>
      </extLst>
    </cacheHierarchy>
    <cacheHierarchy uniqueName="[Measures].[Soma de CH ESTÁGIO]" caption="Soma de CH ESTÁGIO" measure="1" displayFolder="" measureGroup="TB_Enfermagem21" count="0" hidden="1">
      <extLst>
        <ext xmlns:x15="http://schemas.microsoft.com/office/spreadsheetml/2010/11/main" uri="{B97F6D7D-B522-45F9-BDA1-12C45D357490}">
          <x15:cacheHierarchy aggregatedColumn="119"/>
        </ext>
      </extLst>
    </cacheHierarchy>
    <cacheHierarchy uniqueName="[Measures].[Soma de CH EXTENSÃO]" caption="Soma de CH EXTENSÃO" measure="1" displayFolder="" measureGroup="TB_Enfermagem21" count="0" hidden="1">
      <extLst>
        <ext xmlns:x15="http://schemas.microsoft.com/office/spreadsheetml/2010/11/main" uri="{B97F6D7D-B522-45F9-BDA1-12C45D357490}">
          <x15:cacheHierarchy aggregatedColumn="120"/>
        </ext>
      </extLst>
    </cacheHierarchy>
    <cacheHierarchy uniqueName="[Measures].[Soma de CH ONLINE]" caption="Soma de CH ONLINE" measure="1" displayFolder="" measureGroup="TB_Enfermagem21" count="0" hidden="1">
      <extLst>
        <ext xmlns:x15="http://schemas.microsoft.com/office/spreadsheetml/2010/11/main" uri="{B97F6D7D-B522-45F9-BDA1-12C45D357490}">
          <x15:cacheHierarchy aggregatedColumn="121"/>
        </ext>
      </extLst>
    </cacheHierarchy>
    <cacheHierarchy uniqueName="[Measures].[StdDev de CH EXTENSÃO]" caption="StdDev de CH EXTENSÃO" measure="1" displayFolder="" measureGroup="TB_Enfermagem21" count="0" hidden="1">
      <extLst>
        <ext xmlns:x15="http://schemas.microsoft.com/office/spreadsheetml/2010/11/main" uri="{B97F6D7D-B522-45F9-BDA1-12C45D357490}">
          <x15:cacheHierarchy aggregatedColumn="120"/>
        </ext>
      </extLst>
    </cacheHierarchy>
    <cacheHierarchy uniqueName="Unsupported0" caption="Áreas temáticas" measure="1" count="0">
      <extLst>
        <ext xmlns:x14="http://schemas.microsoft.com/office/spreadsheetml/2009/9/main" uri="{8CF416AD-EC4C-4aba-99F5-12A058AE0983}">
          <x14:cacheHierarchy ignore="1"/>
        </ext>
      </extLst>
    </cacheHierarchy>
  </cacheHierarchies>
  <kpis count="0"/>
  <dimensions count="10">
    <dimension name="DCN" uniqueName="[DCN]" caption="DCN"/>
    <dimension name="Domínios Profissionais" uniqueName="[Domínios Profissionais]" caption="Domínios Profissionais"/>
    <dimension name="ENADE" uniqueName="[ENADE]" caption="ENADE"/>
    <dimension name="Grupos" uniqueName="[Grupos]" caption="Grupos"/>
    <dimension name="Maturidade" uniqueName="[Maturidade]" caption="Maturidade"/>
    <dimension measure="1" name="Measures" uniqueName="[Measures]" caption="Measures"/>
    <dimension name="Psicologia" uniqueName="[Psicologia]" caption="Psicologia"/>
    <dimension name="TB_Enfermagem2" uniqueName="[TB_Enfermagem2]" caption="TB_Enfermagem2"/>
    <dimension name="TB_Enfermagem21" uniqueName="[TB_Enfermagem21]" caption="TB_Enfermagem21"/>
    <dimension name="Trilha Carreira" uniqueName="[Trilha Carreira]" caption="Trilha Carreira"/>
  </dimensions>
  <measureGroups count="9">
    <measureGroup name="DCN" caption="DCN"/>
    <measureGroup name="Domínios Profissionais" caption="Domínios Profissionais"/>
    <measureGroup name="ENADE" caption="ENADE"/>
    <measureGroup name="Grupos" caption="Grupos"/>
    <measureGroup name="Maturidade" caption="Maturidade"/>
    <measureGroup name="Psicologia" caption="Psicologia"/>
    <measureGroup name="TB_Enfermagem2" caption="TB_Enfermagem2"/>
    <measureGroup name="TB_Enfermagem21" caption="TB_Enfermagem21"/>
    <measureGroup name="Trilha Carreira" caption="Trilha Carreira"/>
  </measureGroups>
  <maps count="9">
    <map measureGroup="0" dimension="0"/>
    <map measureGroup="1" dimension="1"/>
    <map measureGroup="2" dimension="2"/>
    <map measureGroup="3" dimension="3"/>
    <map measureGroup="4" dimension="4"/>
    <map measureGroup="5" dimension="6"/>
    <map measureGroup="6" dimension="7"/>
    <map measureGroup="7" dimension="8"/>
    <map measureGroup="8" dimension="9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OnLoad="1" refreshedBy="Ana Carolina Santana de Oliveira" refreshedDate="46125.37243865741" backgroundQuery="1" createdVersion="8" refreshedVersion="8" minRefreshableVersion="3" recordCount="0" supportSubquery="1" supportAdvancedDrill="1" xr:uid="{860E47E7-9801-4ABD-A587-2C926038F00E}">
  <cacheSource type="external" connectionId="8"/>
  <cacheFields count="3">
    <cacheField name="[Measures].[Soma de CH TOTAL 2]" caption="Soma de CH TOTAL 2" numFmtId="0" hierarchy="163" level="32767"/>
    <cacheField name="[TB_Enfermagem21].[TIPIFICAÇÃO].[TIPIFICAÇÃO]" caption="TIPIFICAÇÃO" numFmtId="0" hierarchy="122" level="1">
      <sharedItems count="7">
        <s v="ACC"/>
        <s v="EST"/>
        <s v="EXT"/>
        <s v="HB"/>
        <s v="ON.A"/>
        <s v="PR"/>
        <s v="TCC"/>
      </sharedItems>
    </cacheField>
    <cacheField name="Unsupported0" numFmtId="0" hierarchy="170" level="32767">
      <extLst>
        <ext xmlns:x14="http://schemas.microsoft.com/office/spreadsheetml/2009/9/main" uri="{63CAB8AC-B538-458d-9737-405883B0398D}">
          <x14:cacheField ignore="1"/>
        </ext>
      </extLst>
    </cacheField>
  </cacheFields>
  <cacheHierarchies count="171">
    <cacheHierarchy uniqueName="[DCN].[Áreas temáticas]" caption="Áreas temáticas" attribute="1" defaultMemberUniqueName="[DCN].[Áreas temáticas].[All]" allUniqueName="[DCN].[Áreas temáticas].[All]" dimensionUniqueName="[DCN]" displayFolder="" count="0" memberValueDatatype="130" unbalanced="0"/>
    <cacheHierarchy uniqueName="[DCN].[Conteúdos]" caption="Conteúdos" attribute="1" defaultMemberUniqueName="[DCN].[Conteúdos].[All]" allUniqueName="[DCN].[Conteúdos].[All]" dimensionUniqueName="[DCN]" displayFolder="" count="0" memberValueDatatype="130" unbalanced="0"/>
    <cacheHierarchy uniqueName="[DCN].[Disciplina proposta]" caption="Disciplina proposta" attribute="1" defaultMemberUniqueName="[DCN].[Disciplina proposta].[All]" allUniqueName="[DCN].[Disciplina proposta].[All]" dimensionUniqueName="[DCN]" displayFolder="" count="0" memberValueDatatype="130" unbalanced="0"/>
    <cacheHierarchy uniqueName="[DCN].[Período]" caption="Período" attribute="1" defaultMemberUniqueName="[DCN].[Período].[All]" allUniqueName="[DCN].[Período].[All]" dimensionUniqueName="[DCN]" displayFolder="" count="0" memberValueDatatype="20" unbalanced="0"/>
    <cacheHierarchy uniqueName="[DCN].[CH TOTAL]" caption="CH TOTAL" attribute="1" defaultMemberUniqueName="[DCN].[CH TOTAL].[All]" allUniqueName="[DCN].[CH TOTAL].[All]" dimensionUniqueName="[DCN]" displayFolder="" count="0" memberValueDatatype="20" unbalanced="0"/>
    <cacheHierarchy uniqueName="[DCN].[TIPO COMPONENTE]" caption="TIPO COMPONENTE" attribute="1" defaultMemberUniqueName="[DCN].[TIPO COMPONENTE].[All]" allUniqueName="[DCN].[TIPO COMPONENTE].[All]" dimensionUniqueName="[DCN]" displayFolder="" count="0" memberValueDatatype="130" unbalanced="0"/>
    <cacheHierarchy uniqueName="[DCN].[CH TEÓRICA]" caption="CH TEÓRICA" attribute="1" defaultMemberUniqueName="[DCN].[CH TEÓRICA].[All]" allUniqueName="[DCN].[CH TEÓRICA].[All]" dimensionUniqueName="[DCN]" displayFolder="" count="0" memberValueDatatype="20" unbalanced="0"/>
    <cacheHierarchy uniqueName="[DCN].[CH PRÁTICA]" caption="CH PRÁTICA" attribute="1" defaultMemberUniqueName="[DCN].[CH PRÁTICA].[All]" allUniqueName="[DCN].[CH PRÁTICA].[All]" dimensionUniqueName="[DCN]" displayFolder="" count="0" memberValueDatatype="20" unbalanced="0"/>
    <cacheHierarchy uniqueName="[DCN].[CH ESTÁGIO]" caption="CH ESTÁGIO" attribute="1" defaultMemberUniqueName="[DCN].[CH ESTÁGIO].[All]" allUniqueName="[DCN].[CH ESTÁGIO].[All]" dimensionUniqueName="[DCN]" displayFolder="" count="0" memberValueDatatype="20" unbalanced="0"/>
    <cacheHierarchy uniqueName="[DCN].[CH EXTENSÃO]" caption="CH EXTENSÃO" attribute="1" defaultMemberUniqueName="[DCN].[CH EXTENSÃO].[All]" allUniqueName="[DCN].[CH EXTENSÃO].[All]" dimensionUniqueName="[DCN]" displayFolder="" count="0" memberValueDatatype="20" unbalanced="0"/>
    <cacheHierarchy uniqueName="[DCN].[CH ONLINE]" caption="CH ONLINE" attribute="1" defaultMemberUniqueName="[DCN].[CH ONLINE].[All]" allUniqueName="[DCN].[CH ONLINE].[All]" dimensionUniqueName="[DCN]" displayFolder="" count="0" memberValueDatatype="20" unbalanced="0"/>
    <cacheHierarchy uniqueName="[DCN].[COMUM?]" caption="COMUM?" attribute="1" defaultMemberUniqueName="[DCN].[COMUM?].[All]" allUniqueName="[DCN].[COMUM?].[All]" dimensionUniqueName="[DCN]" displayFolder="" count="0" memberValueDatatype="130" unbalanced="0"/>
    <cacheHierarchy uniqueName="[DCN].[TIPIFICAÇÃO]" caption="TIPIFICAÇÃO" attribute="1" defaultMemberUniqueName="[DCN].[TIPIFICAÇÃO].[All]" allUniqueName="[DCN].[TIPIFICAÇÃO].[All]" dimensionUniqueName="[DCN]" displayFolder="" count="0" memberValueDatatype="130" unbalanced="0"/>
    <cacheHierarchy uniqueName="[DCN].[OBSERVAÇÕES]" caption="OBSERVAÇÕES" attribute="1" defaultMemberUniqueName="[DCN].[OBSERVAÇÕES].[All]" allUniqueName="[DCN].[OBSERVAÇÕES].[All]" dimensionUniqueName="[DCN]" displayFolder="" count="0" memberValueDatatype="130" unbalanced="0"/>
    <cacheHierarchy uniqueName="[Domínios Profissionais].[Domínio segundo o CREFITO]" caption="Domínio segundo o CREFITO" attribute="1" defaultMemberUniqueName="[Domínios Profissionais].[Domínio segundo o CREFITO].[All]" allUniqueName="[Domínios Profissionais].[Domínio segundo o CREFITO].[All]" dimensionUniqueName="[Domínios Profissionais]" displayFolder="" count="0" memberValueDatatype="130" unbalanced="0"/>
    <cacheHierarchy uniqueName="[Domínios Profissionais].[Disciplina proposta]" caption="Disciplina proposta" attribute="1" defaultMemberUniqueName="[Domínios Profissionais].[Disciplina proposta].[All]" allUniqueName="[Domínios Profissionais].[Disciplina proposta].[All]" dimensionUniqueName="[Domínios Profissionais]" displayFolder="" count="0" memberValueDatatype="130" unbalanced="0"/>
    <cacheHierarchy uniqueName="[Domínios Profissionais].[Período]" caption="Período" attribute="1" defaultMemberUniqueName="[Domínios Profissionais].[Período].[All]" allUniqueName="[Domínios Profissionais].[Período].[All]" dimensionUniqueName="[Domínios Profissionais]" displayFolder="" count="0" memberValueDatatype="130" unbalanced="0"/>
    <cacheHierarchy uniqueName="[Domínios Profissionais].[CH TOTAL]" caption="CH TOTAL" attribute="1" defaultMemberUniqueName="[Domínios Profissionais].[CH TOTAL].[All]" allUniqueName="[Domínios Profissionais].[CH TOTAL].[All]" dimensionUniqueName="[Domínios Profissionais]" displayFolder="" count="0" memberValueDatatype="20" unbalanced="0"/>
    <cacheHierarchy uniqueName="[Domínios Profissionais].[TIPO COMPONENTE]" caption="TIPO COMPONENTE" attribute="1" defaultMemberUniqueName="[Domínios Profissionais].[TIPO COMPONENTE].[All]" allUniqueName="[Domínios Profissionais].[TIPO COMPONENTE].[All]" dimensionUniqueName="[Domínios Profissionais]" displayFolder="" count="0" memberValueDatatype="130" unbalanced="0"/>
    <cacheHierarchy uniqueName="[Domínios Profissionais].[CH TEÓRICA]" caption="CH TEÓRICA" attribute="1" defaultMemberUniqueName="[Domínios Profissionais].[CH TEÓRICA].[All]" allUniqueName="[Domínios Profissionais].[CH TEÓRICA].[All]" dimensionUniqueName="[Domínios Profissionais]" displayFolder="" count="0" memberValueDatatype="130" unbalanced="0"/>
    <cacheHierarchy uniqueName="[Domínios Profissionais].[CH PRÁTICA]" caption="CH PRÁTICA" attribute="1" defaultMemberUniqueName="[Domínios Profissionais].[CH PRÁTICA].[All]" allUniqueName="[Domínios Profissionais].[CH PRÁTICA].[All]" dimensionUniqueName="[Domínios Profissionais]" displayFolder="" count="0" memberValueDatatype="130" unbalanced="0"/>
    <cacheHierarchy uniqueName="[Domínios Profissionais].[CH ESTÁGIO]" caption="CH ESTÁGIO" attribute="1" defaultMemberUniqueName="[Domínios Profissionais].[CH ESTÁGIO].[All]" allUniqueName="[Domínios Profissionais].[CH ESTÁGIO].[All]" dimensionUniqueName="[Domínios Profissionais]" displayFolder="" count="0" memberValueDatatype="130" unbalanced="0"/>
    <cacheHierarchy uniqueName="[Domínios Profissionais].[CH EXTENSÃO]" caption="CH EXTENSÃO" attribute="1" defaultMemberUniqueName="[Domínios Profissionais].[CH EXTENSÃO].[All]" allUniqueName="[Domínios Profissionais].[CH EXTENSÃO].[All]" dimensionUniqueName="[Domínios Profissionais]" displayFolder="" count="0" memberValueDatatype="130" unbalanced="0"/>
    <cacheHierarchy uniqueName="[Domínios Profissionais].[CH ONLINE]" caption="CH ONLINE" attribute="1" defaultMemberUniqueName="[Domínios Profissionais].[CH ONLINE].[All]" allUniqueName="[Domínios Profissionais].[CH ONLINE].[All]" dimensionUniqueName="[Domínios Profissionais]" displayFolder="" count="0" memberValueDatatype="130" unbalanced="0"/>
    <cacheHierarchy uniqueName="[Domínios Profissionais].[COMUM?]" caption="COMUM?" attribute="1" defaultMemberUniqueName="[Domínios Profissionais].[COMUM?].[All]" allUniqueName="[Domínios Profissionais].[COMUM?].[All]" dimensionUniqueName="[Domínios Profissionais]" displayFolder="" count="0" memberValueDatatype="130" unbalanced="0"/>
    <cacheHierarchy uniqueName="[Domínios Profissionais].[TIPIFICAÇÃO]" caption="TIPIFICAÇÃO" attribute="1" defaultMemberUniqueName="[Domínios Profissionais].[TIPIFICAÇÃO].[All]" allUniqueName="[Domínios Profissionais].[TIPIFICAÇÃO].[All]" dimensionUniqueName="[Domínios Profissionais]" displayFolder="" count="0" memberValueDatatype="130" unbalanced="0"/>
    <cacheHierarchy uniqueName="[ENADE].[Conteúdos do ENADE]" caption="Conteúdos do ENADE" attribute="1" defaultMemberUniqueName="[ENADE].[Conteúdos do ENADE].[All]" allUniqueName="[ENADE].[Conteúdos do ENADE].[All]" dimensionUniqueName="[ENADE]" displayFolder="" count="0" memberValueDatatype="130" unbalanced="0"/>
    <cacheHierarchy uniqueName="[ENADE].[Disciplina proposta]" caption="Disciplina proposta" attribute="1" defaultMemberUniqueName="[ENADE].[Disciplina proposta].[All]" allUniqueName="[ENADE].[Disciplina proposta].[All]" dimensionUniqueName="[ENADE]" displayFolder="" count="0" memberValueDatatype="130" unbalanced="0"/>
    <cacheHierarchy uniqueName="[ENADE].[Período]" caption="Período" attribute="1" defaultMemberUniqueName="[ENADE].[Período].[All]" allUniqueName="[ENADE].[Período].[All]" dimensionUniqueName="[ENADE]" displayFolder="" count="0" memberValueDatatype="20" unbalanced="0"/>
    <cacheHierarchy uniqueName="[ENADE].[CH TOTAL]" caption="CH TOTAL" attribute="1" defaultMemberUniqueName="[ENADE].[CH TOTAL].[All]" allUniqueName="[ENADE].[CH TOTAL].[All]" dimensionUniqueName="[ENADE]" displayFolder="" count="0" memberValueDatatype="20" unbalanced="0"/>
    <cacheHierarchy uniqueName="[ENADE].[TIPO COMPONENTE]" caption="TIPO COMPONENTE" attribute="1" defaultMemberUniqueName="[ENADE].[TIPO COMPONENTE].[All]" allUniqueName="[ENADE].[TIPO COMPONENTE].[All]" dimensionUniqueName="[ENADE]" displayFolder="" count="0" memberValueDatatype="130" unbalanced="0"/>
    <cacheHierarchy uniqueName="[ENADE].[CH TEÓRICA]" caption="CH TEÓRICA" attribute="1" defaultMemberUniqueName="[ENADE].[CH TEÓRICA].[All]" allUniqueName="[ENADE].[CH TEÓRICA].[All]" dimensionUniqueName="[ENADE]" displayFolder="" count="0" memberValueDatatype="20" unbalanced="0"/>
    <cacheHierarchy uniqueName="[ENADE].[CH PRÁTICA]" caption="CH PRÁTICA" attribute="1" defaultMemberUniqueName="[ENADE].[CH PRÁTICA].[All]" allUniqueName="[ENADE].[CH PRÁTICA].[All]" dimensionUniqueName="[ENADE]" displayFolder="" count="0" memberValueDatatype="20" unbalanced="0"/>
    <cacheHierarchy uniqueName="[ENADE].[CH ESTÁGIO]" caption="CH ESTÁGIO" attribute="1" defaultMemberUniqueName="[ENADE].[CH ESTÁGIO].[All]" allUniqueName="[ENADE].[CH ESTÁGIO].[All]" dimensionUniqueName="[ENADE]" displayFolder="" count="0" memberValueDatatype="20" unbalanced="0"/>
    <cacheHierarchy uniqueName="[ENADE].[CH EXTENSÃO]" caption="CH EXTENSÃO" attribute="1" defaultMemberUniqueName="[ENADE].[CH EXTENSÃO].[All]" allUniqueName="[ENADE].[CH EXTENSÃO].[All]" dimensionUniqueName="[ENADE]" displayFolder="" count="0" memberValueDatatype="20" unbalanced="0"/>
    <cacheHierarchy uniqueName="[ENADE].[CH ONLINE]" caption="CH ONLINE" attribute="1" defaultMemberUniqueName="[ENADE].[CH ONLINE].[All]" allUniqueName="[ENADE].[CH ONLINE].[All]" dimensionUniqueName="[ENADE]" displayFolder="" count="0" memberValueDatatype="20" unbalanced="0"/>
    <cacheHierarchy uniqueName="[ENADE].[COMUM?]" caption="COMUM?" attribute="1" defaultMemberUniqueName="[ENADE].[COMUM?].[All]" allUniqueName="[ENADE].[COMUM?].[All]" dimensionUniqueName="[ENADE]" displayFolder="" count="0" memberValueDatatype="130" unbalanced="0"/>
    <cacheHierarchy uniqueName="[ENADE].[TIPIFICAÇÃO]" caption="TIPIFICAÇÃO" attribute="1" defaultMemberUniqueName="[ENADE].[TIPIFICAÇÃO].[All]" allUniqueName="[ENADE].[TIPIFICAÇÃO].[All]" dimensionUniqueName="[ENADE]" displayFolder="" count="0" memberValueDatatype="130" unbalanced="0"/>
    <cacheHierarchy uniqueName="[Grupos].[Disciplina proposta]" caption="Disciplina proposta" attribute="1" defaultMemberUniqueName="[Grupos].[Disciplina proposta].[All]" allUniqueName="[Grupos].[Disciplina proposta].[All]" dimensionUniqueName="[Grupos]" displayFolder="" count="0" memberValueDatatype="130" unbalanced="0"/>
    <cacheHierarchy uniqueName="[Grupos].[Tipo]" caption="Tipo" attribute="1" defaultMemberUniqueName="[Grupos].[Tipo].[All]" allUniqueName="[Grupos].[Tipo].[All]" dimensionUniqueName="[Grupos]" displayFolder="" count="0" memberValueDatatype="130" unbalanced="0"/>
    <cacheHierarchy uniqueName="[Grupos].[Máx. teórica]" caption="Máx. teórica" attribute="1" defaultMemberUniqueName="[Grupos].[Máx. teórica].[All]" allUniqueName="[Grupos].[Máx. teórica].[All]" dimensionUniqueName="[Grupos]" displayFolder="" count="0" memberValueDatatype="20" unbalanced="0"/>
    <cacheHierarchy uniqueName="[Grupos].[Alunos/Grupo]" caption="Alunos/Grupo" attribute="1" defaultMemberUniqueName="[Grupos].[Alunos/Grupo].[All]" allUniqueName="[Grupos].[Alunos/Grupo].[All]" dimensionUniqueName="[Grupos]" displayFolder="" count="0" memberValueDatatype="20" unbalanced="0"/>
    <cacheHierarchy uniqueName="[Grupos].[Período]" caption="Período" attribute="1" defaultMemberUniqueName="[Grupos].[Período].[All]" allUniqueName="[Grupos].[Período].[All]" dimensionUniqueName="[Grupos]" displayFolder="" count="0" memberValueDatatype="20" unbalanced="0"/>
    <cacheHierarchy uniqueName="[Grupos].[CH TOTAL]" caption="CH TOTAL" attribute="1" defaultMemberUniqueName="[Grupos].[CH TOTAL].[All]" allUniqueName="[Grupos].[CH TOTAL].[All]" dimensionUniqueName="[Grupos]" displayFolder="" count="0" memberValueDatatype="20" unbalanced="0"/>
    <cacheHierarchy uniqueName="[Grupos].[TIPO COMPONENTE]" caption="TIPO COMPONENTE" attribute="1" defaultMemberUniqueName="[Grupos].[TIPO COMPONENTE].[All]" allUniqueName="[Grupos].[TIPO COMPONENTE].[All]" dimensionUniqueName="[Grupos]" displayFolder="" count="0" memberValueDatatype="130" unbalanced="0"/>
    <cacheHierarchy uniqueName="[Grupos].[CH TEÓRICA]" caption="CH TEÓRICA" attribute="1" defaultMemberUniqueName="[Grupos].[CH TEÓRICA].[All]" allUniqueName="[Grupos].[CH TEÓRICA].[All]" dimensionUniqueName="[Grupos]" displayFolder="" count="0" memberValueDatatype="20" unbalanced="0"/>
    <cacheHierarchy uniqueName="[Grupos].[CH PRÁTICA]" caption="CH PRÁTICA" attribute="1" defaultMemberUniqueName="[Grupos].[CH PRÁTICA].[All]" allUniqueName="[Grupos].[CH PRÁTICA].[All]" dimensionUniqueName="[Grupos]" displayFolder="" count="0" memberValueDatatype="20" unbalanced="0"/>
    <cacheHierarchy uniqueName="[Grupos].[CH ESTÁGIO]" caption="CH ESTÁGIO" attribute="1" defaultMemberUniqueName="[Grupos].[CH ESTÁGIO].[All]" allUniqueName="[Grupos].[CH ESTÁGIO].[All]" dimensionUniqueName="[Grupos]" displayFolder="" count="0" memberValueDatatype="20" unbalanced="0"/>
    <cacheHierarchy uniqueName="[Grupos].[CH EXTENSÃO]" caption="CH EXTENSÃO" attribute="1" defaultMemberUniqueName="[Grupos].[CH EXTENSÃO].[All]" allUniqueName="[Grupos].[CH EXTENSÃO].[All]" dimensionUniqueName="[Grupos]" displayFolder="" count="0" memberValueDatatype="20" unbalanced="0"/>
    <cacheHierarchy uniqueName="[Grupos].[CH ONLINE]" caption="CH ONLINE" attribute="1" defaultMemberUniqueName="[Grupos].[CH ONLINE].[All]" allUniqueName="[Grupos].[CH ONLINE].[All]" dimensionUniqueName="[Grupos]" displayFolder="" count="0" memberValueDatatype="20" unbalanced="0"/>
    <cacheHierarchy uniqueName="[Grupos].[COMUM?]" caption="COMUM?" attribute="1" defaultMemberUniqueName="[Grupos].[COMUM?].[All]" allUniqueName="[Grupos].[COMUM?].[All]" dimensionUniqueName="[Grupos]" displayFolder="" count="0" memberValueDatatype="130" unbalanced="0"/>
    <cacheHierarchy uniqueName="[Grupos].[TIPIFICAÇÃO]" caption="TIPIFICAÇÃO" attribute="1" defaultMemberUniqueName="[Grupos].[TIPIFICAÇÃO].[All]" allUniqueName="[Grupos].[TIPIFICAÇÃO].[All]" dimensionUniqueName="[Grupos]" displayFolder="" count="0" memberValueDatatype="130" unbalanced="0"/>
    <cacheHierarchy uniqueName="[Grupos].[OBSERVAÇÕES]" caption="OBSERVAÇÕES" attribute="1" defaultMemberUniqueName="[Grupos].[OBSERVAÇÕES].[All]" allUniqueName="[Grupos].[OBSERVAÇÕES].[All]" dimensionUniqueName="[Grupos]" displayFolder="" count="0" memberValueDatatype="130" unbalanced="0"/>
    <cacheHierarchy uniqueName="[Maturidade].[Disciplina proposta]" caption="Disciplina proposta" attribute="1" defaultMemberUniqueName="[Maturidade].[Disciplina proposta].[All]" allUniqueName="[Maturidade].[Disciplina proposta].[All]" dimensionUniqueName="[Maturidade]" displayFolder="" count="0" memberValueDatatype="130" unbalanced="0"/>
    <cacheHierarchy uniqueName="[Maturidade].[Tipo]" caption="Tipo" attribute="1" defaultMemberUniqueName="[Maturidade].[Tipo].[All]" allUniqueName="[Maturidade].[Tipo].[All]" dimensionUniqueName="[Maturidade]" displayFolder="" count="0" memberValueDatatype="130" unbalanced="0"/>
    <cacheHierarchy uniqueName="[Maturidade].[Disciplina 1]" caption="Disciplina 1" attribute="1" defaultMemberUniqueName="[Maturidade].[Disciplina 1].[All]" allUniqueName="[Maturidade].[Disciplina 1].[All]" dimensionUniqueName="[Maturidade]" displayFolder="" count="0" memberValueDatatype="130" unbalanced="0"/>
    <cacheHierarchy uniqueName="[Maturidade].[Disciplina 2]" caption="Disciplina 2" attribute="1" defaultMemberUniqueName="[Maturidade].[Disciplina 2].[All]" allUniqueName="[Maturidade].[Disciplina 2].[All]" dimensionUniqueName="[Maturidade]" displayFolder="" count="0" memberValueDatatype="130" unbalanced="0"/>
    <cacheHierarchy uniqueName="[Maturidade].[Disciplina 3]" caption="Disciplina 3" attribute="1" defaultMemberUniqueName="[Maturidade].[Disciplina 3].[All]" allUniqueName="[Maturidade].[Disciplina 3].[All]" dimensionUniqueName="[Maturidade]" displayFolder="" count="0" memberValueDatatype="130" unbalanced="0"/>
    <cacheHierarchy uniqueName="[Maturidade].[Disciplina 4]" caption="Disciplina 4" attribute="1" defaultMemberUniqueName="[Maturidade].[Disciplina 4].[All]" allUniqueName="[Maturidade].[Disciplina 4].[All]" dimensionUniqueName="[Maturidade]" displayFolder="" count="0" memberValueDatatype="130" unbalanced="0"/>
    <cacheHierarchy uniqueName="[Psicologia].[Áreas temáticas]" caption="Áreas temáticas" attribute="1" defaultMemberUniqueName="[Psicologia].[Áreas temáticas].[All]" allUniqueName="[Psicologia].[Áreas temáticas].[All]" dimensionUniqueName="[Psicologia]" displayFolder="" count="0" memberValueDatatype="130" unbalanced="0"/>
    <cacheHierarchy uniqueName="[Psicologia].[Conteúdos]" caption="Conteúdos" attribute="1" defaultMemberUniqueName="[Psicologia].[Conteúdos].[All]" allUniqueName="[Psicologia].[Conteúdos].[All]" dimensionUniqueName="[Psicologia]" displayFolder="" count="0" memberValueDatatype="130" unbalanced="0"/>
    <cacheHierarchy uniqueName="[Psicologia].[Disciplina proposta]" caption="Disciplina proposta" attribute="1" defaultMemberUniqueName="[Psicologia].[Disciplina proposta].[All]" allUniqueName="[Psicologia].[Disciplina proposta].[All]" dimensionUniqueName="[Psicologia]" displayFolder="" count="0" memberValueDatatype="130" unbalanced="0"/>
    <cacheHierarchy uniqueName="[Psicologia].[Período]" caption="Período" attribute="1" defaultMemberUniqueName="[Psicologia].[Período].[All]" allUniqueName="[Psicologia].[Período].[All]" dimensionUniqueName="[Psicologia]" displayFolder="" count="0" memberValueDatatype="130" unbalanced="0"/>
    <cacheHierarchy uniqueName="[Psicologia].[CH TOTAL]" caption="CH TOTAL" attribute="1" defaultMemberUniqueName="[Psicologia].[CH TOTAL].[All]" allUniqueName="[Psicologia].[CH TOTAL].[All]" dimensionUniqueName="[Psicologia]" displayFolder="" count="0" memberValueDatatype="20" unbalanced="0"/>
    <cacheHierarchy uniqueName="[Psicologia].[TIPO COMPONENTE]" caption="TIPO COMPONENTE" attribute="1" defaultMemberUniqueName="[Psicologia].[TIPO COMPONENTE].[All]" allUniqueName="[Psicologia].[TIPO COMPONENTE].[All]" dimensionUniqueName="[Psicologia]" displayFolder="" count="0" memberValueDatatype="130" unbalanced="0"/>
    <cacheHierarchy uniqueName="[Psicologia].[CH TEÓRICA]" caption="CH TEÓRICA" attribute="1" defaultMemberUniqueName="[Psicologia].[CH TEÓRICA].[All]" allUniqueName="[Psicologia].[CH TEÓRICA].[All]" dimensionUniqueName="[Psicologia]" displayFolder="" count="0" memberValueDatatype="130" unbalanced="0"/>
    <cacheHierarchy uniqueName="[Psicologia].[CH PRÁTICA]" caption="CH PRÁTICA" attribute="1" defaultMemberUniqueName="[Psicologia].[CH PRÁTICA].[All]" allUniqueName="[Psicologia].[CH PRÁTICA].[All]" dimensionUniqueName="[Psicologia]" displayFolder="" count="0" memberValueDatatype="130" unbalanced="0"/>
    <cacheHierarchy uniqueName="[Psicologia].[CH ESTÁGIO]" caption="CH ESTÁGIO" attribute="1" defaultMemberUniqueName="[Psicologia].[CH ESTÁGIO].[All]" allUniqueName="[Psicologia].[CH ESTÁGIO].[All]" dimensionUniqueName="[Psicologia]" displayFolder="" count="0" memberValueDatatype="130" unbalanced="0"/>
    <cacheHierarchy uniqueName="[Psicologia].[CH EXTENSÃO]" caption="CH EXTENSÃO" attribute="1" defaultMemberUniqueName="[Psicologia].[CH EXTENSÃO].[All]" allUniqueName="[Psicologia].[CH EXTENSÃO].[All]" dimensionUniqueName="[Psicologia]" displayFolder="" count="0" memberValueDatatype="130" unbalanced="0"/>
    <cacheHierarchy uniqueName="[Psicologia].[CH ONLINE]" caption="CH ONLINE" attribute="1" defaultMemberUniqueName="[Psicologia].[CH ONLINE].[All]" allUniqueName="[Psicologia].[CH ONLINE].[All]" dimensionUniqueName="[Psicologia]" displayFolder="" count="0" memberValueDatatype="130" unbalanced="0"/>
    <cacheHierarchy uniqueName="[Psicologia].[COMUM?]" caption="COMUM?" attribute="1" defaultMemberUniqueName="[Psicologia].[COMUM?].[All]" allUniqueName="[Psicologia].[COMUM?].[All]" dimensionUniqueName="[Psicologia]" displayFolder="" count="0" memberValueDatatype="130" unbalanced="0"/>
    <cacheHierarchy uniqueName="[Psicologia].[TIPIFICAÇÃO]" caption="TIPIFICAÇÃO" attribute="1" defaultMemberUniqueName="[Psicologia].[TIPIFICAÇÃO].[All]" allUniqueName="[Psicologia].[TIPIFICAÇÃO].[All]" dimensionUniqueName="[Psicologia]" displayFolder="" count="0" memberValueDatatype="130" unbalanced="0"/>
    <cacheHierarchy uniqueName="[Psicologia].[OBSERVAÇÕES]" caption="OBSERVAÇÕES" attribute="1" defaultMemberUniqueName="[Psicologia].[OBSERVAÇÕES].[All]" allUniqueName="[Psicologia].[OBSERVAÇÕES].[All]" dimensionUniqueName="[Psicologia]" displayFolder="" count="0" memberValueDatatype="130" unbalanced="0"/>
    <cacheHierarchy uniqueName="[Psicologia].[Domínio segundo o CREFITO]" caption="Domínio segundo o CREFITO" attribute="1" defaultMemberUniqueName="[Psicologia].[Domínio segundo o CREFITO].[All]" allUniqueName="[Psicologia].[Domínio segundo o CREFITO].[All]" dimensionUniqueName="[Psicologia]" displayFolder="" count="0" memberValueDatatype="130" unbalanced="0"/>
    <cacheHierarchy uniqueName="[Psicologia].[Conteúdos do ENADE]" caption="Conteúdos do ENADE" attribute="1" defaultMemberUniqueName="[Psicologia].[Conteúdos do ENADE].[All]" allUniqueName="[Psicologia].[Conteúdos do ENADE].[All]" dimensionUniqueName="[Psicologia]" displayFolder="" count="0" memberValueDatatype="130" unbalanced="0"/>
    <cacheHierarchy uniqueName="[Psicologia].[Tipo]" caption="Tipo" attribute="1" defaultMemberUniqueName="[Psicologia].[Tipo].[All]" allUniqueName="[Psicologia].[Tipo].[All]" dimensionUniqueName="[Psicologia]" displayFolder="" count="0" memberValueDatatype="130" unbalanced="0"/>
    <cacheHierarchy uniqueName="[Psicologia].[Máx. teórica]" caption="Máx. teórica" attribute="1" defaultMemberUniqueName="[Psicologia].[Máx. teórica].[All]" allUniqueName="[Psicologia].[Máx. teórica].[All]" dimensionUniqueName="[Psicologia]" displayFolder="" count="0" memberValueDatatype="20" unbalanced="0"/>
    <cacheHierarchy uniqueName="[Psicologia].[Alunos/Grupo]" caption="Alunos/Grupo" attribute="1" defaultMemberUniqueName="[Psicologia].[Alunos/Grupo].[All]" allUniqueName="[Psicologia].[Alunos/Grupo].[All]" dimensionUniqueName="[Psicologia]" displayFolder="" count="0" memberValueDatatype="20" unbalanced="0"/>
    <cacheHierarchy uniqueName="[Psicologia].[Disciplina 1]" caption="Disciplina 1" attribute="1" defaultMemberUniqueName="[Psicologia].[Disciplina 1].[All]" allUniqueName="[Psicologia].[Disciplina 1].[All]" dimensionUniqueName="[Psicologia]" displayFolder="" count="0" memberValueDatatype="130" unbalanced="0"/>
    <cacheHierarchy uniqueName="[Psicologia].[Disciplina 2]" caption="Disciplina 2" attribute="1" defaultMemberUniqueName="[Psicologia].[Disciplina 2].[All]" allUniqueName="[Psicologia].[Disciplina 2].[All]" dimensionUniqueName="[Psicologia]" displayFolder="" count="0" memberValueDatatype="130" unbalanced="0"/>
    <cacheHierarchy uniqueName="[Psicologia].[Disciplina 3]" caption="Disciplina 3" attribute="1" defaultMemberUniqueName="[Psicologia].[Disciplina 3].[All]" allUniqueName="[Psicologia].[Disciplina 3].[All]" dimensionUniqueName="[Psicologia]" displayFolder="" count="0" memberValueDatatype="130" unbalanced="0"/>
    <cacheHierarchy uniqueName="[Psicologia].[Disciplina 4]" caption="Disciplina 4" attribute="1" defaultMemberUniqueName="[Psicologia].[Disciplina 4].[All]" allUniqueName="[Psicologia].[Disciplina 4].[All]" dimensionUniqueName="[Psicologia]" displayFolder="" count="0" memberValueDatatype="130" unbalanced="0"/>
    <cacheHierarchy uniqueName="[Psicologia].[Eixo]" caption="Eixo" attribute="1" defaultMemberUniqueName="[Psicologia].[Eixo].[All]" allUniqueName="[Psicologia].[Eixo].[All]" dimensionUniqueName="[Psicologia]" displayFolder="" count="0" memberValueDatatype="130" unbalanced="0"/>
    <cacheHierarchy uniqueName="[TB_Enfermagem2].[CURSO]" caption="CURSO" attribute="1" defaultMemberUniqueName="[TB_Enfermagem2].[CURSO].[All]" allUniqueName="[TB_Enfermagem2].[CURSO].[All]" dimensionUniqueName="[TB_Enfermagem2]" displayFolder="" count="0" memberValueDatatype="130" unbalanced="0"/>
    <cacheHierarchy uniqueName="[TB_Enfermagem2].[PERÍODOS]" caption="PERÍODOS" attribute="1" defaultMemberUniqueName="[TB_Enfermagem2].[PERÍODOS].[All]" allUniqueName="[TB_Enfermagem2].[PERÍODOS].[All]" dimensionUniqueName="[TB_Enfermagem2]" displayFolder="" count="0" memberValueDatatype="130" unbalanced="0"/>
    <cacheHierarchy uniqueName="[TB_Enfermagem2].[ORDEM]" caption="ORDEM" attribute="1" defaultMemberUniqueName="[TB_Enfermagem2].[ORDEM].[All]" allUniqueName="[TB_Enfermagem2].[ORDEM].[All]" dimensionUniqueName="[TB_Enfermagem2]" displayFolder="" count="0" memberValueDatatype="20" unbalanced="0"/>
    <cacheHierarchy uniqueName="[TB_Enfermagem2].[NOME DISCIPLINA]" caption="NOME DISCIPLINA" attribute="1" defaultMemberUniqueName="[TB_Enfermagem2].[NOME DISCIPLINA].[All]" allUniqueName="[TB_Enfermagem2].[NOME DISCIPLINA].[All]" dimensionUniqueName="[TB_Enfermagem2]" displayFolder="" count="0" memberValueDatatype="130" unbalanced="0"/>
    <cacheHierarchy uniqueName="[TB_Enfermagem2].[REDUZIDO]" caption="REDUZIDO" attribute="1" defaultMemberUniqueName="[TB_Enfermagem2].[REDUZIDO].[All]" allUniqueName="[TB_Enfermagem2].[REDUZIDO].[All]" dimensionUniqueName="[TB_Enfermagem2]" displayFolder="" count="0" memberValueDatatype="130" unbalanced="0"/>
    <cacheHierarchy uniqueName="[TB_Enfermagem2].[CH TOTAL]" caption="CH TOTAL" attribute="1" defaultMemberUniqueName="[TB_Enfermagem2].[CH TOTAL].[All]" allUniqueName="[TB_Enfermagem2].[CH TOTAL].[All]" dimensionUniqueName="[TB_Enfermagem2]" displayFolder="" count="0" memberValueDatatype="20" unbalanced="0"/>
    <cacheHierarchy uniqueName="[TB_Enfermagem2].[TIPO COMPONENTE]" caption="TIPO COMPONENTE" attribute="1" defaultMemberUniqueName="[TB_Enfermagem2].[TIPO COMPONENTE].[All]" allUniqueName="[TB_Enfermagem2].[TIPO COMPONENTE].[All]" dimensionUniqueName="[TB_Enfermagem2]" displayFolder="" count="0" memberValueDatatype="130" unbalanced="0"/>
    <cacheHierarchy uniqueName="[TB_Enfermagem2].[CH TEÓRICA]" caption="CH TEÓRICA" attribute="1" defaultMemberUniqueName="[TB_Enfermagem2].[CH TEÓRICA].[All]" allUniqueName="[TB_Enfermagem2].[CH TEÓRICA].[All]" dimensionUniqueName="[TB_Enfermagem2]" displayFolder="" count="0" memberValueDatatype="20" unbalanced="0"/>
    <cacheHierarchy uniqueName="[TB_Enfermagem2].[CH PRÁTICA]" caption="CH PRÁTICA" attribute="1" defaultMemberUniqueName="[TB_Enfermagem2].[CH PRÁTICA].[All]" allUniqueName="[TB_Enfermagem2].[CH PRÁTICA].[All]" dimensionUniqueName="[TB_Enfermagem2]" displayFolder="" count="0" memberValueDatatype="20" unbalanced="0"/>
    <cacheHierarchy uniqueName="[TB_Enfermagem2].[CH ESTÁGIO]" caption="CH ESTÁGIO" attribute="1" defaultMemberUniqueName="[TB_Enfermagem2].[CH ESTÁGIO].[All]" allUniqueName="[TB_Enfermagem2].[CH ESTÁGIO].[All]" dimensionUniqueName="[TB_Enfermagem2]" displayFolder="" count="0" memberValueDatatype="20" unbalanced="0"/>
    <cacheHierarchy uniqueName="[TB_Enfermagem2].[CH EXTENSÃO]" caption="CH EXTENSÃO" attribute="1" defaultMemberUniqueName="[TB_Enfermagem2].[CH EXTENSÃO].[All]" allUniqueName="[TB_Enfermagem2].[CH EXTENSÃO].[All]" dimensionUniqueName="[TB_Enfermagem2]" displayFolder="" count="0" memberValueDatatype="20" unbalanced="0"/>
    <cacheHierarchy uniqueName="[TB_Enfermagem2].[CH ONLINE]" caption="CH ONLINE" attribute="1" defaultMemberUniqueName="[TB_Enfermagem2].[CH ONLINE].[All]" allUniqueName="[TB_Enfermagem2].[CH ONLINE].[All]" dimensionUniqueName="[TB_Enfermagem2]" displayFolder="" count="0" memberValueDatatype="20" unbalanced="0"/>
    <cacheHierarchy uniqueName="[TB_Enfermagem2].[TIPIFICAÇÃO]" caption="TIPIFICAÇÃO" attribute="1" defaultMemberUniqueName="[TB_Enfermagem2].[TIPIFICAÇÃO].[All]" allUniqueName="[TB_Enfermagem2].[TIPIFICAÇÃO].[All]" dimensionUniqueName="[TB_Enfermagem2]" displayFolder="" count="0" memberValueDatatype="130" unbalanced="0"/>
    <cacheHierarchy uniqueName="[TB_Enfermagem2].[CRÉDITOS]" caption="CRÉDITOS" attribute="1" defaultMemberUniqueName="[TB_Enfermagem2].[CRÉDITOS].[All]" allUniqueName="[TB_Enfermagem2].[CRÉDITOS].[All]" dimensionUniqueName="[TB_Enfermagem2]" displayFolder="" count="0" memberValueDatatype="5" unbalanced="0"/>
    <cacheHierarchy uniqueName="[TB_Enfermagem2].[DIAS PRESENCIAL]" caption="DIAS PRESENCIAL" attribute="1" defaultMemberUniqueName="[TB_Enfermagem2].[DIAS PRESENCIAL].[All]" allUniqueName="[TB_Enfermagem2].[DIAS PRESENCIAL].[All]" dimensionUniqueName="[TB_Enfermagem2]" displayFolder="" count="0" memberValueDatatype="5" unbalanced="0"/>
    <cacheHierarchy uniqueName="[TB_Enfermagem2].[TIPO]" caption="TIPO" attribute="1" defaultMemberUniqueName="[TB_Enfermagem2].[TIPO].[All]" allUniqueName="[TB_Enfermagem2].[TIPO].[All]" dimensionUniqueName="[TB_Enfermagem2]" displayFolder="" count="0" memberValueDatatype="130" unbalanced="0"/>
    <cacheHierarchy uniqueName="[TB_Enfermagem2].[TIPO DE OFERTA]" caption="TIPO DE OFERTA" attribute="1" defaultMemberUniqueName="[TB_Enfermagem2].[TIPO DE OFERTA].[All]" allUniqueName="[TB_Enfermagem2].[TIPO DE OFERTA].[All]" dimensionUniqueName="[TB_Enfermagem2]" displayFolder="" count="0" memberValueDatatype="130" unbalanced="0"/>
    <cacheHierarchy uniqueName="[TB_Enfermagem2].[CRÉDITOS PAGO PROFESSOR]" caption="CRÉDITOS PAGO PROFESSOR" attribute="1" defaultMemberUniqueName="[TB_Enfermagem2].[CRÉDITOS PAGO PROFESSOR].[All]" allUniqueName="[TB_Enfermagem2].[CRÉDITOS PAGO PROFESSOR].[All]" dimensionUniqueName="[TB_Enfermagem2]" displayFolder="" count="0" memberValueDatatype="20" unbalanced="0"/>
    <cacheHierarchy uniqueName="[TB_Enfermagem2].[CRÉDITOS PAGOS ON.S]" caption="CRÉDITOS PAGOS ON.S" attribute="1" defaultMemberUniqueName="[TB_Enfermagem2].[CRÉDITOS PAGOS ON.S].[All]" allUniqueName="[TB_Enfermagem2].[CRÉDITOS PAGOS ON.S].[All]" dimensionUniqueName="[TB_Enfermagem2]" displayFolder="" count="0" memberValueDatatype="20" unbalanced="0"/>
    <cacheHierarchy uniqueName="[TB_Enfermagem2].[CRÉDITOS PAGO TUTOR]" caption="CRÉDITOS PAGO TUTOR" attribute="1" defaultMemberUniqueName="[TB_Enfermagem2].[CRÉDITOS PAGO TUTOR].[All]" allUniqueName="[TB_Enfermagem2].[CRÉDITOS PAGO TUTOR].[All]" dimensionUniqueName="[TB_Enfermagem2]" displayFolder="" count="0" memberValueDatatype="20" unbalanced="0"/>
    <cacheHierarchy uniqueName="[TB_Enfermagem2].[CRÉDITOS OFF]" caption="CRÉDITOS OFF" attribute="1" defaultMemberUniqueName="[TB_Enfermagem2].[CRÉDITOS OFF].[All]" allUniqueName="[TB_Enfermagem2].[CRÉDITOS OFF].[All]" dimensionUniqueName="[TB_Enfermagem2]" displayFolder="" count="0" memberValueDatatype="20" unbalanced="0"/>
    <cacheHierarchy uniqueName="[TB_Enfermagem2].[HABILITAÇÃO]" caption="HABILITAÇÃO" attribute="1" defaultMemberUniqueName="[TB_Enfermagem2].[HABILITAÇÃO].[All]" allUniqueName="[TB_Enfermagem2].[HABILITAÇÃO].[All]" dimensionUniqueName="[TB_Enfermagem2]" displayFolder="" count="0" memberValueDatatype="130" unbalanced="0"/>
    <cacheHierarchy uniqueName="[TB_Enfermagem2].[PRESENCIAL]" caption="PRESENCIAL" attribute="1" defaultMemberUniqueName="[TB_Enfermagem2].[PRESENCIAL].[All]" allUniqueName="[TB_Enfermagem2].[PRESENCIAL].[All]" dimensionUniqueName="[TB_Enfermagem2]" displayFolder="" count="0" memberValueDatatype="130" unbalanced="0"/>
    <cacheHierarchy uniqueName="[TB_Enfermagem2].[DIAS DE PRESENCIAL MOD.: PRESENCIAL]" caption="DIAS DE PRESENCIAL MOD.: PRESENCIAL" attribute="1" defaultMemberUniqueName="[TB_Enfermagem2].[DIAS DE PRESENCIAL MOD.: PRESENCIAL].[All]" allUniqueName="[TB_Enfermagem2].[DIAS DE PRESENCIAL MOD.: PRESENCIAL].[All]" dimensionUniqueName="[TB_Enfermagem2]" displayFolder="" count="0" memberValueDatatype="130" unbalanced="0"/>
    <cacheHierarchy uniqueName="[TB_Enfermagem2].[SEMI]" caption="SEMI" attribute="1" defaultMemberUniqueName="[TB_Enfermagem2].[SEMI].[All]" allUniqueName="[TB_Enfermagem2].[SEMI].[All]" dimensionUniqueName="[TB_Enfermagem2]" displayFolder="" count="0" memberValueDatatype="130" unbalanced="0"/>
    <cacheHierarchy uniqueName="[TB_Enfermagem2].[DIAS DE PRESENCIAL MOD.: SEMI]" caption="DIAS DE PRESENCIAL MOD.: SEMI" attribute="1" defaultMemberUniqueName="[TB_Enfermagem2].[DIAS DE PRESENCIAL MOD.: SEMI].[All]" allUniqueName="[TB_Enfermagem2].[DIAS DE PRESENCIAL MOD.: SEMI].[All]" dimensionUniqueName="[TB_Enfermagem2]" displayFolder="" count="0" memberValueDatatype="130" unbalanced="0"/>
    <cacheHierarchy uniqueName="[TB_Enfermagem2].[100%]" caption="100%" attribute="1" defaultMemberUniqueName="[TB_Enfermagem2].[100%].[All]" allUniqueName="[TB_Enfermagem2].[100%].[All]" dimensionUniqueName="[TB_Enfermagem2]" displayFolder="" count="0" memberValueDatatype="130" unbalanced="0"/>
    <cacheHierarchy uniqueName="[TB_Enfermagem21].[CURSO]" caption="CURSO" attribute="1" defaultMemberUniqueName="[TB_Enfermagem21].[CURSO].[All]" allUniqueName="[TB_Enfermagem21].[CURSO].[All]" dimensionUniqueName="[TB_Enfermagem21]" displayFolder="" count="0" memberValueDatatype="130" unbalanced="0"/>
    <cacheHierarchy uniqueName="[TB_Enfermagem21].[PERÍODOS]" caption="PERÍODOS" attribute="1" defaultMemberUniqueName="[TB_Enfermagem21].[PERÍODOS].[All]" allUniqueName="[TB_Enfermagem21].[PERÍODOS].[All]" dimensionUniqueName="[TB_Enfermagem21]" displayFolder="" count="0" memberValueDatatype="130" unbalanced="0"/>
    <cacheHierarchy uniqueName="[TB_Enfermagem21].[ORDEM]" caption="ORDEM" attribute="1" defaultMemberUniqueName="[TB_Enfermagem21].[ORDEM].[All]" allUniqueName="[TB_Enfermagem21].[ORDEM].[All]" dimensionUniqueName="[TB_Enfermagem21]" displayFolder="" count="0" memberValueDatatype="20" unbalanced="0"/>
    <cacheHierarchy uniqueName="[TB_Enfermagem21].[NOME DISCIPLINA]" caption="NOME DISCIPLINA" attribute="1" defaultMemberUniqueName="[TB_Enfermagem21].[NOME DISCIPLINA].[All]" allUniqueName="[TB_Enfermagem21].[NOME DISCIPLINA].[All]" dimensionUniqueName="[TB_Enfermagem21]" displayFolder="" count="0" memberValueDatatype="130" unbalanced="0"/>
    <cacheHierarchy uniqueName="[TB_Enfermagem21].[REDUZIDO]" caption="REDUZIDO" attribute="1" defaultMemberUniqueName="[TB_Enfermagem21].[REDUZIDO].[All]" allUniqueName="[TB_Enfermagem21].[REDUZIDO].[All]" dimensionUniqueName="[TB_Enfermagem21]" displayFolder="" count="0" memberValueDatatype="130" unbalanced="0"/>
    <cacheHierarchy uniqueName="[TB_Enfermagem21].[CH TOTAL]" caption="CH TOTAL" attribute="1" defaultMemberUniqueName="[TB_Enfermagem21].[CH TOTAL].[All]" allUniqueName="[TB_Enfermagem21].[CH TOTAL].[All]" dimensionUniqueName="[TB_Enfermagem21]" displayFolder="" count="0" memberValueDatatype="20" unbalanced="0"/>
    <cacheHierarchy uniqueName="[TB_Enfermagem21].[TIPO COMPONENTE]" caption="TIPO COMPONENTE" attribute="1" defaultMemberUniqueName="[TB_Enfermagem21].[TIPO COMPONENTE].[All]" allUniqueName="[TB_Enfermagem21].[TIPO COMPONENTE].[All]" dimensionUniqueName="[TB_Enfermagem21]" displayFolder="" count="0" memberValueDatatype="130" unbalanced="0"/>
    <cacheHierarchy uniqueName="[TB_Enfermagem21].[CH TEÓRICA]" caption="CH TEÓRICA" attribute="1" defaultMemberUniqueName="[TB_Enfermagem21].[CH TEÓRICA].[All]" allUniqueName="[TB_Enfermagem21].[CH TEÓRICA].[All]" dimensionUniqueName="[TB_Enfermagem21]" displayFolder="" count="0" memberValueDatatype="20" unbalanced="0"/>
    <cacheHierarchy uniqueName="[TB_Enfermagem21].[CH PRÁTICA]" caption="CH PRÁTICA" attribute="1" defaultMemberUniqueName="[TB_Enfermagem21].[CH PRÁTICA].[All]" allUniqueName="[TB_Enfermagem21].[CH PRÁTICA].[All]" dimensionUniqueName="[TB_Enfermagem21]" displayFolder="" count="0" memberValueDatatype="20" unbalanced="0"/>
    <cacheHierarchy uniqueName="[TB_Enfermagem21].[CH ESTÁGIO]" caption="CH ESTÁGIO" attribute="1" defaultMemberUniqueName="[TB_Enfermagem21].[CH ESTÁGIO].[All]" allUniqueName="[TB_Enfermagem21].[CH ESTÁGIO].[All]" dimensionUniqueName="[TB_Enfermagem21]" displayFolder="" count="0" memberValueDatatype="20" unbalanced="0"/>
    <cacheHierarchy uniqueName="[TB_Enfermagem21].[CH EXTENSÃO]" caption="CH EXTENSÃO" attribute="1" defaultMemberUniqueName="[TB_Enfermagem21].[CH EXTENSÃO].[All]" allUniqueName="[TB_Enfermagem21].[CH EXTENSÃO].[All]" dimensionUniqueName="[TB_Enfermagem21]" displayFolder="" count="0" memberValueDatatype="20" unbalanced="0"/>
    <cacheHierarchy uniqueName="[TB_Enfermagem21].[CH ONLINE]" caption="CH ONLINE" attribute="1" defaultMemberUniqueName="[TB_Enfermagem21].[CH ONLINE].[All]" allUniqueName="[TB_Enfermagem21].[CH ONLINE].[All]" dimensionUniqueName="[TB_Enfermagem21]" displayFolder="" count="0" memberValueDatatype="20" unbalanced="0"/>
    <cacheHierarchy uniqueName="[TB_Enfermagem21].[TIPIFICAÇÃO]" caption="TIPIFICAÇÃO" attribute="1" defaultMemberUniqueName="[TB_Enfermagem21].[TIPIFICAÇÃO].[All]" allUniqueName="[TB_Enfermagem21].[TIPIFICAÇÃO].[All]" dimensionUniqueName="[TB_Enfermagem21]" displayFolder="" count="2" memberValueDatatype="130" unbalanced="0">
      <fieldsUsage count="2">
        <fieldUsage x="-1"/>
        <fieldUsage x="1"/>
      </fieldsUsage>
    </cacheHierarchy>
    <cacheHierarchy uniqueName="[TB_Enfermagem21].[CRÉDITOS]" caption="CRÉDITOS" attribute="1" defaultMemberUniqueName="[TB_Enfermagem21].[CRÉDITOS].[All]" allUniqueName="[TB_Enfermagem21].[CRÉDITOS].[All]" dimensionUniqueName="[TB_Enfermagem21]" displayFolder="" count="0" memberValueDatatype="5" unbalanced="0"/>
    <cacheHierarchy uniqueName="[TB_Enfermagem21].[DIAS PRESENCIAL]" caption="DIAS PRESENCIAL" attribute="1" defaultMemberUniqueName="[TB_Enfermagem21].[DIAS PRESENCIAL].[All]" allUniqueName="[TB_Enfermagem21].[DIAS PRESENCIAL].[All]" dimensionUniqueName="[TB_Enfermagem21]" displayFolder="" count="0" memberValueDatatype="5" unbalanced="0"/>
    <cacheHierarchy uniqueName="[TB_Enfermagem21].[TIPO]" caption="TIPO" attribute="1" defaultMemberUniqueName="[TB_Enfermagem21].[TIPO].[All]" allUniqueName="[TB_Enfermagem21].[TIPO].[All]" dimensionUniqueName="[TB_Enfermagem21]" displayFolder="" count="0" memberValueDatatype="130" unbalanced="0"/>
    <cacheHierarchy uniqueName="[TB_Enfermagem21].[TIPO DE OFERTA]" caption="TIPO DE OFERTA" attribute="1" defaultMemberUniqueName="[TB_Enfermagem21].[TIPO DE OFERTA].[All]" allUniqueName="[TB_Enfermagem21].[TIPO DE OFERTA].[All]" dimensionUniqueName="[TB_Enfermagem21]" displayFolder="" count="0" memberValueDatatype="130" unbalanced="0"/>
    <cacheHierarchy uniqueName="[TB_Enfermagem21].[PRESENCIAL]" caption="PRESENCIAL" attribute="1" defaultMemberUniqueName="[TB_Enfermagem21].[PRESENCIAL].[All]" allUniqueName="[TB_Enfermagem21].[PRESENCIAL].[All]" dimensionUniqueName="[TB_Enfermagem21]" displayFolder="" count="0" memberValueDatatype="130" unbalanced="0"/>
    <cacheHierarchy uniqueName="[TB_Enfermagem21].[SÍNCRONO]" caption="SÍNCRONO" attribute="1" defaultMemberUniqueName="[TB_Enfermagem21].[SÍNCRONO].[All]" allUniqueName="[TB_Enfermagem21].[SÍNCRONO].[All]" dimensionUniqueName="[TB_Enfermagem21]" displayFolder="" count="0" memberValueDatatype="130" unbalanced="0"/>
    <cacheHierarchy uniqueName="[TB_Enfermagem21].[ASSÍNCRONO]" caption="ASSÍNCRONO" attribute="1" defaultMemberUniqueName="[TB_Enfermagem21].[ASSÍNCRONO].[All]" allUniqueName="[TB_Enfermagem21].[ASSÍNCRONO].[All]" dimensionUniqueName="[TB_Enfermagem21]" displayFolder="" count="0" memberValueDatatype="130" unbalanced="0"/>
    <cacheHierarchy uniqueName="[TB_Enfermagem21].[CRÉDITOS PAGO PROFESSOR]" caption="CRÉDITOS PAGO PROFESSOR" attribute="1" defaultMemberUniqueName="[TB_Enfermagem21].[CRÉDITOS PAGO PROFESSOR].[All]" allUniqueName="[TB_Enfermagem21].[CRÉDITOS PAGO PROFESSOR].[All]" dimensionUniqueName="[TB_Enfermagem21]" displayFolder="" count="0" memberValueDatatype="20" unbalanced="0"/>
    <cacheHierarchy uniqueName="[TB_Enfermagem21].[CRÉDITOS PAGOS ON.S]" caption="CRÉDITOS PAGOS ON.S" attribute="1" defaultMemberUniqueName="[TB_Enfermagem21].[CRÉDITOS PAGOS ON.S].[All]" allUniqueName="[TB_Enfermagem21].[CRÉDITOS PAGOS ON.S].[All]" dimensionUniqueName="[TB_Enfermagem21]" displayFolder="" count="0" memberValueDatatype="20" unbalanced="0"/>
    <cacheHierarchy uniqueName="[TB_Enfermagem21].[CRÉDITOS PAGO TUTOR]" caption="CRÉDITOS PAGO TUTOR" attribute="1" defaultMemberUniqueName="[TB_Enfermagem21].[CRÉDITOS PAGO TUTOR].[All]" allUniqueName="[TB_Enfermagem21].[CRÉDITOS PAGO TUTOR].[All]" dimensionUniqueName="[TB_Enfermagem21]" displayFolder="" count="0" memberValueDatatype="20" unbalanced="0"/>
    <cacheHierarchy uniqueName="[TB_Enfermagem21].[CRÉDITOS OFF]" caption="CRÉDITOS OFF" attribute="1" defaultMemberUniqueName="[TB_Enfermagem21].[CRÉDITOS OFF].[All]" allUniqueName="[TB_Enfermagem21].[CRÉDITOS OFF].[All]" dimensionUniqueName="[TB_Enfermagem21]" displayFolder="" count="0" memberValueDatatype="20" unbalanced="0"/>
    <cacheHierarchy uniqueName="[TB_Enfermagem21].[HABILITAÇÃO]" caption="HABILITAÇÃO" attribute="1" defaultMemberUniqueName="[TB_Enfermagem21].[HABILITAÇÃO].[All]" allUniqueName="[TB_Enfermagem21].[HABILITAÇÃO].[All]" dimensionUniqueName="[TB_Enfermagem21]" displayFolder="" count="0" memberValueDatatype="130" unbalanced="0"/>
    <cacheHierarchy uniqueName="[TB_Enfermagem21].[PRESENCIAL2]" caption="PRESENCIAL2" attribute="1" defaultMemberUniqueName="[TB_Enfermagem21].[PRESENCIAL2].[All]" allUniqueName="[TB_Enfermagem21].[PRESENCIAL2].[All]" dimensionUniqueName="[TB_Enfermagem21]" displayFolder="" count="0" memberValueDatatype="130" unbalanced="0"/>
    <cacheHierarchy uniqueName="[TB_Enfermagem21].[DIAS DE PRESENCIAL MOD.: PRESENCIAL]" caption="DIAS DE PRESENCIAL MOD.: PRESENCIAL" attribute="1" defaultMemberUniqueName="[TB_Enfermagem21].[DIAS DE PRESENCIAL MOD.: PRESENCIAL].[All]" allUniqueName="[TB_Enfermagem21].[DIAS DE PRESENCIAL MOD.: PRESENCIAL].[All]" dimensionUniqueName="[TB_Enfermagem21]" displayFolder="" count="0" memberValueDatatype="130" unbalanced="0"/>
    <cacheHierarchy uniqueName="[TB_Enfermagem21].[SEMI]" caption="SEMI" attribute="1" defaultMemberUniqueName="[TB_Enfermagem21].[SEMI].[All]" allUniqueName="[TB_Enfermagem21].[SEMI].[All]" dimensionUniqueName="[TB_Enfermagem21]" displayFolder="" count="0" memberValueDatatype="130" unbalanced="0"/>
    <cacheHierarchy uniqueName="[TB_Enfermagem21].[DIAS DE PRESENCIAL MOD.: SEMI]" caption="DIAS DE PRESENCIAL MOD.: SEMI" attribute="1" defaultMemberUniqueName="[TB_Enfermagem21].[DIAS DE PRESENCIAL MOD.: SEMI].[All]" allUniqueName="[TB_Enfermagem21].[DIAS DE PRESENCIAL MOD.: SEMI].[All]" dimensionUniqueName="[TB_Enfermagem21]" displayFolder="" count="0" memberValueDatatype="130" unbalanced="0"/>
    <cacheHierarchy uniqueName="[TB_Enfermagem21].[100%]" caption="100%" attribute="1" defaultMemberUniqueName="[TB_Enfermagem21].[100%].[All]" allUniqueName="[TB_Enfermagem21].[100%].[All]" dimensionUniqueName="[TB_Enfermagem21]" displayFolder="" count="0" memberValueDatatype="130" unbalanced="0"/>
    <cacheHierarchy uniqueName="[Trilha Carreira].[Eixo]" caption="Eixo" attribute="1" defaultMemberUniqueName="[Trilha Carreira].[Eixo].[All]" allUniqueName="[Trilha Carreira].[Eixo].[All]" dimensionUniqueName="[Trilha Carreira]" displayFolder="" count="0" memberValueDatatype="130" unbalanced="0"/>
    <cacheHierarchy uniqueName="[Trilha Carreira].[Disciplina proposta]" caption="Disciplina proposta" attribute="1" defaultMemberUniqueName="[Trilha Carreira].[Disciplina proposta].[All]" allUniqueName="[Trilha Carreira].[Disciplina proposta].[All]" dimensionUniqueName="[Trilha Carreira]" displayFolder="" count="0" memberValueDatatype="130" unbalanced="0"/>
    <cacheHierarchy uniqueName="[Trilha Carreira].[Período]" caption="Período" attribute="1" defaultMemberUniqueName="[Trilha Carreira].[Período].[All]" allUniqueName="[Trilha Carreira].[Período].[All]" dimensionUniqueName="[Trilha Carreira]" displayFolder="" count="0" memberValueDatatype="20" unbalanced="0"/>
    <cacheHierarchy uniqueName="[Trilha Carreira].[CH TOTAL]" caption="CH TOTAL" attribute="1" defaultMemberUniqueName="[Trilha Carreira].[CH TOTAL].[All]" allUniqueName="[Trilha Carreira].[CH TOTAL].[All]" dimensionUniqueName="[Trilha Carreira]" displayFolder="" count="0" memberValueDatatype="20" unbalanced="0"/>
    <cacheHierarchy uniqueName="[Trilha Carreira].[TIPO COMPONENTE]" caption="TIPO COMPONENTE" attribute="1" defaultMemberUniqueName="[Trilha Carreira].[TIPO COMPONENTE].[All]" allUniqueName="[Trilha Carreira].[TIPO COMPONENTE].[All]" dimensionUniqueName="[Trilha Carreira]" displayFolder="" count="0" memberValueDatatype="130" unbalanced="0"/>
    <cacheHierarchy uniqueName="[Trilha Carreira].[CH TEÓRICA]" caption="CH TEÓRICA" attribute="1" defaultMemberUniqueName="[Trilha Carreira].[CH TEÓRICA].[All]" allUniqueName="[Trilha Carreira].[CH TEÓRICA].[All]" dimensionUniqueName="[Trilha Carreira]" displayFolder="" count="0" memberValueDatatype="20" unbalanced="0"/>
    <cacheHierarchy uniqueName="[Trilha Carreira].[CH PRÁTICA]" caption="CH PRÁTICA" attribute="1" defaultMemberUniqueName="[Trilha Carreira].[CH PRÁTICA].[All]" allUniqueName="[Trilha Carreira].[CH PRÁTICA].[All]" dimensionUniqueName="[Trilha Carreira]" displayFolder="" count="0" memberValueDatatype="20" unbalanced="0"/>
    <cacheHierarchy uniqueName="[Trilha Carreira].[CH ESTÁGIO]" caption="CH ESTÁGIO" attribute="1" defaultMemberUniqueName="[Trilha Carreira].[CH ESTÁGIO].[All]" allUniqueName="[Trilha Carreira].[CH ESTÁGIO].[All]" dimensionUniqueName="[Trilha Carreira]" displayFolder="" count="0" memberValueDatatype="20" unbalanced="0"/>
    <cacheHierarchy uniqueName="[Trilha Carreira].[CH EXTENSÃO]" caption="CH EXTENSÃO" attribute="1" defaultMemberUniqueName="[Trilha Carreira].[CH EXTENSÃO].[All]" allUniqueName="[Trilha Carreira].[CH EXTENSÃO].[All]" dimensionUniqueName="[Trilha Carreira]" displayFolder="" count="0" memberValueDatatype="20" unbalanced="0"/>
    <cacheHierarchy uniqueName="[Trilha Carreira].[CH ONLINE]" caption="CH ONLINE" attribute="1" defaultMemberUniqueName="[Trilha Carreira].[CH ONLINE].[All]" allUniqueName="[Trilha Carreira].[CH ONLINE].[All]" dimensionUniqueName="[Trilha Carreira]" displayFolder="" count="0" memberValueDatatype="20" unbalanced="0"/>
    <cacheHierarchy uniqueName="[Trilha Carreira].[COMUM?]" caption="COMUM?" attribute="1" defaultMemberUniqueName="[Trilha Carreira].[COMUM?].[All]" allUniqueName="[Trilha Carreira].[COMUM?].[All]" dimensionUniqueName="[Trilha Carreira]" displayFolder="" count="0" memberValueDatatype="130" unbalanced="0"/>
    <cacheHierarchy uniqueName="[Trilha Carreira].[TIPIFICAÇÃO]" caption="TIPIFICAÇÃO" attribute="1" defaultMemberUniqueName="[Trilha Carreira].[TIPIFICAÇÃO].[All]" allUniqueName="[Trilha Carreira].[TIPIFICAÇÃO].[All]" dimensionUniqueName="[Trilha Carreira]" displayFolder="" count="0" memberValueDatatype="130" unbalanced="0"/>
    <cacheHierarchy uniqueName="[Measures].[__XL_Count TB_Enfermagem2]" caption="__XL_Count TB_Enfermagem2" measure="1" displayFolder="" measureGroup="TB_Enfermagem2" count="0" hidden="1"/>
    <cacheHierarchy uniqueName="[Measures].[__XL_Count DCN]" caption="__XL_Count DCN" measure="1" displayFolder="" measureGroup="DCN" count="0" hidden="1"/>
    <cacheHierarchy uniqueName="[Measures].[__XL_Count Domínios Profissionais]" caption="__XL_Count Domínios Profissionais" measure="1" displayFolder="" measureGroup="Domínios Profissionais" count="0" hidden="1"/>
    <cacheHierarchy uniqueName="[Measures].[__XL_Count ENADE]" caption="__XL_Count ENADE" measure="1" displayFolder="" measureGroup="ENADE" count="0" hidden="1"/>
    <cacheHierarchy uniqueName="[Measures].[__XL_Count Grupos]" caption="__XL_Count Grupos" measure="1" displayFolder="" measureGroup="Grupos" count="0" hidden="1"/>
    <cacheHierarchy uniqueName="[Measures].[__XL_Count Maturidade]" caption="__XL_Count Maturidade" measure="1" displayFolder="" measureGroup="Maturidade" count="0" hidden="1"/>
    <cacheHierarchy uniqueName="[Measures].[__XL_Count Trilha Carreira]" caption="__XL_Count Trilha Carreira" measure="1" displayFolder="" measureGroup="Trilha Carreira" count="0" hidden="1"/>
    <cacheHierarchy uniqueName="[Measures].[__XL_Count Psicologia]" caption="__XL_Count Psicologia" measure="1" displayFolder="" measureGroup="Psicologia" count="0" hidden="1"/>
    <cacheHierarchy uniqueName="[Measures].[__XL_Count TB_Enfermagem21]" caption="__XL_Count TB_Enfermagem21" measure="1" displayFolder="" measureGroup="TB_Enfermagem21" count="0" hidden="1"/>
    <cacheHierarchy uniqueName="[Measures].[__No measures defined]" caption="__No measures defined" measure="1" displayFolder="" count="0" hidden="1"/>
    <cacheHierarchy uniqueName="[Measures].[Soma de CH TOTAL]" caption="Soma de CH TOTAL" measure="1" displayFolder="" measureGroup="TB_Enfermagem2" count="0" hidden="1">
      <extLst>
        <ext xmlns:x15="http://schemas.microsoft.com/office/spreadsheetml/2010/11/main" uri="{B97F6D7D-B522-45F9-BDA1-12C45D357490}">
          <x15:cacheHierarchy aggregatedColumn="88"/>
        </ext>
      </extLst>
    </cacheHierarchy>
    <cacheHierarchy uniqueName="[Measures].[Soma de CH TOTAL 2]" caption="Soma de CH TOTAL 2" measure="1" displayFolder="" measureGroup="TB_Enfermagem21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oma de CH TEÓRICA]" caption="Soma de CH TEÓRICA" measure="1" displayFolder="" measureGroup="TB_Enfermagem21" count="0" hidden="1">
      <extLst>
        <ext xmlns:x15="http://schemas.microsoft.com/office/spreadsheetml/2010/11/main" uri="{B97F6D7D-B522-45F9-BDA1-12C45D357490}">
          <x15:cacheHierarchy aggregatedColumn="117"/>
        </ext>
      </extLst>
    </cacheHierarchy>
    <cacheHierarchy uniqueName="[Measures].[Soma de CH PRÁTICA]" caption="Soma de CH PRÁTICA" measure="1" displayFolder="" measureGroup="TB_Enfermagem21" count="0" hidden="1">
      <extLst>
        <ext xmlns:x15="http://schemas.microsoft.com/office/spreadsheetml/2010/11/main" uri="{B97F6D7D-B522-45F9-BDA1-12C45D357490}">
          <x15:cacheHierarchy aggregatedColumn="118"/>
        </ext>
      </extLst>
    </cacheHierarchy>
    <cacheHierarchy uniqueName="[Measures].[Soma de CH ESTÁGIO]" caption="Soma de CH ESTÁGIO" measure="1" displayFolder="" measureGroup="TB_Enfermagem21" count="0" hidden="1">
      <extLst>
        <ext xmlns:x15="http://schemas.microsoft.com/office/spreadsheetml/2010/11/main" uri="{B97F6D7D-B522-45F9-BDA1-12C45D357490}">
          <x15:cacheHierarchy aggregatedColumn="119"/>
        </ext>
      </extLst>
    </cacheHierarchy>
    <cacheHierarchy uniqueName="[Measures].[Soma de CH EXTENSÃO]" caption="Soma de CH EXTENSÃO" measure="1" displayFolder="" measureGroup="TB_Enfermagem21" count="0" hidden="1">
      <extLst>
        <ext xmlns:x15="http://schemas.microsoft.com/office/spreadsheetml/2010/11/main" uri="{B97F6D7D-B522-45F9-BDA1-12C45D357490}">
          <x15:cacheHierarchy aggregatedColumn="120"/>
        </ext>
      </extLst>
    </cacheHierarchy>
    <cacheHierarchy uniqueName="[Measures].[Soma de CH ONLINE]" caption="Soma de CH ONLINE" measure="1" displayFolder="" measureGroup="TB_Enfermagem21" count="0" hidden="1">
      <extLst>
        <ext xmlns:x15="http://schemas.microsoft.com/office/spreadsheetml/2010/11/main" uri="{B97F6D7D-B522-45F9-BDA1-12C45D357490}">
          <x15:cacheHierarchy aggregatedColumn="121"/>
        </ext>
      </extLst>
    </cacheHierarchy>
    <cacheHierarchy uniqueName="[Measures].[StdDev de CH EXTENSÃO]" caption="StdDev de CH EXTENSÃO" measure="1" displayFolder="" measureGroup="TB_Enfermagem21" count="0" hidden="1">
      <extLst>
        <ext xmlns:x15="http://schemas.microsoft.com/office/spreadsheetml/2010/11/main" uri="{B97F6D7D-B522-45F9-BDA1-12C45D357490}">
          <x15:cacheHierarchy aggregatedColumn="120"/>
        </ext>
      </extLst>
    </cacheHierarchy>
    <cacheHierarchy uniqueName="Unsupported0" caption="Áreas temáticas" measure="1" count="0">
      <extLst>
        <ext xmlns:x14="http://schemas.microsoft.com/office/spreadsheetml/2009/9/main" uri="{8CF416AD-EC4C-4aba-99F5-12A058AE0983}">
          <x14:cacheHierarchy ignore="1"/>
        </ext>
      </extLst>
    </cacheHierarchy>
  </cacheHierarchies>
  <kpis count="0"/>
  <dimensions count="10">
    <dimension name="DCN" uniqueName="[DCN]" caption="DCN"/>
    <dimension name="Domínios Profissionais" uniqueName="[Domínios Profissionais]" caption="Domínios Profissionais"/>
    <dimension name="ENADE" uniqueName="[ENADE]" caption="ENADE"/>
    <dimension name="Grupos" uniqueName="[Grupos]" caption="Grupos"/>
    <dimension name="Maturidade" uniqueName="[Maturidade]" caption="Maturidade"/>
    <dimension measure="1" name="Measures" uniqueName="[Measures]" caption="Measures"/>
    <dimension name="Psicologia" uniqueName="[Psicologia]" caption="Psicologia"/>
    <dimension name="TB_Enfermagem2" uniqueName="[TB_Enfermagem2]" caption="TB_Enfermagem2"/>
    <dimension name="TB_Enfermagem21" uniqueName="[TB_Enfermagem21]" caption="TB_Enfermagem21"/>
    <dimension name="Trilha Carreira" uniqueName="[Trilha Carreira]" caption="Trilha Carreira"/>
  </dimensions>
  <measureGroups count="9">
    <measureGroup name="DCN" caption="DCN"/>
    <measureGroup name="Domínios Profissionais" caption="Domínios Profissionais"/>
    <measureGroup name="ENADE" caption="ENADE"/>
    <measureGroup name="Grupos" caption="Grupos"/>
    <measureGroup name="Maturidade" caption="Maturidade"/>
    <measureGroup name="Psicologia" caption="Psicologia"/>
    <measureGroup name="TB_Enfermagem2" caption="TB_Enfermagem2"/>
    <measureGroup name="TB_Enfermagem21" caption="TB_Enfermagem21"/>
    <measureGroup name="Trilha Carreira" caption="Trilha Carreira"/>
  </measureGroups>
  <maps count="9">
    <map measureGroup="0" dimension="0"/>
    <map measureGroup="1" dimension="1"/>
    <map measureGroup="2" dimension="2"/>
    <map measureGroup="3" dimension="3"/>
    <map measureGroup="4" dimension="4"/>
    <map measureGroup="5" dimension="6"/>
    <map measureGroup="6" dimension="7"/>
    <map measureGroup="7" dimension="8"/>
    <map measureGroup="8" dimension="9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OnLoad="1" refreshedBy="Ana Carolina Santana de Oliveira" refreshedDate="46125.372439814812" backgroundQuery="1" createdVersion="8" refreshedVersion="8" minRefreshableVersion="3" recordCount="0" supportSubquery="1" supportAdvancedDrill="1" xr:uid="{A3834C84-AD61-43ED-B023-7481DC1F19C3}">
  <cacheSource type="external" connectionId="8"/>
  <cacheFields count="3">
    <cacheField name="[Measures].[Soma de CH TOTAL 2]" caption="Soma de CH TOTAL 2" numFmtId="0" hierarchy="163" level="32767"/>
    <cacheField name="[TB_Enfermagem21].[TIPO COMPONENTE].[TIPO COMPONENTE]" caption="TIPO COMPONENTE" numFmtId="0" hierarchy="116" level="1">
      <sharedItems count="7">
        <s v="ACC"/>
        <s v="Comum de área"/>
        <s v="Comum entre Cursos"/>
        <s v="Específica"/>
        <s v="Estágio"/>
        <s v="Extensão"/>
        <s v="Institucional"/>
      </sharedItems>
    </cacheField>
    <cacheField name="Unsupported0" numFmtId="0" hierarchy="170" level="32767">
      <extLst>
        <ext xmlns:x14="http://schemas.microsoft.com/office/spreadsheetml/2009/9/main" uri="{63CAB8AC-B538-458d-9737-405883B0398D}">
          <x14:cacheField ignore="1"/>
        </ext>
      </extLst>
    </cacheField>
  </cacheFields>
  <cacheHierarchies count="171">
    <cacheHierarchy uniqueName="[DCN].[Áreas temáticas]" caption="Áreas temáticas" attribute="1" defaultMemberUniqueName="[DCN].[Áreas temáticas].[All]" allUniqueName="[DCN].[Áreas temáticas].[All]" dimensionUniqueName="[DCN]" displayFolder="" count="0" memberValueDatatype="130" unbalanced="0"/>
    <cacheHierarchy uniqueName="[DCN].[Conteúdos]" caption="Conteúdos" attribute="1" defaultMemberUniqueName="[DCN].[Conteúdos].[All]" allUniqueName="[DCN].[Conteúdos].[All]" dimensionUniqueName="[DCN]" displayFolder="" count="0" memberValueDatatype="130" unbalanced="0"/>
    <cacheHierarchy uniqueName="[DCN].[Disciplina proposta]" caption="Disciplina proposta" attribute="1" defaultMemberUniqueName="[DCN].[Disciplina proposta].[All]" allUniqueName="[DCN].[Disciplina proposta].[All]" dimensionUniqueName="[DCN]" displayFolder="" count="0" memberValueDatatype="130" unbalanced="0"/>
    <cacheHierarchy uniqueName="[DCN].[Período]" caption="Período" attribute="1" defaultMemberUniqueName="[DCN].[Período].[All]" allUniqueName="[DCN].[Período].[All]" dimensionUniqueName="[DCN]" displayFolder="" count="0" memberValueDatatype="20" unbalanced="0"/>
    <cacheHierarchy uniqueName="[DCN].[CH TOTAL]" caption="CH TOTAL" attribute="1" defaultMemberUniqueName="[DCN].[CH TOTAL].[All]" allUniqueName="[DCN].[CH TOTAL].[All]" dimensionUniqueName="[DCN]" displayFolder="" count="0" memberValueDatatype="20" unbalanced="0"/>
    <cacheHierarchy uniqueName="[DCN].[TIPO COMPONENTE]" caption="TIPO COMPONENTE" attribute="1" defaultMemberUniqueName="[DCN].[TIPO COMPONENTE].[All]" allUniqueName="[DCN].[TIPO COMPONENTE].[All]" dimensionUniqueName="[DCN]" displayFolder="" count="0" memberValueDatatype="130" unbalanced="0"/>
    <cacheHierarchy uniqueName="[DCN].[CH TEÓRICA]" caption="CH TEÓRICA" attribute="1" defaultMemberUniqueName="[DCN].[CH TEÓRICA].[All]" allUniqueName="[DCN].[CH TEÓRICA].[All]" dimensionUniqueName="[DCN]" displayFolder="" count="0" memberValueDatatype="20" unbalanced="0"/>
    <cacheHierarchy uniqueName="[DCN].[CH PRÁTICA]" caption="CH PRÁTICA" attribute="1" defaultMemberUniqueName="[DCN].[CH PRÁTICA].[All]" allUniqueName="[DCN].[CH PRÁTICA].[All]" dimensionUniqueName="[DCN]" displayFolder="" count="0" memberValueDatatype="20" unbalanced="0"/>
    <cacheHierarchy uniqueName="[DCN].[CH ESTÁGIO]" caption="CH ESTÁGIO" attribute="1" defaultMemberUniqueName="[DCN].[CH ESTÁGIO].[All]" allUniqueName="[DCN].[CH ESTÁGIO].[All]" dimensionUniqueName="[DCN]" displayFolder="" count="0" memberValueDatatype="20" unbalanced="0"/>
    <cacheHierarchy uniqueName="[DCN].[CH EXTENSÃO]" caption="CH EXTENSÃO" attribute="1" defaultMemberUniqueName="[DCN].[CH EXTENSÃO].[All]" allUniqueName="[DCN].[CH EXTENSÃO].[All]" dimensionUniqueName="[DCN]" displayFolder="" count="0" memberValueDatatype="20" unbalanced="0"/>
    <cacheHierarchy uniqueName="[DCN].[CH ONLINE]" caption="CH ONLINE" attribute="1" defaultMemberUniqueName="[DCN].[CH ONLINE].[All]" allUniqueName="[DCN].[CH ONLINE].[All]" dimensionUniqueName="[DCN]" displayFolder="" count="0" memberValueDatatype="20" unbalanced="0"/>
    <cacheHierarchy uniqueName="[DCN].[COMUM?]" caption="COMUM?" attribute="1" defaultMemberUniqueName="[DCN].[COMUM?].[All]" allUniqueName="[DCN].[COMUM?].[All]" dimensionUniqueName="[DCN]" displayFolder="" count="0" memberValueDatatype="130" unbalanced="0"/>
    <cacheHierarchy uniqueName="[DCN].[TIPIFICAÇÃO]" caption="TIPIFICAÇÃO" attribute="1" defaultMemberUniqueName="[DCN].[TIPIFICAÇÃO].[All]" allUniqueName="[DCN].[TIPIFICAÇÃO].[All]" dimensionUniqueName="[DCN]" displayFolder="" count="0" memberValueDatatype="130" unbalanced="0"/>
    <cacheHierarchy uniqueName="[DCN].[OBSERVAÇÕES]" caption="OBSERVAÇÕES" attribute="1" defaultMemberUniqueName="[DCN].[OBSERVAÇÕES].[All]" allUniqueName="[DCN].[OBSERVAÇÕES].[All]" dimensionUniqueName="[DCN]" displayFolder="" count="0" memberValueDatatype="130" unbalanced="0"/>
    <cacheHierarchy uniqueName="[Domínios Profissionais].[Domínio segundo o CREFITO]" caption="Domínio segundo o CREFITO" attribute="1" defaultMemberUniqueName="[Domínios Profissionais].[Domínio segundo o CREFITO].[All]" allUniqueName="[Domínios Profissionais].[Domínio segundo o CREFITO].[All]" dimensionUniqueName="[Domínios Profissionais]" displayFolder="" count="0" memberValueDatatype="130" unbalanced="0"/>
    <cacheHierarchy uniqueName="[Domínios Profissionais].[Disciplina proposta]" caption="Disciplina proposta" attribute="1" defaultMemberUniqueName="[Domínios Profissionais].[Disciplina proposta].[All]" allUniqueName="[Domínios Profissionais].[Disciplina proposta].[All]" dimensionUniqueName="[Domínios Profissionais]" displayFolder="" count="0" memberValueDatatype="130" unbalanced="0"/>
    <cacheHierarchy uniqueName="[Domínios Profissionais].[Período]" caption="Período" attribute="1" defaultMemberUniqueName="[Domínios Profissionais].[Período].[All]" allUniqueName="[Domínios Profissionais].[Período].[All]" dimensionUniqueName="[Domínios Profissionais]" displayFolder="" count="0" memberValueDatatype="130" unbalanced="0"/>
    <cacheHierarchy uniqueName="[Domínios Profissionais].[CH TOTAL]" caption="CH TOTAL" attribute="1" defaultMemberUniqueName="[Domínios Profissionais].[CH TOTAL].[All]" allUniqueName="[Domínios Profissionais].[CH TOTAL].[All]" dimensionUniqueName="[Domínios Profissionais]" displayFolder="" count="0" memberValueDatatype="20" unbalanced="0"/>
    <cacheHierarchy uniqueName="[Domínios Profissionais].[TIPO COMPONENTE]" caption="TIPO COMPONENTE" attribute="1" defaultMemberUniqueName="[Domínios Profissionais].[TIPO COMPONENTE].[All]" allUniqueName="[Domínios Profissionais].[TIPO COMPONENTE].[All]" dimensionUniqueName="[Domínios Profissionais]" displayFolder="" count="0" memberValueDatatype="130" unbalanced="0"/>
    <cacheHierarchy uniqueName="[Domínios Profissionais].[CH TEÓRICA]" caption="CH TEÓRICA" attribute="1" defaultMemberUniqueName="[Domínios Profissionais].[CH TEÓRICA].[All]" allUniqueName="[Domínios Profissionais].[CH TEÓRICA].[All]" dimensionUniqueName="[Domínios Profissionais]" displayFolder="" count="0" memberValueDatatype="130" unbalanced="0"/>
    <cacheHierarchy uniqueName="[Domínios Profissionais].[CH PRÁTICA]" caption="CH PRÁTICA" attribute="1" defaultMemberUniqueName="[Domínios Profissionais].[CH PRÁTICA].[All]" allUniqueName="[Domínios Profissionais].[CH PRÁTICA].[All]" dimensionUniqueName="[Domínios Profissionais]" displayFolder="" count="0" memberValueDatatype="130" unbalanced="0"/>
    <cacheHierarchy uniqueName="[Domínios Profissionais].[CH ESTÁGIO]" caption="CH ESTÁGIO" attribute="1" defaultMemberUniqueName="[Domínios Profissionais].[CH ESTÁGIO].[All]" allUniqueName="[Domínios Profissionais].[CH ESTÁGIO].[All]" dimensionUniqueName="[Domínios Profissionais]" displayFolder="" count="0" memberValueDatatype="130" unbalanced="0"/>
    <cacheHierarchy uniqueName="[Domínios Profissionais].[CH EXTENSÃO]" caption="CH EXTENSÃO" attribute="1" defaultMemberUniqueName="[Domínios Profissionais].[CH EXTENSÃO].[All]" allUniqueName="[Domínios Profissionais].[CH EXTENSÃO].[All]" dimensionUniqueName="[Domínios Profissionais]" displayFolder="" count="0" memberValueDatatype="130" unbalanced="0"/>
    <cacheHierarchy uniqueName="[Domínios Profissionais].[CH ONLINE]" caption="CH ONLINE" attribute="1" defaultMemberUniqueName="[Domínios Profissionais].[CH ONLINE].[All]" allUniqueName="[Domínios Profissionais].[CH ONLINE].[All]" dimensionUniqueName="[Domínios Profissionais]" displayFolder="" count="0" memberValueDatatype="130" unbalanced="0"/>
    <cacheHierarchy uniqueName="[Domínios Profissionais].[COMUM?]" caption="COMUM?" attribute="1" defaultMemberUniqueName="[Domínios Profissionais].[COMUM?].[All]" allUniqueName="[Domínios Profissionais].[COMUM?].[All]" dimensionUniqueName="[Domínios Profissionais]" displayFolder="" count="0" memberValueDatatype="130" unbalanced="0"/>
    <cacheHierarchy uniqueName="[Domínios Profissionais].[TIPIFICAÇÃO]" caption="TIPIFICAÇÃO" attribute="1" defaultMemberUniqueName="[Domínios Profissionais].[TIPIFICAÇÃO].[All]" allUniqueName="[Domínios Profissionais].[TIPIFICAÇÃO].[All]" dimensionUniqueName="[Domínios Profissionais]" displayFolder="" count="0" memberValueDatatype="130" unbalanced="0"/>
    <cacheHierarchy uniqueName="[ENADE].[Conteúdos do ENADE]" caption="Conteúdos do ENADE" attribute="1" defaultMemberUniqueName="[ENADE].[Conteúdos do ENADE].[All]" allUniqueName="[ENADE].[Conteúdos do ENADE].[All]" dimensionUniqueName="[ENADE]" displayFolder="" count="0" memberValueDatatype="130" unbalanced="0"/>
    <cacheHierarchy uniqueName="[ENADE].[Disciplina proposta]" caption="Disciplina proposta" attribute="1" defaultMemberUniqueName="[ENADE].[Disciplina proposta].[All]" allUniqueName="[ENADE].[Disciplina proposta].[All]" dimensionUniqueName="[ENADE]" displayFolder="" count="0" memberValueDatatype="130" unbalanced="0"/>
    <cacheHierarchy uniqueName="[ENADE].[Período]" caption="Período" attribute="1" defaultMemberUniqueName="[ENADE].[Período].[All]" allUniqueName="[ENADE].[Período].[All]" dimensionUniqueName="[ENADE]" displayFolder="" count="0" memberValueDatatype="20" unbalanced="0"/>
    <cacheHierarchy uniqueName="[ENADE].[CH TOTAL]" caption="CH TOTAL" attribute="1" defaultMemberUniqueName="[ENADE].[CH TOTAL].[All]" allUniqueName="[ENADE].[CH TOTAL].[All]" dimensionUniqueName="[ENADE]" displayFolder="" count="0" memberValueDatatype="20" unbalanced="0"/>
    <cacheHierarchy uniqueName="[ENADE].[TIPO COMPONENTE]" caption="TIPO COMPONENTE" attribute="1" defaultMemberUniqueName="[ENADE].[TIPO COMPONENTE].[All]" allUniqueName="[ENADE].[TIPO COMPONENTE].[All]" dimensionUniqueName="[ENADE]" displayFolder="" count="0" memberValueDatatype="130" unbalanced="0"/>
    <cacheHierarchy uniqueName="[ENADE].[CH TEÓRICA]" caption="CH TEÓRICA" attribute="1" defaultMemberUniqueName="[ENADE].[CH TEÓRICA].[All]" allUniqueName="[ENADE].[CH TEÓRICA].[All]" dimensionUniqueName="[ENADE]" displayFolder="" count="0" memberValueDatatype="20" unbalanced="0"/>
    <cacheHierarchy uniqueName="[ENADE].[CH PRÁTICA]" caption="CH PRÁTICA" attribute="1" defaultMemberUniqueName="[ENADE].[CH PRÁTICA].[All]" allUniqueName="[ENADE].[CH PRÁTICA].[All]" dimensionUniqueName="[ENADE]" displayFolder="" count="0" memberValueDatatype="20" unbalanced="0"/>
    <cacheHierarchy uniqueName="[ENADE].[CH ESTÁGIO]" caption="CH ESTÁGIO" attribute="1" defaultMemberUniqueName="[ENADE].[CH ESTÁGIO].[All]" allUniqueName="[ENADE].[CH ESTÁGIO].[All]" dimensionUniqueName="[ENADE]" displayFolder="" count="0" memberValueDatatype="20" unbalanced="0"/>
    <cacheHierarchy uniqueName="[ENADE].[CH EXTENSÃO]" caption="CH EXTENSÃO" attribute="1" defaultMemberUniqueName="[ENADE].[CH EXTENSÃO].[All]" allUniqueName="[ENADE].[CH EXTENSÃO].[All]" dimensionUniqueName="[ENADE]" displayFolder="" count="0" memberValueDatatype="20" unbalanced="0"/>
    <cacheHierarchy uniqueName="[ENADE].[CH ONLINE]" caption="CH ONLINE" attribute="1" defaultMemberUniqueName="[ENADE].[CH ONLINE].[All]" allUniqueName="[ENADE].[CH ONLINE].[All]" dimensionUniqueName="[ENADE]" displayFolder="" count="0" memberValueDatatype="20" unbalanced="0"/>
    <cacheHierarchy uniqueName="[ENADE].[COMUM?]" caption="COMUM?" attribute="1" defaultMemberUniqueName="[ENADE].[COMUM?].[All]" allUniqueName="[ENADE].[COMUM?].[All]" dimensionUniqueName="[ENADE]" displayFolder="" count="0" memberValueDatatype="130" unbalanced="0"/>
    <cacheHierarchy uniqueName="[ENADE].[TIPIFICAÇÃO]" caption="TIPIFICAÇÃO" attribute="1" defaultMemberUniqueName="[ENADE].[TIPIFICAÇÃO].[All]" allUniqueName="[ENADE].[TIPIFICAÇÃO].[All]" dimensionUniqueName="[ENADE]" displayFolder="" count="0" memberValueDatatype="130" unbalanced="0"/>
    <cacheHierarchy uniqueName="[Grupos].[Disciplina proposta]" caption="Disciplina proposta" attribute="1" defaultMemberUniqueName="[Grupos].[Disciplina proposta].[All]" allUniqueName="[Grupos].[Disciplina proposta].[All]" dimensionUniqueName="[Grupos]" displayFolder="" count="0" memberValueDatatype="130" unbalanced="0"/>
    <cacheHierarchy uniqueName="[Grupos].[Tipo]" caption="Tipo" attribute="1" defaultMemberUniqueName="[Grupos].[Tipo].[All]" allUniqueName="[Grupos].[Tipo].[All]" dimensionUniqueName="[Grupos]" displayFolder="" count="0" memberValueDatatype="130" unbalanced="0"/>
    <cacheHierarchy uniqueName="[Grupos].[Máx. teórica]" caption="Máx. teórica" attribute="1" defaultMemberUniqueName="[Grupos].[Máx. teórica].[All]" allUniqueName="[Grupos].[Máx. teórica].[All]" dimensionUniqueName="[Grupos]" displayFolder="" count="0" memberValueDatatype="20" unbalanced="0"/>
    <cacheHierarchy uniqueName="[Grupos].[Alunos/Grupo]" caption="Alunos/Grupo" attribute="1" defaultMemberUniqueName="[Grupos].[Alunos/Grupo].[All]" allUniqueName="[Grupos].[Alunos/Grupo].[All]" dimensionUniqueName="[Grupos]" displayFolder="" count="0" memberValueDatatype="20" unbalanced="0"/>
    <cacheHierarchy uniqueName="[Grupos].[Período]" caption="Período" attribute="1" defaultMemberUniqueName="[Grupos].[Período].[All]" allUniqueName="[Grupos].[Período].[All]" dimensionUniqueName="[Grupos]" displayFolder="" count="0" memberValueDatatype="20" unbalanced="0"/>
    <cacheHierarchy uniqueName="[Grupos].[CH TOTAL]" caption="CH TOTAL" attribute="1" defaultMemberUniqueName="[Grupos].[CH TOTAL].[All]" allUniqueName="[Grupos].[CH TOTAL].[All]" dimensionUniqueName="[Grupos]" displayFolder="" count="0" memberValueDatatype="20" unbalanced="0"/>
    <cacheHierarchy uniqueName="[Grupos].[TIPO COMPONENTE]" caption="TIPO COMPONENTE" attribute="1" defaultMemberUniqueName="[Grupos].[TIPO COMPONENTE].[All]" allUniqueName="[Grupos].[TIPO COMPONENTE].[All]" dimensionUniqueName="[Grupos]" displayFolder="" count="0" memberValueDatatype="130" unbalanced="0"/>
    <cacheHierarchy uniqueName="[Grupos].[CH TEÓRICA]" caption="CH TEÓRICA" attribute="1" defaultMemberUniqueName="[Grupos].[CH TEÓRICA].[All]" allUniqueName="[Grupos].[CH TEÓRICA].[All]" dimensionUniqueName="[Grupos]" displayFolder="" count="0" memberValueDatatype="20" unbalanced="0"/>
    <cacheHierarchy uniqueName="[Grupos].[CH PRÁTICA]" caption="CH PRÁTICA" attribute="1" defaultMemberUniqueName="[Grupos].[CH PRÁTICA].[All]" allUniqueName="[Grupos].[CH PRÁTICA].[All]" dimensionUniqueName="[Grupos]" displayFolder="" count="0" memberValueDatatype="20" unbalanced="0"/>
    <cacheHierarchy uniqueName="[Grupos].[CH ESTÁGIO]" caption="CH ESTÁGIO" attribute="1" defaultMemberUniqueName="[Grupos].[CH ESTÁGIO].[All]" allUniqueName="[Grupos].[CH ESTÁGIO].[All]" dimensionUniqueName="[Grupos]" displayFolder="" count="0" memberValueDatatype="20" unbalanced="0"/>
    <cacheHierarchy uniqueName="[Grupos].[CH EXTENSÃO]" caption="CH EXTENSÃO" attribute="1" defaultMemberUniqueName="[Grupos].[CH EXTENSÃO].[All]" allUniqueName="[Grupos].[CH EXTENSÃO].[All]" dimensionUniqueName="[Grupos]" displayFolder="" count="0" memberValueDatatype="20" unbalanced="0"/>
    <cacheHierarchy uniqueName="[Grupos].[CH ONLINE]" caption="CH ONLINE" attribute="1" defaultMemberUniqueName="[Grupos].[CH ONLINE].[All]" allUniqueName="[Grupos].[CH ONLINE].[All]" dimensionUniqueName="[Grupos]" displayFolder="" count="0" memberValueDatatype="20" unbalanced="0"/>
    <cacheHierarchy uniqueName="[Grupos].[COMUM?]" caption="COMUM?" attribute="1" defaultMemberUniqueName="[Grupos].[COMUM?].[All]" allUniqueName="[Grupos].[COMUM?].[All]" dimensionUniqueName="[Grupos]" displayFolder="" count="0" memberValueDatatype="130" unbalanced="0"/>
    <cacheHierarchy uniqueName="[Grupos].[TIPIFICAÇÃO]" caption="TIPIFICAÇÃO" attribute="1" defaultMemberUniqueName="[Grupos].[TIPIFICAÇÃO].[All]" allUniqueName="[Grupos].[TIPIFICAÇÃO].[All]" dimensionUniqueName="[Grupos]" displayFolder="" count="0" memberValueDatatype="130" unbalanced="0"/>
    <cacheHierarchy uniqueName="[Grupos].[OBSERVAÇÕES]" caption="OBSERVAÇÕES" attribute="1" defaultMemberUniqueName="[Grupos].[OBSERVAÇÕES].[All]" allUniqueName="[Grupos].[OBSERVAÇÕES].[All]" dimensionUniqueName="[Grupos]" displayFolder="" count="0" memberValueDatatype="130" unbalanced="0"/>
    <cacheHierarchy uniqueName="[Maturidade].[Disciplina proposta]" caption="Disciplina proposta" attribute="1" defaultMemberUniqueName="[Maturidade].[Disciplina proposta].[All]" allUniqueName="[Maturidade].[Disciplina proposta].[All]" dimensionUniqueName="[Maturidade]" displayFolder="" count="0" memberValueDatatype="130" unbalanced="0"/>
    <cacheHierarchy uniqueName="[Maturidade].[Tipo]" caption="Tipo" attribute="1" defaultMemberUniqueName="[Maturidade].[Tipo].[All]" allUniqueName="[Maturidade].[Tipo].[All]" dimensionUniqueName="[Maturidade]" displayFolder="" count="0" memberValueDatatype="130" unbalanced="0"/>
    <cacheHierarchy uniqueName="[Maturidade].[Disciplina 1]" caption="Disciplina 1" attribute="1" defaultMemberUniqueName="[Maturidade].[Disciplina 1].[All]" allUniqueName="[Maturidade].[Disciplina 1].[All]" dimensionUniqueName="[Maturidade]" displayFolder="" count="0" memberValueDatatype="130" unbalanced="0"/>
    <cacheHierarchy uniqueName="[Maturidade].[Disciplina 2]" caption="Disciplina 2" attribute="1" defaultMemberUniqueName="[Maturidade].[Disciplina 2].[All]" allUniqueName="[Maturidade].[Disciplina 2].[All]" dimensionUniqueName="[Maturidade]" displayFolder="" count="0" memberValueDatatype="130" unbalanced="0"/>
    <cacheHierarchy uniqueName="[Maturidade].[Disciplina 3]" caption="Disciplina 3" attribute="1" defaultMemberUniqueName="[Maturidade].[Disciplina 3].[All]" allUniqueName="[Maturidade].[Disciplina 3].[All]" dimensionUniqueName="[Maturidade]" displayFolder="" count="0" memberValueDatatype="130" unbalanced="0"/>
    <cacheHierarchy uniqueName="[Maturidade].[Disciplina 4]" caption="Disciplina 4" attribute="1" defaultMemberUniqueName="[Maturidade].[Disciplina 4].[All]" allUniqueName="[Maturidade].[Disciplina 4].[All]" dimensionUniqueName="[Maturidade]" displayFolder="" count="0" memberValueDatatype="130" unbalanced="0"/>
    <cacheHierarchy uniqueName="[Psicologia].[Áreas temáticas]" caption="Áreas temáticas" attribute="1" defaultMemberUniqueName="[Psicologia].[Áreas temáticas].[All]" allUniqueName="[Psicologia].[Áreas temáticas].[All]" dimensionUniqueName="[Psicologia]" displayFolder="" count="0" memberValueDatatype="130" unbalanced="0"/>
    <cacheHierarchy uniqueName="[Psicologia].[Conteúdos]" caption="Conteúdos" attribute="1" defaultMemberUniqueName="[Psicologia].[Conteúdos].[All]" allUniqueName="[Psicologia].[Conteúdos].[All]" dimensionUniqueName="[Psicologia]" displayFolder="" count="0" memberValueDatatype="130" unbalanced="0"/>
    <cacheHierarchy uniqueName="[Psicologia].[Disciplina proposta]" caption="Disciplina proposta" attribute="1" defaultMemberUniqueName="[Psicologia].[Disciplina proposta].[All]" allUniqueName="[Psicologia].[Disciplina proposta].[All]" dimensionUniqueName="[Psicologia]" displayFolder="" count="0" memberValueDatatype="130" unbalanced="0"/>
    <cacheHierarchy uniqueName="[Psicologia].[Período]" caption="Período" attribute="1" defaultMemberUniqueName="[Psicologia].[Período].[All]" allUniqueName="[Psicologia].[Período].[All]" dimensionUniqueName="[Psicologia]" displayFolder="" count="0" memberValueDatatype="130" unbalanced="0"/>
    <cacheHierarchy uniqueName="[Psicologia].[CH TOTAL]" caption="CH TOTAL" attribute="1" defaultMemberUniqueName="[Psicologia].[CH TOTAL].[All]" allUniqueName="[Psicologia].[CH TOTAL].[All]" dimensionUniqueName="[Psicologia]" displayFolder="" count="0" memberValueDatatype="20" unbalanced="0"/>
    <cacheHierarchy uniqueName="[Psicologia].[TIPO COMPONENTE]" caption="TIPO COMPONENTE" attribute="1" defaultMemberUniqueName="[Psicologia].[TIPO COMPONENTE].[All]" allUniqueName="[Psicologia].[TIPO COMPONENTE].[All]" dimensionUniqueName="[Psicologia]" displayFolder="" count="0" memberValueDatatype="130" unbalanced="0"/>
    <cacheHierarchy uniqueName="[Psicologia].[CH TEÓRICA]" caption="CH TEÓRICA" attribute="1" defaultMemberUniqueName="[Psicologia].[CH TEÓRICA].[All]" allUniqueName="[Psicologia].[CH TEÓRICA].[All]" dimensionUniqueName="[Psicologia]" displayFolder="" count="0" memberValueDatatype="130" unbalanced="0"/>
    <cacheHierarchy uniqueName="[Psicologia].[CH PRÁTICA]" caption="CH PRÁTICA" attribute="1" defaultMemberUniqueName="[Psicologia].[CH PRÁTICA].[All]" allUniqueName="[Psicologia].[CH PRÁTICA].[All]" dimensionUniqueName="[Psicologia]" displayFolder="" count="0" memberValueDatatype="130" unbalanced="0"/>
    <cacheHierarchy uniqueName="[Psicologia].[CH ESTÁGIO]" caption="CH ESTÁGIO" attribute="1" defaultMemberUniqueName="[Psicologia].[CH ESTÁGIO].[All]" allUniqueName="[Psicologia].[CH ESTÁGIO].[All]" dimensionUniqueName="[Psicologia]" displayFolder="" count="0" memberValueDatatype="130" unbalanced="0"/>
    <cacheHierarchy uniqueName="[Psicologia].[CH EXTENSÃO]" caption="CH EXTENSÃO" attribute="1" defaultMemberUniqueName="[Psicologia].[CH EXTENSÃO].[All]" allUniqueName="[Psicologia].[CH EXTENSÃO].[All]" dimensionUniqueName="[Psicologia]" displayFolder="" count="0" memberValueDatatype="130" unbalanced="0"/>
    <cacheHierarchy uniqueName="[Psicologia].[CH ONLINE]" caption="CH ONLINE" attribute="1" defaultMemberUniqueName="[Psicologia].[CH ONLINE].[All]" allUniqueName="[Psicologia].[CH ONLINE].[All]" dimensionUniqueName="[Psicologia]" displayFolder="" count="0" memberValueDatatype="130" unbalanced="0"/>
    <cacheHierarchy uniqueName="[Psicologia].[COMUM?]" caption="COMUM?" attribute="1" defaultMemberUniqueName="[Psicologia].[COMUM?].[All]" allUniqueName="[Psicologia].[COMUM?].[All]" dimensionUniqueName="[Psicologia]" displayFolder="" count="0" memberValueDatatype="130" unbalanced="0"/>
    <cacheHierarchy uniqueName="[Psicologia].[TIPIFICAÇÃO]" caption="TIPIFICAÇÃO" attribute="1" defaultMemberUniqueName="[Psicologia].[TIPIFICAÇÃO].[All]" allUniqueName="[Psicologia].[TIPIFICAÇÃO].[All]" dimensionUniqueName="[Psicologia]" displayFolder="" count="0" memberValueDatatype="130" unbalanced="0"/>
    <cacheHierarchy uniqueName="[Psicologia].[OBSERVAÇÕES]" caption="OBSERVAÇÕES" attribute="1" defaultMemberUniqueName="[Psicologia].[OBSERVAÇÕES].[All]" allUniqueName="[Psicologia].[OBSERVAÇÕES].[All]" dimensionUniqueName="[Psicologia]" displayFolder="" count="0" memberValueDatatype="130" unbalanced="0"/>
    <cacheHierarchy uniqueName="[Psicologia].[Domínio segundo o CREFITO]" caption="Domínio segundo o CREFITO" attribute="1" defaultMemberUniqueName="[Psicologia].[Domínio segundo o CREFITO].[All]" allUniqueName="[Psicologia].[Domínio segundo o CREFITO].[All]" dimensionUniqueName="[Psicologia]" displayFolder="" count="0" memberValueDatatype="130" unbalanced="0"/>
    <cacheHierarchy uniqueName="[Psicologia].[Conteúdos do ENADE]" caption="Conteúdos do ENADE" attribute="1" defaultMemberUniqueName="[Psicologia].[Conteúdos do ENADE].[All]" allUniqueName="[Psicologia].[Conteúdos do ENADE].[All]" dimensionUniqueName="[Psicologia]" displayFolder="" count="0" memberValueDatatype="130" unbalanced="0"/>
    <cacheHierarchy uniqueName="[Psicologia].[Tipo]" caption="Tipo" attribute="1" defaultMemberUniqueName="[Psicologia].[Tipo].[All]" allUniqueName="[Psicologia].[Tipo].[All]" dimensionUniqueName="[Psicologia]" displayFolder="" count="0" memberValueDatatype="130" unbalanced="0"/>
    <cacheHierarchy uniqueName="[Psicologia].[Máx. teórica]" caption="Máx. teórica" attribute="1" defaultMemberUniqueName="[Psicologia].[Máx. teórica].[All]" allUniqueName="[Psicologia].[Máx. teórica].[All]" dimensionUniqueName="[Psicologia]" displayFolder="" count="0" memberValueDatatype="20" unbalanced="0"/>
    <cacheHierarchy uniqueName="[Psicologia].[Alunos/Grupo]" caption="Alunos/Grupo" attribute="1" defaultMemberUniqueName="[Psicologia].[Alunos/Grupo].[All]" allUniqueName="[Psicologia].[Alunos/Grupo].[All]" dimensionUniqueName="[Psicologia]" displayFolder="" count="0" memberValueDatatype="20" unbalanced="0"/>
    <cacheHierarchy uniqueName="[Psicologia].[Disciplina 1]" caption="Disciplina 1" attribute="1" defaultMemberUniqueName="[Psicologia].[Disciplina 1].[All]" allUniqueName="[Psicologia].[Disciplina 1].[All]" dimensionUniqueName="[Psicologia]" displayFolder="" count="0" memberValueDatatype="130" unbalanced="0"/>
    <cacheHierarchy uniqueName="[Psicologia].[Disciplina 2]" caption="Disciplina 2" attribute="1" defaultMemberUniqueName="[Psicologia].[Disciplina 2].[All]" allUniqueName="[Psicologia].[Disciplina 2].[All]" dimensionUniqueName="[Psicologia]" displayFolder="" count="0" memberValueDatatype="130" unbalanced="0"/>
    <cacheHierarchy uniqueName="[Psicologia].[Disciplina 3]" caption="Disciplina 3" attribute="1" defaultMemberUniqueName="[Psicologia].[Disciplina 3].[All]" allUniqueName="[Psicologia].[Disciplina 3].[All]" dimensionUniqueName="[Psicologia]" displayFolder="" count="0" memberValueDatatype="130" unbalanced="0"/>
    <cacheHierarchy uniqueName="[Psicologia].[Disciplina 4]" caption="Disciplina 4" attribute="1" defaultMemberUniqueName="[Psicologia].[Disciplina 4].[All]" allUniqueName="[Psicologia].[Disciplina 4].[All]" dimensionUniqueName="[Psicologia]" displayFolder="" count="0" memberValueDatatype="130" unbalanced="0"/>
    <cacheHierarchy uniqueName="[Psicologia].[Eixo]" caption="Eixo" attribute="1" defaultMemberUniqueName="[Psicologia].[Eixo].[All]" allUniqueName="[Psicologia].[Eixo].[All]" dimensionUniqueName="[Psicologia]" displayFolder="" count="0" memberValueDatatype="130" unbalanced="0"/>
    <cacheHierarchy uniqueName="[TB_Enfermagem2].[CURSO]" caption="CURSO" attribute="1" defaultMemberUniqueName="[TB_Enfermagem2].[CURSO].[All]" allUniqueName="[TB_Enfermagem2].[CURSO].[All]" dimensionUniqueName="[TB_Enfermagem2]" displayFolder="" count="0" memberValueDatatype="130" unbalanced="0"/>
    <cacheHierarchy uniqueName="[TB_Enfermagem2].[PERÍODOS]" caption="PERÍODOS" attribute="1" defaultMemberUniqueName="[TB_Enfermagem2].[PERÍODOS].[All]" allUniqueName="[TB_Enfermagem2].[PERÍODOS].[All]" dimensionUniqueName="[TB_Enfermagem2]" displayFolder="" count="0" memberValueDatatype="130" unbalanced="0"/>
    <cacheHierarchy uniqueName="[TB_Enfermagem2].[ORDEM]" caption="ORDEM" attribute="1" defaultMemberUniqueName="[TB_Enfermagem2].[ORDEM].[All]" allUniqueName="[TB_Enfermagem2].[ORDEM].[All]" dimensionUniqueName="[TB_Enfermagem2]" displayFolder="" count="0" memberValueDatatype="20" unbalanced="0"/>
    <cacheHierarchy uniqueName="[TB_Enfermagem2].[NOME DISCIPLINA]" caption="NOME DISCIPLINA" attribute="1" defaultMemberUniqueName="[TB_Enfermagem2].[NOME DISCIPLINA].[All]" allUniqueName="[TB_Enfermagem2].[NOME DISCIPLINA].[All]" dimensionUniqueName="[TB_Enfermagem2]" displayFolder="" count="0" memberValueDatatype="130" unbalanced="0"/>
    <cacheHierarchy uniqueName="[TB_Enfermagem2].[REDUZIDO]" caption="REDUZIDO" attribute="1" defaultMemberUniqueName="[TB_Enfermagem2].[REDUZIDO].[All]" allUniqueName="[TB_Enfermagem2].[REDUZIDO].[All]" dimensionUniqueName="[TB_Enfermagem2]" displayFolder="" count="0" memberValueDatatype="130" unbalanced="0"/>
    <cacheHierarchy uniqueName="[TB_Enfermagem2].[CH TOTAL]" caption="CH TOTAL" attribute="1" defaultMemberUniqueName="[TB_Enfermagem2].[CH TOTAL].[All]" allUniqueName="[TB_Enfermagem2].[CH TOTAL].[All]" dimensionUniqueName="[TB_Enfermagem2]" displayFolder="" count="0" memberValueDatatype="20" unbalanced="0"/>
    <cacheHierarchy uniqueName="[TB_Enfermagem2].[TIPO COMPONENTE]" caption="TIPO COMPONENTE" attribute="1" defaultMemberUniqueName="[TB_Enfermagem2].[TIPO COMPONENTE].[All]" allUniqueName="[TB_Enfermagem2].[TIPO COMPONENTE].[All]" dimensionUniqueName="[TB_Enfermagem2]" displayFolder="" count="0" memberValueDatatype="130" unbalanced="0"/>
    <cacheHierarchy uniqueName="[TB_Enfermagem2].[CH TEÓRICA]" caption="CH TEÓRICA" attribute="1" defaultMemberUniqueName="[TB_Enfermagem2].[CH TEÓRICA].[All]" allUniqueName="[TB_Enfermagem2].[CH TEÓRICA].[All]" dimensionUniqueName="[TB_Enfermagem2]" displayFolder="" count="0" memberValueDatatype="20" unbalanced="0"/>
    <cacheHierarchy uniqueName="[TB_Enfermagem2].[CH PRÁTICA]" caption="CH PRÁTICA" attribute="1" defaultMemberUniqueName="[TB_Enfermagem2].[CH PRÁTICA].[All]" allUniqueName="[TB_Enfermagem2].[CH PRÁTICA].[All]" dimensionUniqueName="[TB_Enfermagem2]" displayFolder="" count="0" memberValueDatatype="20" unbalanced="0"/>
    <cacheHierarchy uniqueName="[TB_Enfermagem2].[CH ESTÁGIO]" caption="CH ESTÁGIO" attribute="1" defaultMemberUniqueName="[TB_Enfermagem2].[CH ESTÁGIO].[All]" allUniqueName="[TB_Enfermagem2].[CH ESTÁGIO].[All]" dimensionUniqueName="[TB_Enfermagem2]" displayFolder="" count="0" memberValueDatatype="20" unbalanced="0"/>
    <cacheHierarchy uniqueName="[TB_Enfermagem2].[CH EXTENSÃO]" caption="CH EXTENSÃO" attribute="1" defaultMemberUniqueName="[TB_Enfermagem2].[CH EXTENSÃO].[All]" allUniqueName="[TB_Enfermagem2].[CH EXTENSÃO].[All]" dimensionUniqueName="[TB_Enfermagem2]" displayFolder="" count="0" memberValueDatatype="20" unbalanced="0"/>
    <cacheHierarchy uniqueName="[TB_Enfermagem2].[CH ONLINE]" caption="CH ONLINE" attribute="1" defaultMemberUniqueName="[TB_Enfermagem2].[CH ONLINE].[All]" allUniqueName="[TB_Enfermagem2].[CH ONLINE].[All]" dimensionUniqueName="[TB_Enfermagem2]" displayFolder="" count="0" memberValueDatatype="20" unbalanced="0"/>
    <cacheHierarchy uniqueName="[TB_Enfermagem2].[TIPIFICAÇÃO]" caption="TIPIFICAÇÃO" attribute="1" defaultMemberUniqueName="[TB_Enfermagem2].[TIPIFICAÇÃO].[All]" allUniqueName="[TB_Enfermagem2].[TIPIFICAÇÃO].[All]" dimensionUniqueName="[TB_Enfermagem2]" displayFolder="" count="0" memberValueDatatype="130" unbalanced="0"/>
    <cacheHierarchy uniqueName="[TB_Enfermagem2].[CRÉDITOS]" caption="CRÉDITOS" attribute="1" defaultMemberUniqueName="[TB_Enfermagem2].[CRÉDITOS].[All]" allUniqueName="[TB_Enfermagem2].[CRÉDITOS].[All]" dimensionUniqueName="[TB_Enfermagem2]" displayFolder="" count="0" memberValueDatatype="5" unbalanced="0"/>
    <cacheHierarchy uniqueName="[TB_Enfermagem2].[DIAS PRESENCIAL]" caption="DIAS PRESENCIAL" attribute="1" defaultMemberUniqueName="[TB_Enfermagem2].[DIAS PRESENCIAL].[All]" allUniqueName="[TB_Enfermagem2].[DIAS PRESENCIAL].[All]" dimensionUniqueName="[TB_Enfermagem2]" displayFolder="" count="0" memberValueDatatype="5" unbalanced="0"/>
    <cacheHierarchy uniqueName="[TB_Enfermagem2].[TIPO]" caption="TIPO" attribute="1" defaultMemberUniqueName="[TB_Enfermagem2].[TIPO].[All]" allUniqueName="[TB_Enfermagem2].[TIPO].[All]" dimensionUniqueName="[TB_Enfermagem2]" displayFolder="" count="0" memberValueDatatype="130" unbalanced="0"/>
    <cacheHierarchy uniqueName="[TB_Enfermagem2].[TIPO DE OFERTA]" caption="TIPO DE OFERTA" attribute="1" defaultMemberUniqueName="[TB_Enfermagem2].[TIPO DE OFERTA].[All]" allUniqueName="[TB_Enfermagem2].[TIPO DE OFERTA].[All]" dimensionUniqueName="[TB_Enfermagem2]" displayFolder="" count="0" memberValueDatatype="130" unbalanced="0"/>
    <cacheHierarchy uniqueName="[TB_Enfermagem2].[CRÉDITOS PAGO PROFESSOR]" caption="CRÉDITOS PAGO PROFESSOR" attribute="1" defaultMemberUniqueName="[TB_Enfermagem2].[CRÉDITOS PAGO PROFESSOR].[All]" allUniqueName="[TB_Enfermagem2].[CRÉDITOS PAGO PROFESSOR].[All]" dimensionUniqueName="[TB_Enfermagem2]" displayFolder="" count="0" memberValueDatatype="20" unbalanced="0"/>
    <cacheHierarchy uniqueName="[TB_Enfermagem2].[CRÉDITOS PAGOS ON.S]" caption="CRÉDITOS PAGOS ON.S" attribute="1" defaultMemberUniqueName="[TB_Enfermagem2].[CRÉDITOS PAGOS ON.S].[All]" allUniqueName="[TB_Enfermagem2].[CRÉDITOS PAGOS ON.S].[All]" dimensionUniqueName="[TB_Enfermagem2]" displayFolder="" count="0" memberValueDatatype="20" unbalanced="0"/>
    <cacheHierarchy uniqueName="[TB_Enfermagem2].[CRÉDITOS PAGO TUTOR]" caption="CRÉDITOS PAGO TUTOR" attribute="1" defaultMemberUniqueName="[TB_Enfermagem2].[CRÉDITOS PAGO TUTOR].[All]" allUniqueName="[TB_Enfermagem2].[CRÉDITOS PAGO TUTOR].[All]" dimensionUniqueName="[TB_Enfermagem2]" displayFolder="" count="0" memberValueDatatype="20" unbalanced="0"/>
    <cacheHierarchy uniqueName="[TB_Enfermagem2].[CRÉDITOS OFF]" caption="CRÉDITOS OFF" attribute="1" defaultMemberUniqueName="[TB_Enfermagem2].[CRÉDITOS OFF].[All]" allUniqueName="[TB_Enfermagem2].[CRÉDITOS OFF].[All]" dimensionUniqueName="[TB_Enfermagem2]" displayFolder="" count="0" memberValueDatatype="20" unbalanced="0"/>
    <cacheHierarchy uniqueName="[TB_Enfermagem2].[HABILITAÇÃO]" caption="HABILITAÇÃO" attribute="1" defaultMemberUniqueName="[TB_Enfermagem2].[HABILITAÇÃO].[All]" allUniqueName="[TB_Enfermagem2].[HABILITAÇÃO].[All]" dimensionUniqueName="[TB_Enfermagem2]" displayFolder="" count="0" memberValueDatatype="130" unbalanced="0"/>
    <cacheHierarchy uniqueName="[TB_Enfermagem2].[PRESENCIAL]" caption="PRESENCIAL" attribute="1" defaultMemberUniqueName="[TB_Enfermagem2].[PRESENCIAL].[All]" allUniqueName="[TB_Enfermagem2].[PRESENCIAL].[All]" dimensionUniqueName="[TB_Enfermagem2]" displayFolder="" count="0" memberValueDatatype="130" unbalanced="0"/>
    <cacheHierarchy uniqueName="[TB_Enfermagem2].[DIAS DE PRESENCIAL MOD.: PRESENCIAL]" caption="DIAS DE PRESENCIAL MOD.: PRESENCIAL" attribute="1" defaultMemberUniqueName="[TB_Enfermagem2].[DIAS DE PRESENCIAL MOD.: PRESENCIAL].[All]" allUniqueName="[TB_Enfermagem2].[DIAS DE PRESENCIAL MOD.: PRESENCIAL].[All]" dimensionUniqueName="[TB_Enfermagem2]" displayFolder="" count="0" memberValueDatatype="130" unbalanced="0"/>
    <cacheHierarchy uniqueName="[TB_Enfermagem2].[SEMI]" caption="SEMI" attribute="1" defaultMemberUniqueName="[TB_Enfermagem2].[SEMI].[All]" allUniqueName="[TB_Enfermagem2].[SEMI].[All]" dimensionUniqueName="[TB_Enfermagem2]" displayFolder="" count="0" memberValueDatatype="130" unbalanced="0"/>
    <cacheHierarchy uniqueName="[TB_Enfermagem2].[DIAS DE PRESENCIAL MOD.: SEMI]" caption="DIAS DE PRESENCIAL MOD.: SEMI" attribute="1" defaultMemberUniqueName="[TB_Enfermagem2].[DIAS DE PRESENCIAL MOD.: SEMI].[All]" allUniqueName="[TB_Enfermagem2].[DIAS DE PRESENCIAL MOD.: SEMI].[All]" dimensionUniqueName="[TB_Enfermagem2]" displayFolder="" count="0" memberValueDatatype="130" unbalanced="0"/>
    <cacheHierarchy uniqueName="[TB_Enfermagem2].[100%]" caption="100%" attribute="1" defaultMemberUniqueName="[TB_Enfermagem2].[100%].[All]" allUniqueName="[TB_Enfermagem2].[100%].[All]" dimensionUniqueName="[TB_Enfermagem2]" displayFolder="" count="0" memberValueDatatype="130" unbalanced="0"/>
    <cacheHierarchy uniqueName="[TB_Enfermagem21].[CURSO]" caption="CURSO" attribute="1" defaultMemberUniqueName="[TB_Enfermagem21].[CURSO].[All]" allUniqueName="[TB_Enfermagem21].[CURSO].[All]" dimensionUniqueName="[TB_Enfermagem21]" displayFolder="" count="0" memberValueDatatype="130" unbalanced="0"/>
    <cacheHierarchy uniqueName="[TB_Enfermagem21].[PERÍODOS]" caption="PERÍODOS" attribute="1" defaultMemberUniqueName="[TB_Enfermagem21].[PERÍODOS].[All]" allUniqueName="[TB_Enfermagem21].[PERÍODOS].[All]" dimensionUniqueName="[TB_Enfermagem21]" displayFolder="" count="0" memberValueDatatype="130" unbalanced="0"/>
    <cacheHierarchy uniqueName="[TB_Enfermagem21].[ORDEM]" caption="ORDEM" attribute="1" defaultMemberUniqueName="[TB_Enfermagem21].[ORDEM].[All]" allUniqueName="[TB_Enfermagem21].[ORDEM].[All]" dimensionUniqueName="[TB_Enfermagem21]" displayFolder="" count="0" memberValueDatatype="20" unbalanced="0"/>
    <cacheHierarchy uniqueName="[TB_Enfermagem21].[NOME DISCIPLINA]" caption="NOME DISCIPLINA" attribute="1" defaultMemberUniqueName="[TB_Enfermagem21].[NOME DISCIPLINA].[All]" allUniqueName="[TB_Enfermagem21].[NOME DISCIPLINA].[All]" dimensionUniqueName="[TB_Enfermagem21]" displayFolder="" count="0" memberValueDatatype="130" unbalanced="0"/>
    <cacheHierarchy uniqueName="[TB_Enfermagem21].[REDUZIDO]" caption="REDUZIDO" attribute="1" defaultMemberUniqueName="[TB_Enfermagem21].[REDUZIDO].[All]" allUniqueName="[TB_Enfermagem21].[REDUZIDO].[All]" dimensionUniqueName="[TB_Enfermagem21]" displayFolder="" count="0" memberValueDatatype="130" unbalanced="0"/>
    <cacheHierarchy uniqueName="[TB_Enfermagem21].[CH TOTAL]" caption="CH TOTAL" attribute="1" defaultMemberUniqueName="[TB_Enfermagem21].[CH TOTAL].[All]" allUniqueName="[TB_Enfermagem21].[CH TOTAL].[All]" dimensionUniqueName="[TB_Enfermagem21]" displayFolder="" count="0" memberValueDatatype="20" unbalanced="0"/>
    <cacheHierarchy uniqueName="[TB_Enfermagem21].[TIPO COMPONENTE]" caption="TIPO COMPONENTE" attribute="1" defaultMemberUniqueName="[TB_Enfermagem21].[TIPO COMPONENTE].[All]" allUniqueName="[TB_Enfermagem21].[TIPO COMPONENTE].[All]" dimensionUniqueName="[TB_Enfermagem21]" displayFolder="" count="2" memberValueDatatype="130" unbalanced="0">
      <fieldsUsage count="2">
        <fieldUsage x="-1"/>
        <fieldUsage x="1"/>
      </fieldsUsage>
    </cacheHierarchy>
    <cacheHierarchy uniqueName="[TB_Enfermagem21].[CH TEÓRICA]" caption="CH TEÓRICA" attribute="1" defaultMemberUniqueName="[TB_Enfermagem21].[CH TEÓRICA].[All]" allUniqueName="[TB_Enfermagem21].[CH TEÓRICA].[All]" dimensionUniqueName="[TB_Enfermagem21]" displayFolder="" count="0" memberValueDatatype="20" unbalanced="0"/>
    <cacheHierarchy uniqueName="[TB_Enfermagem21].[CH PRÁTICA]" caption="CH PRÁTICA" attribute="1" defaultMemberUniqueName="[TB_Enfermagem21].[CH PRÁTICA].[All]" allUniqueName="[TB_Enfermagem21].[CH PRÁTICA].[All]" dimensionUniqueName="[TB_Enfermagem21]" displayFolder="" count="0" memberValueDatatype="20" unbalanced="0"/>
    <cacheHierarchy uniqueName="[TB_Enfermagem21].[CH ESTÁGIO]" caption="CH ESTÁGIO" attribute="1" defaultMemberUniqueName="[TB_Enfermagem21].[CH ESTÁGIO].[All]" allUniqueName="[TB_Enfermagem21].[CH ESTÁGIO].[All]" dimensionUniqueName="[TB_Enfermagem21]" displayFolder="" count="0" memberValueDatatype="20" unbalanced="0"/>
    <cacheHierarchy uniqueName="[TB_Enfermagem21].[CH EXTENSÃO]" caption="CH EXTENSÃO" attribute="1" defaultMemberUniqueName="[TB_Enfermagem21].[CH EXTENSÃO].[All]" allUniqueName="[TB_Enfermagem21].[CH EXTENSÃO].[All]" dimensionUniqueName="[TB_Enfermagem21]" displayFolder="" count="0" memberValueDatatype="20" unbalanced="0"/>
    <cacheHierarchy uniqueName="[TB_Enfermagem21].[CH ONLINE]" caption="CH ONLINE" attribute="1" defaultMemberUniqueName="[TB_Enfermagem21].[CH ONLINE].[All]" allUniqueName="[TB_Enfermagem21].[CH ONLINE].[All]" dimensionUniqueName="[TB_Enfermagem21]" displayFolder="" count="0" memberValueDatatype="20" unbalanced="0"/>
    <cacheHierarchy uniqueName="[TB_Enfermagem21].[TIPIFICAÇÃO]" caption="TIPIFICAÇÃO" attribute="1" defaultMemberUniqueName="[TB_Enfermagem21].[TIPIFICAÇÃO].[All]" allUniqueName="[TB_Enfermagem21].[TIPIFICAÇÃO].[All]" dimensionUniqueName="[TB_Enfermagem21]" displayFolder="" count="0" memberValueDatatype="130" unbalanced="0"/>
    <cacheHierarchy uniqueName="[TB_Enfermagem21].[CRÉDITOS]" caption="CRÉDITOS" attribute="1" defaultMemberUniqueName="[TB_Enfermagem21].[CRÉDITOS].[All]" allUniqueName="[TB_Enfermagem21].[CRÉDITOS].[All]" dimensionUniqueName="[TB_Enfermagem21]" displayFolder="" count="0" memberValueDatatype="5" unbalanced="0"/>
    <cacheHierarchy uniqueName="[TB_Enfermagem21].[DIAS PRESENCIAL]" caption="DIAS PRESENCIAL" attribute="1" defaultMemberUniqueName="[TB_Enfermagem21].[DIAS PRESENCIAL].[All]" allUniqueName="[TB_Enfermagem21].[DIAS PRESENCIAL].[All]" dimensionUniqueName="[TB_Enfermagem21]" displayFolder="" count="0" memberValueDatatype="5" unbalanced="0"/>
    <cacheHierarchy uniqueName="[TB_Enfermagem21].[TIPO]" caption="TIPO" attribute="1" defaultMemberUniqueName="[TB_Enfermagem21].[TIPO].[All]" allUniqueName="[TB_Enfermagem21].[TIPO].[All]" dimensionUniqueName="[TB_Enfermagem21]" displayFolder="" count="0" memberValueDatatype="130" unbalanced="0"/>
    <cacheHierarchy uniqueName="[TB_Enfermagem21].[TIPO DE OFERTA]" caption="TIPO DE OFERTA" attribute="1" defaultMemberUniqueName="[TB_Enfermagem21].[TIPO DE OFERTA].[All]" allUniqueName="[TB_Enfermagem21].[TIPO DE OFERTA].[All]" dimensionUniqueName="[TB_Enfermagem21]" displayFolder="" count="0" memberValueDatatype="130" unbalanced="0"/>
    <cacheHierarchy uniqueName="[TB_Enfermagem21].[PRESENCIAL]" caption="PRESENCIAL" attribute="1" defaultMemberUniqueName="[TB_Enfermagem21].[PRESENCIAL].[All]" allUniqueName="[TB_Enfermagem21].[PRESENCIAL].[All]" dimensionUniqueName="[TB_Enfermagem21]" displayFolder="" count="0" memberValueDatatype="130" unbalanced="0"/>
    <cacheHierarchy uniqueName="[TB_Enfermagem21].[SÍNCRONO]" caption="SÍNCRONO" attribute="1" defaultMemberUniqueName="[TB_Enfermagem21].[SÍNCRONO].[All]" allUniqueName="[TB_Enfermagem21].[SÍNCRONO].[All]" dimensionUniqueName="[TB_Enfermagem21]" displayFolder="" count="0" memberValueDatatype="130" unbalanced="0"/>
    <cacheHierarchy uniqueName="[TB_Enfermagem21].[ASSÍNCRONO]" caption="ASSÍNCRONO" attribute="1" defaultMemberUniqueName="[TB_Enfermagem21].[ASSÍNCRONO].[All]" allUniqueName="[TB_Enfermagem21].[ASSÍNCRONO].[All]" dimensionUniqueName="[TB_Enfermagem21]" displayFolder="" count="0" memberValueDatatype="130" unbalanced="0"/>
    <cacheHierarchy uniqueName="[TB_Enfermagem21].[CRÉDITOS PAGO PROFESSOR]" caption="CRÉDITOS PAGO PROFESSOR" attribute="1" defaultMemberUniqueName="[TB_Enfermagem21].[CRÉDITOS PAGO PROFESSOR].[All]" allUniqueName="[TB_Enfermagem21].[CRÉDITOS PAGO PROFESSOR].[All]" dimensionUniqueName="[TB_Enfermagem21]" displayFolder="" count="0" memberValueDatatype="20" unbalanced="0"/>
    <cacheHierarchy uniqueName="[TB_Enfermagem21].[CRÉDITOS PAGOS ON.S]" caption="CRÉDITOS PAGOS ON.S" attribute="1" defaultMemberUniqueName="[TB_Enfermagem21].[CRÉDITOS PAGOS ON.S].[All]" allUniqueName="[TB_Enfermagem21].[CRÉDITOS PAGOS ON.S].[All]" dimensionUniqueName="[TB_Enfermagem21]" displayFolder="" count="0" memberValueDatatype="20" unbalanced="0"/>
    <cacheHierarchy uniqueName="[TB_Enfermagem21].[CRÉDITOS PAGO TUTOR]" caption="CRÉDITOS PAGO TUTOR" attribute="1" defaultMemberUniqueName="[TB_Enfermagem21].[CRÉDITOS PAGO TUTOR].[All]" allUniqueName="[TB_Enfermagem21].[CRÉDITOS PAGO TUTOR].[All]" dimensionUniqueName="[TB_Enfermagem21]" displayFolder="" count="0" memberValueDatatype="20" unbalanced="0"/>
    <cacheHierarchy uniqueName="[TB_Enfermagem21].[CRÉDITOS OFF]" caption="CRÉDITOS OFF" attribute="1" defaultMemberUniqueName="[TB_Enfermagem21].[CRÉDITOS OFF].[All]" allUniqueName="[TB_Enfermagem21].[CRÉDITOS OFF].[All]" dimensionUniqueName="[TB_Enfermagem21]" displayFolder="" count="0" memberValueDatatype="20" unbalanced="0"/>
    <cacheHierarchy uniqueName="[TB_Enfermagem21].[HABILITAÇÃO]" caption="HABILITAÇÃO" attribute="1" defaultMemberUniqueName="[TB_Enfermagem21].[HABILITAÇÃO].[All]" allUniqueName="[TB_Enfermagem21].[HABILITAÇÃO].[All]" dimensionUniqueName="[TB_Enfermagem21]" displayFolder="" count="0" memberValueDatatype="130" unbalanced="0"/>
    <cacheHierarchy uniqueName="[TB_Enfermagem21].[PRESENCIAL2]" caption="PRESENCIAL2" attribute="1" defaultMemberUniqueName="[TB_Enfermagem21].[PRESENCIAL2].[All]" allUniqueName="[TB_Enfermagem21].[PRESENCIAL2].[All]" dimensionUniqueName="[TB_Enfermagem21]" displayFolder="" count="0" memberValueDatatype="130" unbalanced="0"/>
    <cacheHierarchy uniqueName="[TB_Enfermagem21].[DIAS DE PRESENCIAL MOD.: PRESENCIAL]" caption="DIAS DE PRESENCIAL MOD.: PRESENCIAL" attribute="1" defaultMemberUniqueName="[TB_Enfermagem21].[DIAS DE PRESENCIAL MOD.: PRESENCIAL].[All]" allUniqueName="[TB_Enfermagem21].[DIAS DE PRESENCIAL MOD.: PRESENCIAL].[All]" dimensionUniqueName="[TB_Enfermagem21]" displayFolder="" count="0" memberValueDatatype="130" unbalanced="0"/>
    <cacheHierarchy uniqueName="[TB_Enfermagem21].[SEMI]" caption="SEMI" attribute="1" defaultMemberUniqueName="[TB_Enfermagem21].[SEMI].[All]" allUniqueName="[TB_Enfermagem21].[SEMI].[All]" dimensionUniqueName="[TB_Enfermagem21]" displayFolder="" count="0" memberValueDatatype="130" unbalanced="0"/>
    <cacheHierarchy uniqueName="[TB_Enfermagem21].[DIAS DE PRESENCIAL MOD.: SEMI]" caption="DIAS DE PRESENCIAL MOD.: SEMI" attribute="1" defaultMemberUniqueName="[TB_Enfermagem21].[DIAS DE PRESENCIAL MOD.: SEMI].[All]" allUniqueName="[TB_Enfermagem21].[DIAS DE PRESENCIAL MOD.: SEMI].[All]" dimensionUniqueName="[TB_Enfermagem21]" displayFolder="" count="0" memberValueDatatype="130" unbalanced="0"/>
    <cacheHierarchy uniqueName="[TB_Enfermagem21].[100%]" caption="100%" attribute="1" defaultMemberUniqueName="[TB_Enfermagem21].[100%].[All]" allUniqueName="[TB_Enfermagem21].[100%].[All]" dimensionUniqueName="[TB_Enfermagem21]" displayFolder="" count="0" memberValueDatatype="130" unbalanced="0"/>
    <cacheHierarchy uniqueName="[Trilha Carreira].[Eixo]" caption="Eixo" attribute="1" defaultMemberUniqueName="[Trilha Carreira].[Eixo].[All]" allUniqueName="[Trilha Carreira].[Eixo].[All]" dimensionUniqueName="[Trilha Carreira]" displayFolder="" count="0" memberValueDatatype="130" unbalanced="0"/>
    <cacheHierarchy uniqueName="[Trilha Carreira].[Disciplina proposta]" caption="Disciplina proposta" attribute="1" defaultMemberUniqueName="[Trilha Carreira].[Disciplina proposta].[All]" allUniqueName="[Trilha Carreira].[Disciplina proposta].[All]" dimensionUniqueName="[Trilha Carreira]" displayFolder="" count="0" memberValueDatatype="130" unbalanced="0"/>
    <cacheHierarchy uniqueName="[Trilha Carreira].[Período]" caption="Período" attribute="1" defaultMemberUniqueName="[Trilha Carreira].[Período].[All]" allUniqueName="[Trilha Carreira].[Período].[All]" dimensionUniqueName="[Trilha Carreira]" displayFolder="" count="0" memberValueDatatype="20" unbalanced="0"/>
    <cacheHierarchy uniqueName="[Trilha Carreira].[CH TOTAL]" caption="CH TOTAL" attribute="1" defaultMemberUniqueName="[Trilha Carreira].[CH TOTAL].[All]" allUniqueName="[Trilha Carreira].[CH TOTAL].[All]" dimensionUniqueName="[Trilha Carreira]" displayFolder="" count="0" memberValueDatatype="20" unbalanced="0"/>
    <cacheHierarchy uniqueName="[Trilha Carreira].[TIPO COMPONENTE]" caption="TIPO COMPONENTE" attribute="1" defaultMemberUniqueName="[Trilha Carreira].[TIPO COMPONENTE].[All]" allUniqueName="[Trilha Carreira].[TIPO COMPONENTE].[All]" dimensionUniqueName="[Trilha Carreira]" displayFolder="" count="0" memberValueDatatype="130" unbalanced="0"/>
    <cacheHierarchy uniqueName="[Trilha Carreira].[CH TEÓRICA]" caption="CH TEÓRICA" attribute="1" defaultMemberUniqueName="[Trilha Carreira].[CH TEÓRICA].[All]" allUniqueName="[Trilha Carreira].[CH TEÓRICA].[All]" dimensionUniqueName="[Trilha Carreira]" displayFolder="" count="0" memberValueDatatype="20" unbalanced="0"/>
    <cacheHierarchy uniqueName="[Trilha Carreira].[CH PRÁTICA]" caption="CH PRÁTICA" attribute="1" defaultMemberUniqueName="[Trilha Carreira].[CH PRÁTICA].[All]" allUniqueName="[Trilha Carreira].[CH PRÁTICA].[All]" dimensionUniqueName="[Trilha Carreira]" displayFolder="" count="0" memberValueDatatype="20" unbalanced="0"/>
    <cacheHierarchy uniqueName="[Trilha Carreira].[CH ESTÁGIO]" caption="CH ESTÁGIO" attribute="1" defaultMemberUniqueName="[Trilha Carreira].[CH ESTÁGIO].[All]" allUniqueName="[Trilha Carreira].[CH ESTÁGIO].[All]" dimensionUniqueName="[Trilha Carreira]" displayFolder="" count="0" memberValueDatatype="20" unbalanced="0"/>
    <cacheHierarchy uniqueName="[Trilha Carreira].[CH EXTENSÃO]" caption="CH EXTENSÃO" attribute="1" defaultMemberUniqueName="[Trilha Carreira].[CH EXTENSÃO].[All]" allUniqueName="[Trilha Carreira].[CH EXTENSÃO].[All]" dimensionUniqueName="[Trilha Carreira]" displayFolder="" count="0" memberValueDatatype="20" unbalanced="0"/>
    <cacheHierarchy uniqueName="[Trilha Carreira].[CH ONLINE]" caption="CH ONLINE" attribute="1" defaultMemberUniqueName="[Trilha Carreira].[CH ONLINE].[All]" allUniqueName="[Trilha Carreira].[CH ONLINE].[All]" dimensionUniqueName="[Trilha Carreira]" displayFolder="" count="0" memberValueDatatype="20" unbalanced="0"/>
    <cacheHierarchy uniqueName="[Trilha Carreira].[COMUM?]" caption="COMUM?" attribute="1" defaultMemberUniqueName="[Trilha Carreira].[COMUM?].[All]" allUniqueName="[Trilha Carreira].[COMUM?].[All]" dimensionUniqueName="[Trilha Carreira]" displayFolder="" count="0" memberValueDatatype="130" unbalanced="0"/>
    <cacheHierarchy uniqueName="[Trilha Carreira].[TIPIFICAÇÃO]" caption="TIPIFICAÇÃO" attribute="1" defaultMemberUniqueName="[Trilha Carreira].[TIPIFICAÇÃO].[All]" allUniqueName="[Trilha Carreira].[TIPIFICAÇÃO].[All]" dimensionUniqueName="[Trilha Carreira]" displayFolder="" count="0" memberValueDatatype="130" unbalanced="0"/>
    <cacheHierarchy uniqueName="[Measures].[__XL_Count TB_Enfermagem2]" caption="__XL_Count TB_Enfermagem2" measure="1" displayFolder="" measureGroup="TB_Enfermagem2" count="0" hidden="1"/>
    <cacheHierarchy uniqueName="[Measures].[__XL_Count DCN]" caption="__XL_Count DCN" measure="1" displayFolder="" measureGroup="DCN" count="0" hidden="1"/>
    <cacheHierarchy uniqueName="[Measures].[__XL_Count Domínios Profissionais]" caption="__XL_Count Domínios Profissionais" measure="1" displayFolder="" measureGroup="Domínios Profissionais" count="0" hidden="1"/>
    <cacheHierarchy uniqueName="[Measures].[__XL_Count ENADE]" caption="__XL_Count ENADE" measure="1" displayFolder="" measureGroup="ENADE" count="0" hidden="1"/>
    <cacheHierarchy uniqueName="[Measures].[__XL_Count Grupos]" caption="__XL_Count Grupos" measure="1" displayFolder="" measureGroup="Grupos" count="0" hidden="1"/>
    <cacheHierarchy uniqueName="[Measures].[__XL_Count Maturidade]" caption="__XL_Count Maturidade" measure="1" displayFolder="" measureGroup="Maturidade" count="0" hidden="1"/>
    <cacheHierarchy uniqueName="[Measures].[__XL_Count Trilha Carreira]" caption="__XL_Count Trilha Carreira" measure="1" displayFolder="" measureGroup="Trilha Carreira" count="0" hidden="1"/>
    <cacheHierarchy uniqueName="[Measures].[__XL_Count Psicologia]" caption="__XL_Count Psicologia" measure="1" displayFolder="" measureGroup="Psicologia" count="0" hidden="1"/>
    <cacheHierarchy uniqueName="[Measures].[__XL_Count TB_Enfermagem21]" caption="__XL_Count TB_Enfermagem21" measure="1" displayFolder="" measureGroup="TB_Enfermagem21" count="0" hidden="1"/>
    <cacheHierarchy uniqueName="[Measures].[__No measures defined]" caption="__No measures defined" measure="1" displayFolder="" count="0" hidden="1"/>
    <cacheHierarchy uniqueName="[Measures].[Soma de CH TOTAL]" caption="Soma de CH TOTAL" measure="1" displayFolder="" measureGroup="TB_Enfermagem2" count="0" hidden="1">
      <extLst>
        <ext xmlns:x15="http://schemas.microsoft.com/office/spreadsheetml/2010/11/main" uri="{B97F6D7D-B522-45F9-BDA1-12C45D357490}">
          <x15:cacheHierarchy aggregatedColumn="88"/>
        </ext>
      </extLst>
    </cacheHierarchy>
    <cacheHierarchy uniqueName="[Measures].[Soma de CH TOTAL 2]" caption="Soma de CH TOTAL 2" measure="1" displayFolder="" measureGroup="TB_Enfermagem21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oma de CH TEÓRICA]" caption="Soma de CH TEÓRICA" measure="1" displayFolder="" measureGroup="TB_Enfermagem21" count="0" hidden="1">
      <extLst>
        <ext xmlns:x15="http://schemas.microsoft.com/office/spreadsheetml/2010/11/main" uri="{B97F6D7D-B522-45F9-BDA1-12C45D357490}">
          <x15:cacheHierarchy aggregatedColumn="117"/>
        </ext>
      </extLst>
    </cacheHierarchy>
    <cacheHierarchy uniqueName="[Measures].[Soma de CH PRÁTICA]" caption="Soma de CH PRÁTICA" measure="1" displayFolder="" measureGroup="TB_Enfermagem21" count="0" hidden="1">
      <extLst>
        <ext xmlns:x15="http://schemas.microsoft.com/office/spreadsheetml/2010/11/main" uri="{B97F6D7D-B522-45F9-BDA1-12C45D357490}">
          <x15:cacheHierarchy aggregatedColumn="118"/>
        </ext>
      </extLst>
    </cacheHierarchy>
    <cacheHierarchy uniqueName="[Measures].[Soma de CH ESTÁGIO]" caption="Soma de CH ESTÁGIO" measure="1" displayFolder="" measureGroup="TB_Enfermagem21" count="0" hidden="1">
      <extLst>
        <ext xmlns:x15="http://schemas.microsoft.com/office/spreadsheetml/2010/11/main" uri="{B97F6D7D-B522-45F9-BDA1-12C45D357490}">
          <x15:cacheHierarchy aggregatedColumn="119"/>
        </ext>
      </extLst>
    </cacheHierarchy>
    <cacheHierarchy uniqueName="[Measures].[Soma de CH EXTENSÃO]" caption="Soma de CH EXTENSÃO" measure="1" displayFolder="" measureGroup="TB_Enfermagem21" count="0" hidden="1">
      <extLst>
        <ext xmlns:x15="http://schemas.microsoft.com/office/spreadsheetml/2010/11/main" uri="{B97F6D7D-B522-45F9-BDA1-12C45D357490}">
          <x15:cacheHierarchy aggregatedColumn="120"/>
        </ext>
      </extLst>
    </cacheHierarchy>
    <cacheHierarchy uniqueName="[Measures].[Soma de CH ONLINE]" caption="Soma de CH ONLINE" measure="1" displayFolder="" measureGroup="TB_Enfermagem21" count="0" hidden="1">
      <extLst>
        <ext xmlns:x15="http://schemas.microsoft.com/office/spreadsheetml/2010/11/main" uri="{B97F6D7D-B522-45F9-BDA1-12C45D357490}">
          <x15:cacheHierarchy aggregatedColumn="121"/>
        </ext>
      </extLst>
    </cacheHierarchy>
    <cacheHierarchy uniqueName="[Measures].[StdDev de CH EXTENSÃO]" caption="StdDev de CH EXTENSÃO" measure="1" displayFolder="" measureGroup="TB_Enfermagem21" count="0" hidden="1">
      <extLst>
        <ext xmlns:x15="http://schemas.microsoft.com/office/spreadsheetml/2010/11/main" uri="{B97F6D7D-B522-45F9-BDA1-12C45D357490}">
          <x15:cacheHierarchy aggregatedColumn="120"/>
        </ext>
      </extLst>
    </cacheHierarchy>
    <cacheHierarchy uniqueName="Unsupported0" caption="Áreas temáticas" measure="1" count="0">
      <extLst>
        <ext xmlns:x14="http://schemas.microsoft.com/office/spreadsheetml/2009/9/main" uri="{8CF416AD-EC4C-4aba-99F5-12A058AE0983}">
          <x14:cacheHierarchy ignore="1"/>
        </ext>
      </extLst>
    </cacheHierarchy>
  </cacheHierarchies>
  <kpis count="0"/>
  <dimensions count="10">
    <dimension name="DCN" uniqueName="[DCN]" caption="DCN"/>
    <dimension name="Domínios Profissionais" uniqueName="[Domínios Profissionais]" caption="Domínios Profissionais"/>
    <dimension name="ENADE" uniqueName="[ENADE]" caption="ENADE"/>
    <dimension name="Grupos" uniqueName="[Grupos]" caption="Grupos"/>
    <dimension name="Maturidade" uniqueName="[Maturidade]" caption="Maturidade"/>
    <dimension measure="1" name="Measures" uniqueName="[Measures]" caption="Measures"/>
    <dimension name="Psicologia" uniqueName="[Psicologia]" caption="Psicologia"/>
    <dimension name="TB_Enfermagem2" uniqueName="[TB_Enfermagem2]" caption="TB_Enfermagem2"/>
    <dimension name="TB_Enfermagem21" uniqueName="[TB_Enfermagem21]" caption="TB_Enfermagem21"/>
    <dimension name="Trilha Carreira" uniqueName="[Trilha Carreira]" caption="Trilha Carreira"/>
  </dimensions>
  <measureGroups count="9">
    <measureGroup name="DCN" caption="DCN"/>
    <measureGroup name="Domínios Profissionais" caption="Domínios Profissionais"/>
    <measureGroup name="ENADE" caption="ENADE"/>
    <measureGroup name="Grupos" caption="Grupos"/>
    <measureGroup name="Maturidade" caption="Maturidade"/>
    <measureGroup name="Psicologia" caption="Psicologia"/>
    <measureGroup name="TB_Enfermagem2" caption="TB_Enfermagem2"/>
    <measureGroup name="TB_Enfermagem21" caption="TB_Enfermagem21"/>
    <measureGroup name="Trilha Carreira" caption="Trilha Carreira"/>
  </measureGroups>
  <maps count="9">
    <map measureGroup="0" dimension="0"/>
    <map measureGroup="1" dimension="1"/>
    <map measureGroup="2" dimension="2"/>
    <map measureGroup="3" dimension="3"/>
    <map measureGroup="4" dimension="4"/>
    <map measureGroup="5" dimension="6"/>
    <map measureGroup="6" dimension="7"/>
    <map measureGroup="7" dimension="8"/>
    <map measureGroup="8" dimension="9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OnLoad="1" refreshedBy="Ana Carolina Santana de Oliveira" refreshedDate="46125.372441666666" backgroundQuery="1" createdVersion="8" refreshedVersion="8" minRefreshableVersion="3" recordCount="0" supportSubquery="1" supportAdvancedDrill="1" xr:uid="{10B9F05C-3A31-421F-BAF6-3B0D5DB4F9DB}">
  <cacheSource type="external" connectionId="8"/>
  <cacheFields count="5">
    <cacheField name="[Measures].[Soma de CH TEÓRICA]" caption="Soma de CH TEÓRICA" numFmtId="0" hierarchy="164" level="32767"/>
    <cacheField name="[Measures].[Soma de CH PRÁTICA]" caption="Soma de CH PRÁTICA" numFmtId="0" hierarchy="165" level="32767"/>
    <cacheField name="[Measures].[Soma de CH ESTÁGIO]" caption="Soma de CH ESTÁGIO" numFmtId="0" hierarchy="166" level="32767"/>
    <cacheField name="[Measures].[Soma de CH EXTENSÃO]" caption="Soma de CH EXTENSÃO" numFmtId="0" hierarchy="167" level="32767"/>
    <cacheField name="[Measures].[Soma de CH ONLINE]" caption="Soma de CH ONLINE" numFmtId="0" hierarchy="168" level="32767"/>
  </cacheFields>
  <cacheHierarchies count="170">
    <cacheHierarchy uniqueName="[DCN].[Áreas temáticas]" caption="Áreas temáticas" attribute="1" defaultMemberUniqueName="[DCN].[Áreas temáticas].[All]" allUniqueName="[DCN].[Áreas temáticas].[All]" dimensionUniqueName="[DCN]" displayFolder="" count="0" memberValueDatatype="130" unbalanced="0"/>
    <cacheHierarchy uniqueName="[DCN].[Conteúdos]" caption="Conteúdos" attribute="1" defaultMemberUniqueName="[DCN].[Conteúdos].[All]" allUniqueName="[DCN].[Conteúdos].[All]" dimensionUniqueName="[DCN]" displayFolder="" count="0" memberValueDatatype="130" unbalanced="0"/>
    <cacheHierarchy uniqueName="[DCN].[Disciplina proposta]" caption="Disciplina proposta" attribute="1" defaultMemberUniqueName="[DCN].[Disciplina proposta].[All]" allUniqueName="[DCN].[Disciplina proposta].[All]" dimensionUniqueName="[DCN]" displayFolder="" count="0" memberValueDatatype="130" unbalanced="0"/>
    <cacheHierarchy uniqueName="[DCN].[Período]" caption="Período" attribute="1" defaultMemberUniqueName="[DCN].[Período].[All]" allUniqueName="[DCN].[Período].[All]" dimensionUniqueName="[DCN]" displayFolder="" count="0" memberValueDatatype="20" unbalanced="0"/>
    <cacheHierarchy uniqueName="[DCN].[CH TOTAL]" caption="CH TOTAL" attribute="1" defaultMemberUniqueName="[DCN].[CH TOTAL].[All]" allUniqueName="[DCN].[CH TOTAL].[All]" dimensionUniqueName="[DCN]" displayFolder="" count="0" memberValueDatatype="20" unbalanced="0"/>
    <cacheHierarchy uniqueName="[DCN].[TIPO COMPONENTE]" caption="TIPO COMPONENTE" attribute="1" defaultMemberUniqueName="[DCN].[TIPO COMPONENTE].[All]" allUniqueName="[DCN].[TIPO COMPONENTE].[All]" dimensionUniqueName="[DCN]" displayFolder="" count="0" memberValueDatatype="130" unbalanced="0"/>
    <cacheHierarchy uniqueName="[DCN].[CH TEÓRICA]" caption="CH TEÓRICA" attribute="1" defaultMemberUniqueName="[DCN].[CH TEÓRICA].[All]" allUniqueName="[DCN].[CH TEÓRICA].[All]" dimensionUniqueName="[DCN]" displayFolder="" count="0" memberValueDatatype="20" unbalanced="0"/>
    <cacheHierarchy uniqueName="[DCN].[CH PRÁTICA]" caption="CH PRÁTICA" attribute="1" defaultMemberUniqueName="[DCN].[CH PRÁTICA].[All]" allUniqueName="[DCN].[CH PRÁTICA].[All]" dimensionUniqueName="[DCN]" displayFolder="" count="0" memberValueDatatype="20" unbalanced="0"/>
    <cacheHierarchy uniqueName="[DCN].[CH ESTÁGIO]" caption="CH ESTÁGIO" attribute="1" defaultMemberUniqueName="[DCN].[CH ESTÁGIO].[All]" allUniqueName="[DCN].[CH ESTÁGIO].[All]" dimensionUniqueName="[DCN]" displayFolder="" count="0" memberValueDatatype="20" unbalanced="0"/>
    <cacheHierarchy uniqueName="[DCN].[CH EXTENSÃO]" caption="CH EXTENSÃO" attribute="1" defaultMemberUniqueName="[DCN].[CH EXTENSÃO].[All]" allUniqueName="[DCN].[CH EXTENSÃO].[All]" dimensionUniqueName="[DCN]" displayFolder="" count="0" memberValueDatatype="20" unbalanced="0"/>
    <cacheHierarchy uniqueName="[DCN].[CH ONLINE]" caption="CH ONLINE" attribute="1" defaultMemberUniqueName="[DCN].[CH ONLINE].[All]" allUniqueName="[DCN].[CH ONLINE].[All]" dimensionUniqueName="[DCN]" displayFolder="" count="0" memberValueDatatype="20" unbalanced="0"/>
    <cacheHierarchy uniqueName="[DCN].[COMUM?]" caption="COMUM?" attribute="1" defaultMemberUniqueName="[DCN].[COMUM?].[All]" allUniqueName="[DCN].[COMUM?].[All]" dimensionUniqueName="[DCN]" displayFolder="" count="0" memberValueDatatype="130" unbalanced="0"/>
    <cacheHierarchy uniqueName="[DCN].[TIPIFICAÇÃO]" caption="TIPIFICAÇÃO" attribute="1" defaultMemberUniqueName="[DCN].[TIPIFICAÇÃO].[All]" allUniqueName="[DCN].[TIPIFICAÇÃO].[All]" dimensionUniqueName="[DCN]" displayFolder="" count="0" memberValueDatatype="130" unbalanced="0"/>
    <cacheHierarchy uniqueName="[DCN].[OBSERVAÇÕES]" caption="OBSERVAÇÕES" attribute="1" defaultMemberUniqueName="[DCN].[OBSERVAÇÕES].[All]" allUniqueName="[DCN].[OBSERVAÇÕES].[All]" dimensionUniqueName="[DCN]" displayFolder="" count="0" memberValueDatatype="130" unbalanced="0"/>
    <cacheHierarchy uniqueName="[Domínios Profissionais].[Domínio segundo o CREFITO]" caption="Domínio segundo o CREFITO" attribute="1" defaultMemberUniqueName="[Domínios Profissionais].[Domínio segundo o CREFITO].[All]" allUniqueName="[Domínios Profissionais].[Domínio segundo o CREFITO].[All]" dimensionUniqueName="[Domínios Profissionais]" displayFolder="" count="0" memberValueDatatype="130" unbalanced="0"/>
    <cacheHierarchy uniqueName="[Domínios Profissionais].[Disciplina proposta]" caption="Disciplina proposta" attribute="1" defaultMemberUniqueName="[Domínios Profissionais].[Disciplina proposta].[All]" allUniqueName="[Domínios Profissionais].[Disciplina proposta].[All]" dimensionUniqueName="[Domínios Profissionais]" displayFolder="" count="0" memberValueDatatype="130" unbalanced="0"/>
    <cacheHierarchy uniqueName="[Domínios Profissionais].[Período]" caption="Período" attribute="1" defaultMemberUniqueName="[Domínios Profissionais].[Período].[All]" allUniqueName="[Domínios Profissionais].[Período].[All]" dimensionUniqueName="[Domínios Profissionais]" displayFolder="" count="0" memberValueDatatype="130" unbalanced="0"/>
    <cacheHierarchy uniqueName="[Domínios Profissionais].[CH TOTAL]" caption="CH TOTAL" attribute="1" defaultMemberUniqueName="[Domínios Profissionais].[CH TOTAL].[All]" allUniqueName="[Domínios Profissionais].[CH TOTAL].[All]" dimensionUniqueName="[Domínios Profissionais]" displayFolder="" count="0" memberValueDatatype="20" unbalanced="0"/>
    <cacheHierarchy uniqueName="[Domínios Profissionais].[TIPO COMPONENTE]" caption="TIPO COMPONENTE" attribute="1" defaultMemberUniqueName="[Domínios Profissionais].[TIPO COMPONENTE].[All]" allUniqueName="[Domínios Profissionais].[TIPO COMPONENTE].[All]" dimensionUniqueName="[Domínios Profissionais]" displayFolder="" count="0" memberValueDatatype="130" unbalanced="0"/>
    <cacheHierarchy uniqueName="[Domínios Profissionais].[CH TEÓRICA]" caption="CH TEÓRICA" attribute="1" defaultMemberUniqueName="[Domínios Profissionais].[CH TEÓRICA].[All]" allUniqueName="[Domínios Profissionais].[CH TEÓRICA].[All]" dimensionUniqueName="[Domínios Profissionais]" displayFolder="" count="0" memberValueDatatype="130" unbalanced="0"/>
    <cacheHierarchy uniqueName="[Domínios Profissionais].[CH PRÁTICA]" caption="CH PRÁTICA" attribute="1" defaultMemberUniqueName="[Domínios Profissionais].[CH PRÁTICA].[All]" allUniqueName="[Domínios Profissionais].[CH PRÁTICA].[All]" dimensionUniqueName="[Domínios Profissionais]" displayFolder="" count="0" memberValueDatatype="130" unbalanced="0"/>
    <cacheHierarchy uniqueName="[Domínios Profissionais].[CH ESTÁGIO]" caption="CH ESTÁGIO" attribute="1" defaultMemberUniqueName="[Domínios Profissionais].[CH ESTÁGIO].[All]" allUniqueName="[Domínios Profissionais].[CH ESTÁGIO].[All]" dimensionUniqueName="[Domínios Profissionais]" displayFolder="" count="0" memberValueDatatype="130" unbalanced="0"/>
    <cacheHierarchy uniqueName="[Domínios Profissionais].[CH EXTENSÃO]" caption="CH EXTENSÃO" attribute="1" defaultMemberUniqueName="[Domínios Profissionais].[CH EXTENSÃO].[All]" allUniqueName="[Domínios Profissionais].[CH EXTENSÃO].[All]" dimensionUniqueName="[Domínios Profissionais]" displayFolder="" count="0" memberValueDatatype="130" unbalanced="0"/>
    <cacheHierarchy uniqueName="[Domínios Profissionais].[CH ONLINE]" caption="CH ONLINE" attribute="1" defaultMemberUniqueName="[Domínios Profissionais].[CH ONLINE].[All]" allUniqueName="[Domínios Profissionais].[CH ONLINE].[All]" dimensionUniqueName="[Domínios Profissionais]" displayFolder="" count="0" memberValueDatatype="130" unbalanced="0"/>
    <cacheHierarchy uniqueName="[Domínios Profissionais].[COMUM?]" caption="COMUM?" attribute="1" defaultMemberUniqueName="[Domínios Profissionais].[COMUM?].[All]" allUniqueName="[Domínios Profissionais].[COMUM?].[All]" dimensionUniqueName="[Domínios Profissionais]" displayFolder="" count="0" memberValueDatatype="130" unbalanced="0"/>
    <cacheHierarchy uniqueName="[Domínios Profissionais].[TIPIFICAÇÃO]" caption="TIPIFICAÇÃO" attribute="1" defaultMemberUniqueName="[Domínios Profissionais].[TIPIFICAÇÃO].[All]" allUniqueName="[Domínios Profissionais].[TIPIFICAÇÃO].[All]" dimensionUniqueName="[Domínios Profissionais]" displayFolder="" count="0" memberValueDatatype="130" unbalanced="0"/>
    <cacheHierarchy uniqueName="[ENADE].[Conteúdos do ENADE]" caption="Conteúdos do ENADE" attribute="1" defaultMemberUniqueName="[ENADE].[Conteúdos do ENADE].[All]" allUniqueName="[ENADE].[Conteúdos do ENADE].[All]" dimensionUniqueName="[ENADE]" displayFolder="" count="0" memberValueDatatype="130" unbalanced="0"/>
    <cacheHierarchy uniqueName="[ENADE].[Disciplina proposta]" caption="Disciplina proposta" attribute="1" defaultMemberUniqueName="[ENADE].[Disciplina proposta].[All]" allUniqueName="[ENADE].[Disciplina proposta].[All]" dimensionUniqueName="[ENADE]" displayFolder="" count="0" memberValueDatatype="130" unbalanced="0"/>
    <cacheHierarchy uniqueName="[ENADE].[Período]" caption="Período" attribute="1" defaultMemberUniqueName="[ENADE].[Período].[All]" allUniqueName="[ENADE].[Período].[All]" dimensionUniqueName="[ENADE]" displayFolder="" count="0" memberValueDatatype="20" unbalanced="0"/>
    <cacheHierarchy uniqueName="[ENADE].[CH TOTAL]" caption="CH TOTAL" attribute="1" defaultMemberUniqueName="[ENADE].[CH TOTAL].[All]" allUniqueName="[ENADE].[CH TOTAL].[All]" dimensionUniqueName="[ENADE]" displayFolder="" count="0" memberValueDatatype="20" unbalanced="0"/>
    <cacheHierarchy uniqueName="[ENADE].[TIPO COMPONENTE]" caption="TIPO COMPONENTE" attribute="1" defaultMemberUniqueName="[ENADE].[TIPO COMPONENTE].[All]" allUniqueName="[ENADE].[TIPO COMPONENTE].[All]" dimensionUniqueName="[ENADE]" displayFolder="" count="0" memberValueDatatype="130" unbalanced="0"/>
    <cacheHierarchy uniqueName="[ENADE].[CH TEÓRICA]" caption="CH TEÓRICA" attribute="1" defaultMemberUniqueName="[ENADE].[CH TEÓRICA].[All]" allUniqueName="[ENADE].[CH TEÓRICA].[All]" dimensionUniqueName="[ENADE]" displayFolder="" count="0" memberValueDatatype="20" unbalanced="0"/>
    <cacheHierarchy uniqueName="[ENADE].[CH PRÁTICA]" caption="CH PRÁTICA" attribute="1" defaultMemberUniqueName="[ENADE].[CH PRÁTICA].[All]" allUniqueName="[ENADE].[CH PRÁTICA].[All]" dimensionUniqueName="[ENADE]" displayFolder="" count="0" memberValueDatatype="20" unbalanced="0"/>
    <cacheHierarchy uniqueName="[ENADE].[CH ESTÁGIO]" caption="CH ESTÁGIO" attribute="1" defaultMemberUniqueName="[ENADE].[CH ESTÁGIO].[All]" allUniqueName="[ENADE].[CH ESTÁGIO].[All]" dimensionUniqueName="[ENADE]" displayFolder="" count="0" memberValueDatatype="20" unbalanced="0"/>
    <cacheHierarchy uniqueName="[ENADE].[CH EXTENSÃO]" caption="CH EXTENSÃO" attribute="1" defaultMemberUniqueName="[ENADE].[CH EXTENSÃO].[All]" allUniqueName="[ENADE].[CH EXTENSÃO].[All]" dimensionUniqueName="[ENADE]" displayFolder="" count="0" memberValueDatatype="20" unbalanced="0"/>
    <cacheHierarchy uniqueName="[ENADE].[CH ONLINE]" caption="CH ONLINE" attribute="1" defaultMemberUniqueName="[ENADE].[CH ONLINE].[All]" allUniqueName="[ENADE].[CH ONLINE].[All]" dimensionUniqueName="[ENADE]" displayFolder="" count="0" memberValueDatatype="20" unbalanced="0"/>
    <cacheHierarchy uniqueName="[ENADE].[COMUM?]" caption="COMUM?" attribute="1" defaultMemberUniqueName="[ENADE].[COMUM?].[All]" allUniqueName="[ENADE].[COMUM?].[All]" dimensionUniqueName="[ENADE]" displayFolder="" count="0" memberValueDatatype="130" unbalanced="0"/>
    <cacheHierarchy uniqueName="[ENADE].[TIPIFICAÇÃO]" caption="TIPIFICAÇÃO" attribute="1" defaultMemberUniqueName="[ENADE].[TIPIFICAÇÃO].[All]" allUniqueName="[ENADE].[TIPIFICAÇÃO].[All]" dimensionUniqueName="[ENADE]" displayFolder="" count="0" memberValueDatatype="130" unbalanced="0"/>
    <cacheHierarchy uniqueName="[Grupos].[Disciplina proposta]" caption="Disciplina proposta" attribute="1" defaultMemberUniqueName="[Grupos].[Disciplina proposta].[All]" allUniqueName="[Grupos].[Disciplina proposta].[All]" dimensionUniqueName="[Grupos]" displayFolder="" count="0" memberValueDatatype="130" unbalanced="0"/>
    <cacheHierarchy uniqueName="[Grupos].[Tipo]" caption="Tipo" attribute="1" defaultMemberUniqueName="[Grupos].[Tipo].[All]" allUniqueName="[Grupos].[Tipo].[All]" dimensionUniqueName="[Grupos]" displayFolder="" count="0" memberValueDatatype="130" unbalanced="0"/>
    <cacheHierarchy uniqueName="[Grupos].[Máx. teórica]" caption="Máx. teórica" attribute="1" defaultMemberUniqueName="[Grupos].[Máx. teórica].[All]" allUniqueName="[Grupos].[Máx. teórica].[All]" dimensionUniqueName="[Grupos]" displayFolder="" count="0" memberValueDatatype="20" unbalanced="0"/>
    <cacheHierarchy uniqueName="[Grupos].[Alunos/Grupo]" caption="Alunos/Grupo" attribute="1" defaultMemberUniqueName="[Grupos].[Alunos/Grupo].[All]" allUniqueName="[Grupos].[Alunos/Grupo].[All]" dimensionUniqueName="[Grupos]" displayFolder="" count="0" memberValueDatatype="20" unbalanced="0"/>
    <cacheHierarchy uniqueName="[Grupos].[Período]" caption="Período" attribute="1" defaultMemberUniqueName="[Grupos].[Período].[All]" allUniqueName="[Grupos].[Período].[All]" dimensionUniqueName="[Grupos]" displayFolder="" count="0" memberValueDatatype="20" unbalanced="0"/>
    <cacheHierarchy uniqueName="[Grupos].[CH TOTAL]" caption="CH TOTAL" attribute="1" defaultMemberUniqueName="[Grupos].[CH TOTAL].[All]" allUniqueName="[Grupos].[CH TOTAL].[All]" dimensionUniqueName="[Grupos]" displayFolder="" count="0" memberValueDatatype="20" unbalanced="0"/>
    <cacheHierarchy uniqueName="[Grupos].[TIPO COMPONENTE]" caption="TIPO COMPONENTE" attribute="1" defaultMemberUniqueName="[Grupos].[TIPO COMPONENTE].[All]" allUniqueName="[Grupos].[TIPO COMPONENTE].[All]" dimensionUniqueName="[Grupos]" displayFolder="" count="0" memberValueDatatype="130" unbalanced="0"/>
    <cacheHierarchy uniqueName="[Grupos].[CH TEÓRICA]" caption="CH TEÓRICA" attribute="1" defaultMemberUniqueName="[Grupos].[CH TEÓRICA].[All]" allUniqueName="[Grupos].[CH TEÓRICA].[All]" dimensionUniqueName="[Grupos]" displayFolder="" count="0" memberValueDatatype="20" unbalanced="0"/>
    <cacheHierarchy uniqueName="[Grupos].[CH PRÁTICA]" caption="CH PRÁTICA" attribute="1" defaultMemberUniqueName="[Grupos].[CH PRÁTICA].[All]" allUniqueName="[Grupos].[CH PRÁTICA].[All]" dimensionUniqueName="[Grupos]" displayFolder="" count="0" memberValueDatatype="20" unbalanced="0"/>
    <cacheHierarchy uniqueName="[Grupos].[CH ESTÁGIO]" caption="CH ESTÁGIO" attribute="1" defaultMemberUniqueName="[Grupos].[CH ESTÁGIO].[All]" allUniqueName="[Grupos].[CH ESTÁGIO].[All]" dimensionUniqueName="[Grupos]" displayFolder="" count="0" memberValueDatatype="20" unbalanced="0"/>
    <cacheHierarchy uniqueName="[Grupos].[CH EXTENSÃO]" caption="CH EXTENSÃO" attribute="1" defaultMemberUniqueName="[Grupos].[CH EXTENSÃO].[All]" allUniqueName="[Grupos].[CH EXTENSÃO].[All]" dimensionUniqueName="[Grupos]" displayFolder="" count="0" memberValueDatatype="20" unbalanced="0"/>
    <cacheHierarchy uniqueName="[Grupos].[CH ONLINE]" caption="CH ONLINE" attribute="1" defaultMemberUniqueName="[Grupos].[CH ONLINE].[All]" allUniqueName="[Grupos].[CH ONLINE].[All]" dimensionUniqueName="[Grupos]" displayFolder="" count="0" memberValueDatatype="20" unbalanced="0"/>
    <cacheHierarchy uniqueName="[Grupos].[COMUM?]" caption="COMUM?" attribute="1" defaultMemberUniqueName="[Grupos].[COMUM?].[All]" allUniqueName="[Grupos].[COMUM?].[All]" dimensionUniqueName="[Grupos]" displayFolder="" count="0" memberValueDatatype="130" unbalanced="0"/>
    <cacheHierarchy uniqueName="[Grupos].[TIPIFICAÇÃO]" caption="TIPIFICAÇÃO" attribute="1" defaultMemberUniqueName="[Grupos].[TIPIFICAÇÃO].[All]" allUniqueName="[Grupos].[TIPIFICAÇÃO].[All]" dimensionUniqueName="[Grupos]" displayFolder="" count="0" memberValueDatatype="130" unbalanced="0"/>
    <cacheHierarchy uniqueName="[Grupos].[OBSERVAÇÕES]" caption="OBSERVAÇÕES" attribute="1" defaultMemberUniqueName="[Grupos].[OBSERVAÇÕES].[All]" allUniqueName="[Grupos].[OBSERVAÇÕES].[All]" dimensionUniqueName="[Grupos]" displayFolder="" count="0" memberValueDatatype="130" unbalanced="0"/>
    <cacheHierarchy uniqueName="[Maturidade].[Disciplina proposta]" caption="Disciplina proposta" attribute="1" defaultMemberUniqueName="[Maturidade].[Disciplina proposta].[All]" allUniqueName="[Maturidade].[Disciplina proposta].[All]" dimensionUniqueName="[Maturidade]" displayFolder="" count="0" memberValueDatatype="130" unbalanced="0"/>
    <cacheHierarchy uniqueName="[Maturidade].[Tipo]" caption="Tipo" attribute="1" defaultMemberUniqueName="[Maturidade].[Tipo].[All]" allUniqueName="[Maturidade].[Tipo].[All]" dimensionUniqueName="[Maturidade]" displayFolder="" count="0" memberValueDatatype="130" unbalanced="0"/>
    <cacheHierarchy uniqueName="[Maturidade].[Disciplina 1]" caption="Disciplina 1" attribute="1" defaultMemberUniqueName="[Maturidade].[Disciplina 1].[All]" allUniqueName="[Maturidade].[Disciplina 1].[All]" dimensionUniqueName="[Maturidade]" displayFolder="" count="0" memberValueDatatype="130" unbalanced="0"/>
    <cacheHierarchy uniqueName="[Maturidade].[Disciplina 2]" caption="Disciplina 2" attribute="1" defaultMemberUniqueName="[Maturidade].[Disciplina 2].[All]" allUniqueName="[Maturidade].[Disciplina 2].[All]" dimensionUniqueName="[Maturidade]" displayFolder="" count="0" memberValueDatatype="130" unbalanced="0"/>
    <cacheHierarchy uniqueName="[Maturidade].[Disciplina 3]" caption="Disciplina 3" attribute="1" defaultMemberUniqueName="[Maturidade].[Disciplina 3].[All]" allUniqueName="[Maturidade].[Disciplina 3].[All]" dimensionUniqueName="[Maturidade]" displayFolder="" count="0" memberValueDatatype="130" unbalanced="0"/>
    <cacheHierarchy uniqueName="[Maturidade].[Disciplina 4]" caption="Disciplina 4" attribute="1" defaultMemberUniqueName="[Maturidade].[Disciplina 4].[All]" allUniqueName="[Maturidade].[Disciplina 4].[All]" dimensionUniqueName="[Maturidade]" displayFolder="" count="0" memberValueDatatype="130" unbalanced="0"/>
    <cacheHierarchy uniqueName="[Psicologia].[Áreas temáticas]" caption="Áreas temáticas" attribute="1" defaultMemberUniqueName="[Psicologia].[Áreas temáticas].[All]" allUniqueName="[Psicologia].[Áreas temáticas].[All]" dimensionUniqueName="[Psicologia]" displayFolder="" count="0" memberValueDatatype="130" unbalanced="0"/>
    <cacheHierarchy uniqueName="[Psicologia].[Conteúdos]" caption="Conteúdos" attribute="1" defaultMemberUniqueName="[Psicologia].[Conteúdos].[All]" allUniqueName="[Psicologia].[Conteúdos].[All]" dimensionUniqueName="[Psicologia]" displayFolder="" count="0" memberValueDatatype="130" unbalanced="0"/>
    <cacheHierarchy uniqueName="[Psicologia].[Disciplina proposta]" caption="Disciplina proposta" attribute="1" defaultMemberUniqueName="[Psicologia].[Disciplina proposta].[All]" allUniqueName="[Psicologia].[Disciplina proposta].[All]" dimensionUniqueName="[Psicologia]" displayFolder="" count="0" memberValueDatatype="130" unbalanced="0"/>
    <cacheHierarchy uniqueName="[Psicologia].[Período]" caption="Período" attribute="1" defaultMemberUniqueName="[Psicologia].[Período].[All]" allUniqueName="[Psicologia].[Período].[All]" dimensionUniqueName="[Psicologia]" displayFolder="" count="0" memberValueDatatype="130" unbalanced="0"/>
    <cacheHierarchy uniqueName="[Psicologia].[CH TOTAL]" caption="CH TOTAL" attribute="1" defaultMemberUniqueName="[Psicologia].[CH TOTAL].[All]" allUniqueName="[Psicologia].[CH TOTAL].[All]" dimensionUniqueName="[Psicologia]" displayFolder="" count="0" memberValueDatatype="20" unbalanced="0"/>
    <cacheHierarchy uniqueName="[Psicologia].[TIPO COMPONENTE]" caption="TIPO COMPONENTE" attribute="1" defaultMemberUniqueName="[Psicologia].[TIPO COMPONENTE].[All]" allUniqueName="[Psicologia].[TIPO COMPONENTE].[All]" dimensionUniqueName="[Psicologia]" displayFolder="" count="0" memberValueDatatype="130" unbalanced="0"/>
    <cacheHierarchy uniqueName="[Psicologia].[CH TEÓRICA]" caption="CH TEÓRICA" attribute="1" defaultMemberUniqueName="[Psicologia].[CH TEÓRICA].[All]" allUniqueName="[Psicologia].[CH TEÓRICA].[All]" dimensionUniqueName="[Psicologia]" displayFolder="" count="0" memberValueDatatype="130" unbalanced="0"/>
    <cacheHierarchy uniqueName="[Psicologia].[CH PRÁTICA]" caption="CH PRÁTICA" attribute="1" defaultMemberUniqueName="[Psicologia].[CH PRÁTICA].[All]" allUniqueName="[Psicologia].[CH PRÁTICA].[All]" dimensionUniqueName="[Psicologia]" displayFolder="" count="0" memberValueDatatype="130" unbalanced="0"/>
    <cacheHierarchy uniqueName="[Psicologia].[CH ESTÁGIO]" caption="CH ESTÁGIO" attribute="1" defaultMemberUniqueName="[Psicologia].[CH ESTÁGIO].[All]" allUniqueName="[Psicologia].[CH ESTÁGIO].[All]" dimensionUniqueName="[Psicologia]" displayFolder="" count="0" memberValueDatatype="130" unbalanced="0"/>
    <cacheHierarchy uniqueName="[Psicologia].[CH EXTENSÃO]" caption="CH EXTENSÃO" attribute="1" defaultMemberUniqueName="[Psicologia].[CH EXTENSÃO].[All]" allUniqueName="[Psicologia].[CH EXTENSÃO].[All]" dimensionUniqueName="[Psicologia]" displayFolder="" count="0" memberValueDatatype="130" unbalanced="0"/>
    <cacheHierarchy uniqueName="[Psicologia].[CH ONLINE]" caption="CH ONLINE" attribute="1" defaultMemberUniqueName="[Psicologia].[CH ONLINE].[All]" allUniqueName="[Psicologia].[CH ONLINE].[All]" dimensionUniqueName="[Psicologia]" displayFolder="" count="0" memberValueDatatype="130" unbalanced="0"/>
    <cacheHierarchy uniqueName="[Psicologia].[COMUM?]" caption="COMUM?" attribute="1" defaultMemberUniqueName="[Psicologia].[COMUM?].[All]" allUniqueName="[Psicologia].[COMUM?].[All]" dimensionUniqueName="[Psicologia]" displayFolder="" count="0" memberValueDatatype="130" unbalanced="0"/>
    <cacheHierarchy uniqueName="[Psicologia].[TIPIFICAÇÃO]" caption="TIPIFICAÇÃO" attribute="1" defaultMemberUniqueName="[Psicologia].[TIPIFICAÇÃO].[All]" allUniqueName="[Psicologia].[TIPIFICAÇÃO].[All]" dimensionUniqueName="[Psicologia]" displayFolder="" count="0" memberValueDatatype="130" unbalanced="0"/>
    <cacheHierarchy uniqueName="[Psicologia].[OBSERVAÇÕES]" caption="OBSERVAÇÕES" attribute="1" defaultMemberUniqueName="[Psicologia].[OBSERVAÇÕES].[All]" allUniqueName="[Psicologia].[OBSERVAÇÕES].[All]" dimensionUniqueName="[Psicologia]" displayFolder="" count="0" memberValueDatatype="130" unbalanced="0"/>
    <cacheHierarchy uniqueName="[Psicologia].[Domínio segundo o CREFITO]" caption="Domínio segundo o CREFITO" attribute="1" defaultMemberUniqueName="[Psicologia].[Domínio segundo o CREFITO].[All]" allUniqueName="[Psicologia].[Domínio segundo o CREFITO].[All]" dimensionUniqueName="[Psicologia]" displayFolder="" count="0" memberValueDatatype="130" unbalanced="0"/>
    <cacheHierarchy uniqueName="[Psicologia].[Conteúdos do ENADE]" caption="Conteúdos do ENADE" attribute="1" defaultMemberUniqueName="[Psicologia].[Conteúdos do ENADE].[All]" allUniqueName="[Psicologia].[Conteúdos do ENADE].[All]" dimensionUniqueName="[Psicologia]" displayFolder="" count="0" memberValueDatatype="130" unbalanced="0"/>
    <cacheHierarchy uniqueName="[Psicologia].[Tipo]" caption="Tipo" attribute="1" defaultMemberUniqueName="[Psicologia].[Tipo].[All]" allUniqueName="[Psicologia].[Tipo].[All]" dimensionUniqueName="[Psicologia]" displayFolder="" count="0" memberValueDatatype="130" unbalanced="0"/>
    <cacheHierarchy uniqueName="[Psicologia].[Máx. teórica]" caption="Máx. teórica" attribute="1" defaultMemberUniqueName="[Psicologia].[Máx. teórica].[All]" allUniqueName="[Psicologia].[Máx. teórica].[All]" dimensionUniqueName="[Psicologia]" displayFolder="" count="0" memberValueDatatype="20" unbalanced="0"/>
    <cacheHierarchy uniqueName="[Psicologia].[Alunos/Grupo]" caption="Alunos/Grupo" attribute="1" defaultMemberUniqueName="[Psicologia].[Alunos/Grupo].[All]" allUniqueName="[Psicologia].[Alunos/Grupo].[All]" dimensionUniqueName="[Psicologia]" displayFolder="" count="0" memberValueDatatype="20" unbalanced="0"/>
    <cacheHierarchy uniqueName="[Psicologia].[Disciplina 1]" caption="Disciplina 1" attribute="1" defaultMemberUniqueName="[Psicologia].[Disciplina 1].[All]" allUniqueName="[Psicologia].[Disciplina 1].[All]" dimensionUniqueName="[Psicologia]" displayFolder="" count="0" memberValueDatatype="130" unbalanced="0"/>
    <cacheHierarchy uniqueName="[Psicologia].[Disciplina 2]" caption="Disciplina 2" attribute="1" defaultMemberUniqueName="[Psicologia].[Disciplina 2].[All]" allUniqueName="[Psicologia].[Disciplina 2].[All]" dimensionUniqueName="[Psicologia]" displayFolder="" count="0" memberValueDatatype="130" unbalanced="0"/>
    <cacheHierarchy uniqueName="[Psicologia].[Disciplina 3]" caption="Disciplina 3" attribute="1" defaultMemberUniqueName="[Psicologia].[Disciplina 3].[All]" allUniqueName="[Psicologia].[Disciplina 3].[All]" dimensionUniqueName="[Psicologia]" displayFolder="" count="0" memberValueDatatype="130" unbalanced="0"/>
    <cacheHierarchy uniqueName="[Psicologia].[Disciplina 4]" caption="Disciplina 4" attribute="1" defaultMemberUniqueName="[Psicologia].[Disciplina 4].[All]" allUniqueName="[Psicologia].[Disciplina 4].[All]" dimensionUniqueName="[Psicologia]" displayFolder="" count="0" memberValueDatatype="130" unbalanced="0"/>
    <cacheHierarchy uniqueName="[Psicologia].[Eixo]" caption="Eixo" attribute="1" defaultMemberUniqueName="[Psicologia].[Eixo].[All]" allUniqueName="[Psicologia].[Eixo].[All]" dimensionUniqueName="[Psicologia]" displayFolder="" count="0" memberValueDatatype="130" unbalanced="0"/>
    <cacheHierarchy uniqueName="[TB_Enfermagem2].[CURSO]" caption="CURSO" attribute="1" defaultMemberUniqueName="[TB_Enfermagem2].[CURSO].[All]" allUniqueName="[TB_Enfermagem2].[CURSO].[All]" dimensionUniqueName="[TB_Enfermagem2]" displayFolder="" count="0" memberValueDatatype="130" unbalanced="0"/>
    <cacheHierarchy uniqueName="[TB_Enfermagem2].[PERÍODOS]" caption="PERÍODOS" attribute="1" defaultMemberUniqueName="[TB_Enfermagem2].[PERÍODOS].[All]" allUniqueName="[TB_Enfermagem2].[PERÍODOS].[All]" dimensionUniqueName="[TB_Enfermagem2]" displayFolder="" count="0" memberValueDatatype="130" unbalanced="0"/>
    <cacheHierarchy uniqueName="[TB_Enfermagem2].[ORDEM]" caption="ORDEM" attribute="1" defaultMemberUniqueName="[TB_Enfermagem2].[ORDEM].[All]" allUniqueName="[TB_Enfermagem2].[ORDEM].[All]" dimensionUniqueName="[TB_Enfermagem2]" displayFolder="" count="0" memberValueDatatype="20" unbalanced="0"/>
    <cacheHierarchy uniqueName="[TB_Enfermagem2].[NOME DISCIPLINA]" caption="NOME DISCIPLINA" attribute="1" defaultMemberUniqueName="[TB_Enfermagem2].[NOME DISCIPLINA].[All]" allUniqueName="[TB_Enfermagem2].[NOME DISCIPLINA].[All]" dimensionUniqueName="[TB_Enfermagem2]" displayFolder="" count="0" memberValueDatatype="130" unbalanced="0"/>
    <cacheHierarchy uniqueName="[TB_Enfermagem2].[REDUZIDO]" caption="REDUZIDO" attribute="1" defaultMemberUniqueName="[TB_Enfermagem2].[REDUZIDO].[All]" allUniqueName="[TB_Enfermagem2].[REDUZIDO].[All]" dimensionUniqueName="[TB_Enfermagem2]" displayFolder="" count="0" memberValueDatatype="130" unbalanced="0"/>
    <cacheHierarchy uniqueName="[TB_Enfermagem2].[CH TOTAL]" caption="CH TOTAL" attribute="1" defaultMemberUniqueName="[TB_Enfermagem2].[CH TOTAL].[All]" allUniqueName="[TB_Enfermagem2].[CH TOTAL].[All]" dimensionUniqueName="[TB_Enfermagem2]" displayFolder="" count="0" memberValueDatatype="20" unbalanced="0"/>
    <cacheHierarchy uniqueName="[TB_Enfermagem2].[TIPO COMPONENTE]" caption="TIPO COMPONENTE" attribute="1" defaultMemberUniqueName="[TB_Enfermagem2].[TIPO COMPONENTE].[All]" allUniqueName="[TB_Enfermagem2].[TIPO COMPONENTE].[All]" dimensionUniqueName="[TB_Enfermagem2]" displayFolder="" count="0" memberValueDatatype="130" unbalanced="0"/>
    <cacheHierarchy uniqueName="[TB_Enfermagem2].[CH TEÓRICA]" caption="CH TEÓRICA" attribute="1" defaultMemberUniqueName="[TB_Enfermagem2].[CH TEÓRICA].[All]" allUniqueName="[TB_Enfermagem2].[CH TEÓRICA].[All]" dimensionUniqueName="[TB_Enfermagem2]" displayFolder="" count="0" memberValueDatatype="20" unbalanced="0"/>
    <cacheHierarchy uniqueName="[TB_Enfermagem2].[CH PRÁTICA]" caption="CH PRÁTICA" attribute="1" defaultMemberUniqueName="[TB_Enfermagem2].[CH PRÁTICA].[All]" allUniqueName="[TB_Enfermagem2].[CH PRÁTICA].[All]" dimensionUniqueName="[TB_Enfermagem2]" displayFolder="" count="0" memberValueDatatype="20" unbalanced="0"/>
    <cacheHierarchy uniqueName="[TB_Enfermagem2].[CH ESTÁGIO]" caption="CH ESTÁGIO" attribute="1" defaultMemberUniqueName="[TB_Enfermagem2].[CH ESTÁGIO].[All]" allUniqueName="[TB_Enfermagem2].[CH ESTÁGIO].[All]" dimensionUniqueName="[TB_Enfermagem2]" displayFolder="" count="0" memberValueDatatype="20" unbalanced="0"/>
    <cacheHierarchy uniqueName="[TB_Enfermagem2].[CH EXTENSÃO]" caption="CH EXTENSÃO" attribute="1" defaultMemberUniqueName="[TB_Enfermagem2].[CH EXTENSÃO].[All]" allUniqueName="[TB_Enfermagem2].[CH EXTENSÃO].[All]" dimensionUniqueName="[TB_Enfermagem2]" displayFolder="" count="0" memberValueDatatype="20" unbalanced="0"/>
    <cacheHierarchy uniqueName="[TB_Enfermagem2].[CH ONLINE]" caption="CH ONLINE" attribute="1" defaultMemberUniqueName="[TB_Enfermagem2].[CH ONLINE].[All]" allUniqueName="[TB_Enfermagem2].[CH ONLINE].[All]" dimensionUniqueName="[TB_Enfermagem2]" displayFolder="" count="0" memberValueDatatype="20" unbalanced="0"/>
    <cacheHierarchy uniqueName="[TB_Enfermagem2].[TIPIFICAÇÃO]" caption="TIPIFICAÇÃO" attribute="1" defaultMemberUniqueName="[TB_Enfermagem2].[TIPIFICAÇÃO].[All]" allUniqueName="[TB_Enfermagem2].[TIPIFICAÇÃO].[All]" dimensionUniqueName="[TB_Enfermagem2]" displayFolder="" count="0" memberValueDatatype="130" unbalanced="0"/>
    <cacheHierarchy uniqueName="[TB_Enfermagem2].[CRÉDITOS]" caption="CRÉDITOS" attribute="1" defaultMemberUniqueName="[TB_Enfermagem2].[CRÉDITOS].[All]" allUniqueName="[TB_Enfermagem2].[CRÉDITOS].[All]" dimensionUniqueName="[TB_Enfermagem2]" displayFolder="" count="0" memberValueDatatype="5" unbalanced="0"/>
    <cacheHierarchy uniqueName="[TB_Enfermagem2].[DIAS PRESENCIAL]" caption="DIAS PRESENCIAL" attribute="1" defaultMemberUniqueName="[TB_Enfermagem2].[DIAS PRESENCIAL].[All]" allUniqueName="[TB_Enfermagem2].[DIAS PRESENCIAL].[All]" dimensionUniqueName="[TB_Enfermagem2]" displayFolder="" count="0" memberValueDatatype="5" unbalanced="0"/>
    <cacheHierarchy uniqueName="[TB_Enfermagem2].[TIPO]" caption="TIPO" attribute="1" defaultMemberUniqueName="[TB_Enfermagem2].[TIPO].[All]" allUniqueName="[TB_Enfermagem2].[TIPO].[All]" dimensionUniqueName="[TB_Enfermagem2]" displayFolder="" count="0" memberValueDatatype="130" unbalanced="0"/>
    <cacheHierarchy uniqueName="[TB_Enfermagem2].[TIPO DE OFERTA]" caption="TIPO DE OFERTA" attribute="1" defaultMemberUniqueName="[TB_Enfermagem2].[TIPO DE OFERTA].[All]" allUniqueName="[TB_Enfermagem2].[TIPO DE OFERTA].[All]" dimensionUniqueName="[TB_Enfermagem2]" displayFolder="" count="0" memberValueDatatype="130" unbalanced="0"/>
    <cacheHierarchy uniqueName="[TB_Enfermagem2].[CRÉDITOS PAGO PROFESSOR]" caption="CRÉDITOS PAGO PROFESSOR" attribute="1" defaultMemberUniqueName="[TB_Enfermagem2].[CRÉDITOS PAGO PROFESSOR].[All]" allUniqueName="[TB_Enfermagem2].[CRÉDITOS PAGO PROFESSOR].[All]" dimensionUniqueName="[TB_Enfermagem2]" displayFolder="" count="0" memberValueDatatype="20" unbalanced="0"/>
    <cacheHierarchy uniqueName="[TB_Enfermagem2].[CRÉDITOS PAGOS ON.S]" caption="CRÉDITOS PAGOS ON.S" attribute="1" defaultMemberUniqueName="[TB_Enfermagem2].[CRÉDITOS PAGOS ON.S].[All]" allUniqueName="[TB_Enfermagem2].[CRÉDITOS PAGOS ON.S].[All]" dimensionUniqueName="[TB_Enfermagem2]" displayFolder="" count="0" memberValueDatatype="20" unbalanced="0"/>
    <cacheHierarchy uniqueName="[TB_Enfermagem2].[CRÉDITOS PAGO TUTOR]" caption="CRÉDITOS PAGO TUTOR" attribute="1" defaultMemberUniqueName="[TB_Enfermagem2].[CRÉDITOS PAGO TUTOR].[All]" allUniqueName="[TB_Enfermagem2].[CRÉDITOS PAGO TUTOR].[All]" dimensionUniqueName="[TB_Enfermagem2]" displayFolder="" count="0" memberValueDatatype="20" unbalanced="0"/>
    <cacheHierarchy uniqueName="[TB_Enfermagem2].[CRÉDITOS OFF]" caption="CRÉDITOS OFF" attribute="1" defaultMemberUniqueName="[TB_Enfermagem2].[CRÉDITOS OFF].[All]" allUniqueName="[TB_Enfermagem2].[CRÉDITOS OFF].[All]" dimensionUniqueName="[TB_Enfermagem2]" displayFolder="" count="0" memberValueDatatype="20" unbalanced="0"/>
    <cacheHierarchy uniqueName="[TB_Enfermagem2].[HABILITAÇÃO]" caption="HABILITAÇÃO" attribute="1" defaultMemberUniqueName="[TB_Enfermagem2].[HABILITAÇÃO].[All]" allUniqueName="[TB_Enfermagem2].[HABILITAÇÃO].[All]" dimensionUniqueName="[TB_Enfermagem2]" displayFolder="" count="0" memberValueDatatype="130" unbalanced="0"/>
    <cacheHierarchy uniqueName="[TB_Enfermagem2].[PRESENCIAL]" caption="PRESENCIAL" attribute="1" defaultMemberUniqueName="[TB_Enfermagem2].[PRESENCIAL].[All]" allUniqueName="[TB_Enfermagem2].[PRESENCIAL].[All]" dimensionUniqueName="[TB_Enfermagem2]" displayFolder="" count="0" memberValueDatatype="130" unbalanced="0"/>
    <cacheHierarchy uniqueName="[TB_Enfermagem2].[DIAS DE PRESENCIAL MOD.: PRESENCIAL]" caption="DIAS DE PRESENCIAL MOD.: PRESENCIAL" attribute="1" defaultMemberUniqueName="[TB_Enfermagem2].[DIAS DE PRESENCIAL MOD.: PRESENCIAL].[All]" allUniqueName="[TB_Enfermagem2].[DIAS DE PRESENCIAL MOD.: PRESENCIAL].[All]" dimensionUniqueName="[TB_Enfermagem2]" displayFolder="" count="0" memberValueDatatype="130" unbalanced="0"/>
    <cacheHierarchy uniqueName="[TB_Enfermagem2].[SEMI]" caption="SEMI" attribute="1" defaultMemberUniqueName="[TB_Enfermagem2].[SEMI].[All]" allUniqueName="[TB_Enfermagem2].[SEMI].[All]" dimensionUniqueName="[TB_Enfermagem2]" displayFolder="" count="0" memberValueDatatype="130" unbalanced="0"/>
    <cacheHierarchy uniqueName="[TB_Enfermagem2].[DIAS DE PRESENCIAL MOD.: SEMI]" caption="DIAS DE PRESENCIAL MOD.: SEMI" attribute="1" defaultMemberUniqueName="[TB_Enfermagem2].[DIAS DE PRESENCIAL MOD.: SEMI].[All]" allUniqueName="[TB_Enfermagem2].[DIAS DE PRESENCIAL MOD.: SEMI].[All]" dimensionUniqueName="[TB_Enfermagem2]" displayFolder="" count="0" memberValueDatatype="130" unbalanced="0"/>
    <cacheHierarchy uniqueName="[TB_Enfermagem2].[100%]" caption="100%" attribute="1" defaultMemberUniqueName="[TB_Enfermagem2].[100%].[All]" allUniqueName="[TB_Enfermagem2].[100%].[All]" dimensionUniqueName="[TB_Enfermagem2]" displayFolder="" count="0" memberValueDatatype="130" unbalanced="0"/>
    <cacheHierarchy uniqueName="[TB_Enfermagem21].[CURSO]" caption="CURSO" attribute="1" defaultMemberUniqueName="[TB_Enfermagem21].[CURSO].[All]" allUniqueName="[TB_Enfermagem21].[CURSO].[All]" dimensionUniqueName="[TB_Enfermagem21]" displayFolder="" count="0" memberValueDatatype="130" unbalanced="0"/>
    <cacheHierarchy uniqueName="[TB_Enfermagem21].[PERÍODOS]" caption="PERÍODOS" attribute="1" defaultMemberUniqueName="[TB_Enfermagem21].[PERÍODOS].[All]" allUniqueName="[TB_Enfermagem21].[PERÍODOS].[All]" dimensionUniqueName="[TB_Enfermagem21]" displayFolder="" count="0" memberValueDatatype="130" unbalanced="0"/>
    <cacheHierarchy uniqueName="[TB_Enfermagem21].[ORDEM]" caption="ORDEM" attribute="1" defaultMemberUniqueName="[TB_Enfermagem21].[ORDEM].[All]" allUniqueName="[TB_Enfermagem21].[ORDEM].[All]" dimensionUniqueName="[TB_Enfermagem21]" displayFolder="" count="0" memberValueDatatype="20" unbalanced="0"/>
    <cacheHierarchy uniqueName="[TB_Enfermagem21].[NOME DISCIPLINA]" caption="NOME DISCIPLINA" attribute="1" defaultMemberUniqueName="[TB_Enfermagem21].[NOME DISCIPLINA].[All]" allUniqueName="[TB_Enfermagem21].[NOME DISCIPLINA].[All]" dimensionUniqueName="[TB_Enfermagem21]" displayFolder="" count="0" memberValueDatatype="130" unbalanced="0"/>
    <cacheHierarchy uniqueName="[TB_Enfermagem21].[REDUZIDO]" caption="REDUZIDO" attribute="1" defaultMemberUniqueName="[TB_Enfermagem21].[REDUZIDO].[All]" allUniqueName="[TB_Enfermagem21].[REDUZIDO].[All]" dimensionUniqueName="[TB_Enfermagem21]" displayFolder="" count="0" memberValueDatatype="130" unbalanced="0"/>
    <cacheHierarchy uniqueName="[TB_Enfermagem21].[CH TOTAL]" caption="CH TOTAL" attribute="1" defaultMemberUniqueName="[TB_Enfermagem21].[CH TOTAL].[All]" allUniqueName="[TB_Enfermagem21].[CH TOTAL].[All]" dimensionUniqueName="[TB_Enfermagem21]" displayFolder="" count="0" memberValueDatatype="20" unbalanced="0"/>
    <cacheHierarchy uniqueName="[TB_Enfermagem21].[TIPO COMPONENTE]" caption="TIPO COMPONENTE" attribute="1" defaultMemberUniqueName="[TB_Enfermagem21].[TIPO COMPONENTE].[All]" allUniqueName="[TB_Enfermagem21].[TIPO COMPONENTE].[All]" dimensionUniqueName="[TB_Enfermagem21]" displayFolder="" count="0" memberValueDatatype="130" unbalanced="0"/>
    <cacheHierarchy uniqueName="[TB_Enfermagem21].[CH TEÓRICA]" caption="CH TEÓRICA" attribute="1" defaultMemberUniqueName="[TB_Enfermagem21].[CH TEÓRICA].[All]" allUniqueName="[TB_Enfermagem21].[CH TEÓRICA].[All]" dimensionUniqueName="[TB_Enfermagem21]" displayFolder="" count="0" memberValueDatatype="20" unbalanced="0"/>
    <cacheHierarchy uniqueName="[TB_Enfermagem21].[CH PRÁTICA]" caption="CH PRÁTICA" attribute="1" defaultMemberUniqueName="[TB_Enfermagem21].[CH PRÁTICA].[All]" allUniqueName="[TB_Enfermagem21].[CH PRÁTICA].[All]" dimensionUniqueName="[TB_Enfermagem21]" displayFolder="" count="0" memberValueDatatype="20" unbalanced="0"/>
    <cacheHierarchy uniqueName="[TB_Enfermagem21].[CH ESTÁGIO]" caption="CH ESTÁGIO" attribute="1" defaultMemberUniqueName="[TB_Enfermagem21].[CH ESTÁGIO].[All]" allUniqueName="[TB_Enfermagem21].[CH ESTÁGIO].[All]" dimensionUniqueName="[TB_Enfermagem21]" displayFolder="" count="0" memberValueDatatype="20" unbalanced="0"/>
    <cacheHierarchy uniqueName="[TB_Enfermagem21].[CH EXTENSÃO]" caption="CH EXTENSÃO" attribute="1" defaultMemberUniqueName="[TB_Enfermagem21].[CH EXTENSÃO].[All]" allUniqueName="[TB_Enfermagem21].[CH EXTENSÃO].[All]" dimensionUniqueName="[TB_Enfermagem21]" displayFolder="" count="0" memberValueDatatype="20" unbalanced="0"/>
    <cacheHierarchy uniqueName="[TB_Enfermagem21].[CH ONLINE]" caption="CH ONLINE" attribute="1" defaultMemberUniqueName="[TB_Enfermagem21].[CH ONLINE].[All]" allUniqueName="[TB_Enfermagem21].[CH ONLINE].[All]" dimensionUniqueName="[TB_Enfermagem21]" displayFolder="" count="0" memberValueDatatype="20" unbalanced="0"/>
    <cacheHierarchy uniqueName="[TB_Enfermagem21].[TIPIFICAÇÃO]" caption="TIPIFICAÇÃO" attribute="1" defaultMemberUniqueName="[TB_Enfermagem21].[TIPIFICAÇÃO].[All]" allUniqueName="[TB_Enfermagem21].[TIPIFICAÇÃO].[All]" dimensionUniqueName="[TB_Enfermagem21]" displayFolder="" count="0" memberValueDatatype="130" unbalanced="0"/>
    <cacheHierarchy uniqueName="[TB_Enfermagem21].[CRÉDITOS]" caption="CRÉDITOS" attribute="1" defaultMemberUniqueName="[TB_Enfermagem21].[CRÉDITOS].[All]" allUniqueName="[TB_Enfermagem21].[CRÉDITOS].[All]" dimensionUniqueName="[TB_Enfermagem21]" displayFolder="" count="0" memberValueDatatype="5" unbalanced="0"/>
    <cacheHierarchy uniqueName="[TB_Enfermagem21].[DIAS PRESENCIAL]" caption="DIAS PRESENCIAL" attribute="1" defaultMemberUniqueName="[TB_Enfermagem21].[DIAS PRESENCIAL].[All]" allUniqueName="[TB_Enfermagem21].[DIAS PRESENCIAL].[All]" dimensionUniqueName="[TB_Enfermagem21]" displayFolder="" count="0" memberValueDatatype="5" unbalanced="0"/>
    <cacheHierarchy uniqueName="[TB_Enfermagem21].[TIPO]" caption="TIPO" attribute="1" defaultMemberUniqueName="[TB_Enfermagem21].[TIPO].[All]" allUniqueName="[TB_Enfermagem21].[TIPO].[All]" dimensionUniqueName="[TB_Enfermagem21]" displayFolder="" count="0" memberValueDatatype="130" unbalanced="0"/>
    <cacheHierarchy uniqueName="[TB_Enfermagem21].[TIPO DE OFERTA]" caption="TIPO DE OFERTA" attribute="1" defaultMemberUniqueName="[TB_Enfermagem21].[TIPO DE OFERTA].[All]" allUniqueName="[TB_Enfermagem21].[TIPO DE OFERTA].[All]" dimensionUniqueName="[TB_Enfermagem21]" displayFolder="" count="0" memberValueDatatype="130" unbalanced="0"/>
    <cacheHierarchy uniqueName="[TB_Enfermagem21].[PRESENCIAL]" caption="PRESENCIAL" attribute="1" defaultMemberUniqueName="[TB_Enfermagem21].[PRESENCIAL].[All]" allUniqueName="[TB_Enfermagem21].[PRESENCIAL].[All]" dimensionUniqueName="[TB_Enfermagem21]" displayFolder="" count="0" memberValueDatatype="130" unbalanced="0"/>
    <cacheHierarchy uniqueName="[TB_Enfermagem21].[SÍNCRONO]" caption="SÍNCRONO" attribute="1" defaultMemberUniqueName="[TB_Enfermagem21].[SÍNCRONO].[All]" allUniqueName="[TB_Enfermagem21].[SÍNCRONO].[All]" dimensionUniqueName="[TB_Enfermagem21]" displayFolder="" count="0" memberValueDatatype="130" unbalanced="0"/>
    <cacheHierarchy uniqueName="[TB_Enfermagem21].[ASSÍNCRONO]" caption="ASSÍNCRONO" attribute="1" defaultMemberUniqueName="[TB_Enfermagem21].[ASSÍNCRONO].[All]" allUniqueName="[TB_Enfermagem21].[ASSÍNCRONO].[All]" dimensionUniqueName="[TB_Enfermagem21]" displayFolder="" count="0" memberValueDatatype="130" unbalanced="0"/>
    <cacheHierarchy uniqueName="[TB_Enfermagem21].[CRÉDITOS PAGO PROFESSOR]" caption="CRÉDITOS PAGO PROFESSOR" attribute="1" defaultMemberUniqueName="[TB_Enfermagem21].[CRÉDITOS PAGO PROFESSOR].[All]" allUniqueName="[TB_Enfermagem21].[CRÉDITOS PAGO PROFESSOR].[All]" dimensionUniqueName="[TB_Enfermagem21]" displayFolder="" count="0" memberValueDatatype="20" unbalanced="0"/>
    <cacheHierarchy uniqueName="[TB_Enfermagem21].[CRÉDITOS PAGOS ON.S]" caption="CRÉDITOS PAGOS ON.S" attribute="1" defaultMemberUniqueName="[TB_Enfermagem21].[CRÉDITOS PAGOS ON.S].[All]" allUniqueName="[TB_Enfermagem21].[CRÉDITOS PAGOS ON.S].[All]" dimensionUniqueName="[TB_Enfermagem21]" displayFolder="" count="0" memberValueDatatype="20" unbalanced="0"/>
    <cacheHierarchy uniqueName="[TB_Enfermagem21].[CRÉDITOS PAGO TUTOR]" caption="CRÉDITOS PAGO TUTOR" attribute="1" defaultMemberUniqueName="[TB_Enfermagem21].[CRÉDITOS PAGO TUTOR].[All]" allUniqueName="[TB_Enfermagem21].[CRÉDITOS PAGO TUTOR].[All]" dimensionUniqueName="[TB_Enfermagem21]" displayFolder="" count="0" memberValueDatatype="20" unbalanced="0"/>
    <cacheHierarchy uniqueName="[TB_Enfermagem21].[CRÉDITOS OFF]" caption="CRÉDITOS OFF" attribute="1" defaultMemberUniqueName="[TB_Enfermagem21].[CRÉDITOS OFF].[All]" allUniqueName="[TB_Enfermagem21].[CRÉDITOS OFF].[All]" dimensionUniqueName="[TB_Enfermagem21]" displayFolder="" count="0" memberValueDatatype="20" unbalanced="0"/>
    <cacheHierarchy uniqueName="[TB_Enfermagem21].[HABILITAÇÃO]" caption="HABILITAÇÃO" attribute="1" defaultMemberUniqueName="[TB_Enfermagem21].[HABILITAÇÃO].[All]" allUniqueName="[TB_Enfermagem21].[HABILITAÇÃO].[All]" dimensionUniqueName="[TB_Enfermagem21]" displayFolder="" count="0" memberValueDatatype="130" unbalanced="0"/>
    <cacheHierarchy uniqueName="[TB_Enfermagem21].[PRESENCIAL2]" caption="PRESENCIAL2" attribute="1" defaultMemberUniqueName="[TB_Enfermagem21].[PRESENCIAL2].[All]" allUniqueName="[TB_Enfermagem21].[PRESENCIAL2].[All]" dimensionUniqueName="[TB_Enfermagem21]" displayFolder="" count="0" memberValueDatatype="130" unbalanced="0"/>
    <cacheHierarchy uniqueName="[TB_Enfermagem21].[DIAS DE PRESENCIAL MOD.: PRESENCIAL]" caption="DIAS DE PRESENCIAL MOD.: PRESENCIAL" attribute="1" defaultMemberUniqueName="[TB_Enfermagem21].[DIAS DE PRESENCIAL MOD.: PRESENCIAL].[All]" allUniqueName="[TB_Enfermagem21].[DIAS DE PRESENCIAL MOD.: PRESENCIAL].[All]" dimensionUniqueName="[TB_Enfermagem21]" displayFolder="" count="0" memberValueDatatype="130" unbalanced="0"/>
    <cacheHierarchy uniqueName="[TB_Enfermagem21].[SEMI]" caption="SEMI" attribute="1" defaultMemberUniqueName="[TB_Enfermagem21].[SEMI].[All]" allUniqueName="[TB_Enfermagem21].[SEMI].[All]" dimensionUniqueName="[TB_Enfermagem21]" displayFolder="" count="0" memberValueDatatype="130" unbalanced="0"/>
    <cacheHierarchy uniqueName="[TB_Enfermagem21].[DIAS DE PRESENCIAL MOD.: SEMI]" caption="DIAS DE PRESENCIAL MOD.: SEMI" attribute="1" defaultMemberUniqueName="[TB_Enfermagem21].[DIAS DE PRESENCIAL MOD.: SEMI].[All]" allUniqueName="[TB_Enfermagem21].[DIAS DE PRESENCIAL MOD.: SEMI].[All]" dimensionUniqueName="[TB_Enfermagem21]" displayFolder="" count="0" memberValueDatatype="130" unbalanced="0"/>
    <cacheHierarchy uniqueName="[TB_Enfermagem21].[100%]" caption="100%" attribute="1" defaultMemberUniqueName="[TB_Enfermagem21].[100%].[All]" allUniqueName="[TB_Enfermagem21].[100%].[All]" dimensionUniqueName="[TB_Enfermagem21]" displayFolder="" count="0" memberValueDatatype="130" unbalanced="0"/>
    <cacheHierarchy uniqueName="[Trilha Carreira].[Eixo]" caption="Eixo" attribute="1" defaultMemberUniqueName="[Trilha Carreira].[Eixo].[All]" allUniqueName="[Trilha Carreira].[Eixo].[All]" dimensionUniqueName="[Trilha Carreira]" displayFolder="" count="0" memberValueDatatype="130" unbalanced="0"/>
    <cacheHierarchy uniqueName="[Trilha Carreira].[Disciplina proposta]" caption="Disciplina proposta" attribute="1" defaultMemberUniqueName="[Trilha Carreira].[Disciplina proposta].[All]" allUniqueName="[Trilha Carreira].[Disciplina proposta].[All]" dimensionUniqueName="[Trilha Carreira]" displayFolder="" count="0" memberValueDatatype="130" unbalanced="0"/>
    <cacheHierarchy uniqueName="[Trilha Carreira].[Período]" caption="Período" attribute="1" defaultMemberUniqueName="[Trilha Carreira].[Período].[All]" allUniqueName="[Trilha Carreira].[Período].[All]" dimensionUniqueName="[Trilha Carreira]" displayFolder="" count="0" memberValueDatatype="20" unbalanced="0"/>
    <cacheHierarchy uniqueName="[Trilha Carreira].[CH TOTAL]" caption="CH TOTAL" attribute="1" defaultMemberUniqueName="[Trilha Carreira].[CH TOTAL].[All]" allUniqueName="[Trilha Carreira].[CH TOTAL].[All]" dimensionUniqueName="[Trilha Carreira]" displayFolder="" count="0" memberValueDatatype="20" unbalanced="0"/>
    <cacheHierarchy uniqueName="[Trilha Carreira].[TIPO COMPONENTE]" caption="TIPO COMPONENTE" attribute="1" defaultMemberUniqueName="[Trilha Carreira].[TIPO COMPONENTE].[All]" allUniqueName="[Trilha Carreira].[TIPO COMPONENTE].[All]" dimensionUniqueName="[Trilha Carreira]" displayFolder="" count="0" memberValueDatatype="130" unbalanced="0"/>
    <cacheHierarchy uniqueName="[Trilha Carreira].[CH TEÓRICA]" caption="CH TEÓRICA" attribute="1" defaultMemberUniqueName="[Trilha Carreira].[CH TEÓRICA].[All]" allUniqueName="[Trilha Carreira].[CH TEÓRICA].[All]" dimensionUniqueName="[Trilha Carreira]" displayFolder="" count="0" memberValueDatatype="20" unbalanced="0"/>
    <cacheHierarchy uniqueName="[Trilha Carreira].[CH PRÁTICA]" caption="CH PRÁTICA" attribute="1" defaultMemberUniqueName="[Trilha Carreira].[CH PRÁTICA].[All]" allUniqueName="[Trilha Carreira].[CH PRÁTICA].[All]" dimensionUniqueName="[Trilha Carreira]" displayFolder="" count="0" memberValueDatatype="20" unbalanced="0"/>
    <cacheHierarchy uniqueName="[Trilha Carreira].[CH ESTÁGIO]" caption="CH ESTÁGIO" attribute="1" defaultMemberUniqueName="[Trilha Carreira].[CH ESTÁGIO].[All]" allUniqueName="[Trilha Carreira].[CH ESTÁGIO].[All]" dimensionUniqueName="[Trilha Carreira]" displayFolder="" count="0" memberValueDatatype="20" unbalanced="0"/>
    <cacheHierarchy uniqueName="[Trilha Carreira].[CH EXTENSÃO]" caption="CH EXTENSÃO" attribute="1" defaultMemberUniqueName="[Trilha Carreira].[CH EXTENSÃO].[All]" allUniqueName="[Trilha Carreira].[CH EXTENSÃO].[All]" dimensionUniqueName="[Trilha Carreira]" displayFolder="" count="0" memberValueDatatype="20" unbalanced="0"/>
    <cacheHierarchy uniqueName="[Trilha Carreira].[CH ONLINE]" caption="CH ONLINE" attribute="1" defaultMemberUniqueName="[Trilha Carreira].[CH ONLINE].[All]" allUniqueName="[Trilha Carreira].[CH ONLINE].[All]" dimensionUniqueName="[Trilha Carreira]" displayFolder="" count="0" memberValueDatatype="20" unbalanced="0"/>
    <cacheHierarchy uniqueName="[Trilha Carreira].[COMUM?]" caption="COMUM?" attribute="1" defaultMemberUniqueName="[Trilha Carreira].[COMUM?].[All]" allUniqueName="[Trilha Carreira].[COMUM?].[All]" dimensionUniqueName="[Trilha Carreira]" displayFolder="" count="0" memberValueDatatype="130" unbalanced="0"/>
    <cacheHierarchy uniqueName="[Trilha Carreira].[TIPIFICAÇÃO]" caption="TIPIFICAÇÃO" attribute="1" defaultMemberUniqueName="[Trilha Carreira].[TIPIFICAÇÃO].[All]" allUniqueName="[Trilha Carreira].[TIPIFICAÇÃO].[All]" dimensionUniqueName="[Trilha Carreira]" displayFolder="" count="0" memberValueDatatype="130" unbalanced="0"/>
    <cacheHierarchy uniqueName="[Measures].[__XL_Count TB_Enfermagem2]" caption="__XL_Count TB_Enfermagem2" measure="1" displayFolder="" measureGroup="TB_Enfermagem2" count="0" hidden="1"/>
    <cacheHierarchy uniqueName="[Measures].[__XL_Count DCN]" caption="__XL_Count DCN" measure="1" displayFolder="" measureGroup="DCN" count="0" hidden="1"/>
    <cacheHierarchy uniqueName="[Measures].[__XL_Count Domínios Profissionais]" caption="__XL_Count Domínios Profissionais" measure="1" displayFolder="" measureGroup="Domínios Profissionais" count="0" hidden="1"/>
    <cacheHierarchy uniqueName="[Measures].[__XL_Count ENADE]" caption="__XL_Count ENADE" measure="1" displayFolder="" measureGroup="ENADE" count="0" hidden="1"/>
    <cacheHierarchy uniqueName="[Measures].[__XL_Count Grupos]" caption="__XL_Count Grupos" measure="1" displayFolder="" measureGroup="Grupos" count="0" hidden="1"/>
    <cacheHierarchy uniqueName="[Measures].[__XL_Count Maturidade]" caption="__XL_Count Maturidade" measure="1" displayFolder="" measureGroup="Maturidade" count="0" hidden="1"/>
    <cacheHierarchy uniqueName="[Measures].[__XL_Count Trilha Carreira]" caption="__XL_Count Trilha Carreira" measure="1" displayFolder="" measureGroup="Trilha Carreira" count="0" hidden="1"/>
    <cacheHierarchy uniqueName="[Measures].[__XL_Count Psicologia]" caption="__XL_Count Psicologia" measure="1" displayFolder="" measureGroup="Psicologia" count="0" hidden="1"/>
    <cacheHierarchy uniqueName="[Measures].[__XL_Count TB_Enfermagem21]" caption="__XL_Count TB_Enfermagem21" measure="1" displayFolder="" measureGroup="TB_Enfermagem21" count="0" hidden="1"/>
    <cacheHierarchy uniqueName="[Measures].[__No measures defined]" caption="__No measures defined" measure="1" displayFolder="" count="0" hidden="1"/>
    <cacheHierarchy uniqueName="[Measures].[Soma de CH TOTAL]" caption="Soma de CH TOTAL" measure="1" displayFolder="" measureGroup="TB_Enfermagem2" count="0" hidden="1">
      <extLst>
        <ext xmlns:x15="http://schemas.microsoft.com/office/spreadsheetml/2010/11/main" uri="{B97F6D7D-B522-45F9-BDA1-12C45D357490}">
          <x15:cacheHierarchy aggregatedColumn="88"/>
        </ext>
      </extLst>
    </cacheHierarchy>
    <cacheHierarchy uniqueName="[Measures].[Soma de CH TOTAL 2]" caption="Soma de CH TOTAL 2" measure="1" displayFolder="" measureGroup="TB_Enfermagem21" count="0" hidden="1"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oma de CH TEÓRICA]" caption="Soma de CH TEÓRICA" measure="1" displayFolder="" measureGroup="TB_Enfermagem21" count="0" oneField="1" hidden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117"/>
        </ext>
      </extLst>
    </cacheHierarchy>
    <cacheHierarchy uniqueName="[Measures].[Soma de CH PRÁTICA]" caption="Soma de CH PRÁTICA" measure="1" displayFolder="" measureGroup="TB_Enfermagem21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18"/>
        </ext>
      </extLst>
    </cacheHierarchy>
    <cacheHierarchy uniqueName="[Measures].[Soma de CH ESTÁGIO]" caption="Soma de CH ESTÁGIO" measure="1" displayFolder="" measureGroup="TB_Enfermagem21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119"/>
        </ext>
      </extLst>
    </cacheHierarchy>
    <cacheHierarchy uniqueName="[Measures].[Soma de CH EXTENSÃO]" caption="Soma de CH EXTENSÃO" measure="1" displayFolder="" measureGroup="TB_Enfermagem21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20"/>
        </ext>
      </extLst>
    </cacheHierarchy>
    <cacheHierarchy uniqueName="[Measures].[Soma de CH ONLINE]" caption="Soma de CH ONLINE" measure="1" displayFolder="" measureGroup="TB_Enfermagem21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121"/>
        </ext>
      </extLst>
    </cacheHierarchy>
    <cacheHierarchy uniqueName="[Measures].[StdDev de CH EXTENSÃO]" caption="StdDev de CH EXTENSÃO" measure="1" displayFolder="" measureGroup="TB_Enfermagem21" count="0" hidden="1">
      <extLst>
        <ext xmlns:x15="http://schemas.microsoft.com/office/spreadsheetml/2010/11/main" uri="{B97F6D7D-B522-45F9-BDA1-12C45D357490}">
          <x15:cacheHierarchy aggregatedColumn="120"/>
        </ext>
      </extLst>
    </cacheHierarchy>
  </cacheHierarchies>
  <kpis count="0"/>
  <dimensions count="10">
    <dimension name="DCN" uniqueName="[DCN]" caption="DCN"/>
    <dimension name="Domínios Profissionais" uniqueName="[Domínios Profissionais]" caption="Domínios Profissionais"/>
    <dimension name="ENADE" uniqueName="[ENADE]" caption="ENADE"/>
    <dimension name="Grupos" uniqueName="[Grupos]" caption="Grupos"/>
    <dimension name="Maturidade" uniqueName="[Maturidade]" caption="Maturidade"/>
    <dimension measure="1" name="Measures" uniqueName="[Measures]" caption="Measures"/>
    <dimension name="Psicologia" uniqueName="[Psicologia]" caption="Psicologia"/>
    <dimension name="TB_Enfermagem2" uniqueName="[TB_Enfermagem2]" caption="TB_Enfermagem2"/>
    <dimension name="TB_Enfermagem21" uniqueName="[TB_Enfermagem21]" caption="TB_Enfermagem21"/>
    <dimension name="Trilha Carreira" uniqueName="[Trilha Carreira]" caption="Trilha Carreira"/>
  </dimensions>
  <measureGroups count="9">
    <measureGroup name="DCN" caption="DCN"/>
    <measureGroup name="Domínios Profissionais" caption="Domínios Profissionais"/>
    <measureGroup name="ENADE" caption="ENADE"/>
    <measureGroup name="Grupos" caption="Grupos"/>
    <measureGroup name="Maturidade" caption="Maturidade"/>
    <measureGroup name="Psicologia" caption="Psicologia"/>
    <measureGroup name="TB_Enfermagem2" caption="TB_Enfermagem2"/>
    <measureGroup name="TB_Enfermagem21" caption="TB_Enfermagem21"/>
    <measureGroup name="Trilha Carreira" caption="Trilha Carreira"/>
  </measureGroups>
  <maps count="9">
    <map measureGroup="0" dimension="0"/>
    <map measureGroup="1" dimension="1"/>
    <map measureGroup="2" dimension="2"/>
    <map measureGroup="3" dimension="3"/>
    <map measureGroup="4" dimension="4"/>
    <map measureGroup="5" dimension="6"/>
    <map measureGroup="6" dimension="7"/>
    <map measureGroup="7" dimension="8"/>
    <map measureGroup="8" dimension="9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OnLoad="1" refreshedBy="Ana Carolina Santana de Oliveira" refreshedDate="46125.372442824075" backgroundQuery="1" createdVersion="8" refreshedVersion="8" minRefreshableVersion="3" recordCount="0" supportSubquery="1" supportAdvancedDrill="1" xr:uid="{CE8B9D62-F61A-4DA4-BB51-D0E0A1F16B76}">
  <cacheSource type="external" connectionId="8"/>
  <cacheFields count="2">
    <cacheField name="[TB_Enfermagem21].[CURSO].[CURSO]" caption="CURSO" numFmtId="0" hierarchy="110" level="1">
      <sharedItems count="1">
        <s v="FONOAUDIOLOGIA"/>
      </sharedItems>
    </cacheField>
    <cacheField name="[Measures].[Soma de CH TOTAL 2]" caption="Soma de CH TOTAL 2" numFmtId="0" hierarchy="163" level="32767"/>
  </cacheFields>
  <cacheHierarchies count="170">
    <cacheHierarchy uniqueName="[DCN].[Áreas temáticas]" caption="Áreas temáticas" attribute="1" defaultMemberUniqueName="[DCN].[Áreas temáticas].[All]" allUniqueName="[DCN].[Áreas temáticas].[All]" dimensionUniqueName="[DCN]" displayFolder="" count="0" memberValueDatatype="130" unbalanced="0"/>
    <cacheHierarchy uniqueName="[DCN].[Conteúdos]" caption="Conteúdos" attribute="1" defaultMemberUniqueName="[DCN].[Conteúdos].[All]" allUniqueName="[DCN].[Conteúdos].[All]" dimensionUniqueName="[DCN]" displayFolder="" count="0" memberValueDatatype="130" unbalanced="0"/>
    <cacheHierarchy uniqueName="[DCN].[Disciplina proposta]" caption="Disciplina proposta" attribute="1" defaultMemberUniqueName="[DCN].[Disciplina proposta].[All]" allUniqueName="[DCN].[Disciplina proposta].[All]" dimensionUniqueName="[DCN]" displayFolder="" count="0" memberValueDatatype="130" unbalanced="0"/>
    <cacheHierarchy uniqueName="[DCN].[Período]" caption="Período" attribute="1" defaultMemberUniqueName="[DCN].[Período].[All]" allUniqueName="[DCN].[Período].[All]" dimensionUniqueName="[DCN]" displayFolder="" count="0" memberValueDatatype="20" unbalanced="0"/>
    <cacheHierarchy uniqueName="[DCN].[CH TOTAL]" caption="CH TOTAL" attribute="1" defaultMemberUniqueName="[DCN].[CH TOTAL].[All]" allUniqueName="[DCN].[CH TOTAL].[All]" dimensionUniqueName="[DCN]" displayFolder="" count="0" memberValueDatatype="20" unbalanced="0"/>
    <cacheHierarchy uniqueName="[DCN].[TIPO COMPONENTE]" caption="TIPO COMPONENTE" attribute="1" defaultMemberUniqueName="[DCN].[TIPO COMPONENTE].[All]" allUniqueName="[DCN].[TIPO COMPONENTE].[All]" dimensionUniqueName="[DCN]" displayFolder="" count="0" memberValueDatatype="130" unbalanced="0"/>
    <cacheHierarchy uniqueName="[DCN].[CH TEÓRICA]" caption="CH TEÓRICA" attribute="1" defaultMemberUniqueName="[DCN].[CH TEÓRICA].[All]" allUniqueName="[DCN].[CH TEÓRICA].[All]" dimensionUniqueName="[DCN]" displayFolder="" count="0" memberValueDatatype="20" unbalanced="0"/>
    <cacheHierarchy uniqueName="[DCN].[CH PRÁTICA]" caption="CH PRÁTICA" attribute="1" defaultMemberUniqueName="[DCN].[CH PRÁTICA].[All]" allUniqueName="[DCN].[CH PRÁTICA].[All]" dimensionUniqueName="[DCN]" displayFolder="" count="0" memberValueDatatype="20" unbalanced="0"/>
    <cacheHierarchy uniqueName="[DCN].[CH ESTÁGIO]" caption="CH ESTÁGIO" attribute="1" defaultMemberUniqueName="[DCN].[CH ESTÁGIO].[All]" allUniqueName="[DCN].[CH ESTÁGIO].[All]" dimensionUniqueName="[DCN]" displayFolder="" count="0" memberValueDatatype="20" unbalanced="0"/>
    <cacheHierarchy uniqueName="[DCN].[CH EXTENSÃO]" caption="CH EXTENSÃO" attribute="1" defaultMemberUniqueName="[DCN].[CH EXTENSÃO].[All]" allUniqueName="[DCN].[CH EXTENSÃO].[All]" dimensionUniqueName="[DCN]" displayFolder="" count="0" memberValueDatatype="20" unbalanced="0"/>
    <cacheHierarchy uniqueName="[DCN].[CH ONLINE]" caption="CH ONLINE" attribute="1" defaultMemberUniqueName="[DCN].[CH ONLINE].[All]" allUniqueName="[DCN].[CH ONLINE].[All]" dimensionUniqueName="[DCN]" displayFolder="" count="0" memberValueDatatype="20" unbalanced="0"/>
    <cacheHierarchy uniqueName="[DCN].[COMUM?]" caption="COMUM?" attribute="1" defaultMemberUniqueName="[DCN].[COMUM?].[All]" allUniqueName="[DCN].[COMUM?].[All]" dimensionUniqueName="[DCN]" displayFolder="" count="0" memberValueDatatype="130" unbalanced="0"/>
    <cacheHierarchy uniqueName="[DCN].[TIPIFICAÇÃO]" caption="TIPIFICAÇÃO" attribute="1" defaultMemberUniqueName="[DCN].[TIPIFICAÇÃO].[All]" allUniqueName="[DCN].[TIPIFICAÇÃO].[All]" dimensionUniqueName="[DCN]" displayFolder="" count="0" memberValueDatatype="130" unbalanced="0"/>
    <cacheHierarchy uniqueName="[DCN].[OBSERVAÇÕES]" caption="OBSERVAÇÕES" attribute="1" defaultMemberUniqueName="[DCN].[OBSERVAÇÕES].[All]" allUniqueName="[DCN].[OBSERVAÇÕES].[All]" dimensionUniqueName="[DCN]" displayFolder="" count="0" memberValueDatatype="130" unbalanced="0"/>
    <cacheHierarchy uniqueName="[Domínios Profissionais].[Domínio segundo o CREFITO]" caption="Domínio segundo o CREFITO" attribute="1" defaultMemberUniqueName="[Domínios Profissionais].[Domínio segundo o CREFITO].[All]" allUniqueName="[Domínios Profissionais].[Domínio segundo o CREFITO].[All]" dimensionUniqueName="[Domínios Profissionais]" displayFolder="" count="0" memberValueDatatype="130" unbalanced="0"/>
    <cacheHierarchy uniqueName="[Domínios Profissionais].[Disciplina proposta]" caption="Disciplina proposta" attribute="1" defaultMemberUniqueName="[Domínios Profissionais].[Disciplina proposta].[All]" allUniqueName="[Domínios Profissionais].[Disciplina proposta].[All]" dimensionUniqueName="[Domínios Profissionais]" displayFolder="" count="0" memberValueDatatype="130" unbalanced="0"/>
    <cacheHierarchy uniqueName="[Domínios Profissionais].[Período]" caption="Período" attribute="1" defaultMemberUniqueName="[Domínios Profissionais].[Período].[All]" allUniqueName="[Domínios Profissionais].[Período].[All]" dimensionUniqueName="[Domínios Profissionais]" displayFolder="" count="0" memberValueDatatype="130" unbalanced="0"/>
    <cacheHierarchy uniqueName="[Domínios Profissionais].[CH TOTAL]" caption="CH TOTAL" attribute="1" defaultMemberUniqueName="[Domínios Profissionais].[CH TOTAL].[All]" allUniqueName="[Domínios Profissionais].[CH TOTAL].[All]" dimensionUniqueName="[Domínios Profissionais]" displayFolder="" count="0" memberValueDatatype="20" unbalanced="0"/>
    <cacheHierarchy uniqueName="[Domínios Profissionais].[TIPO COMPONENTE]" caption="TIPO COMPONENTE" attribute="1" defaultMemberUniqueName="[Domínios Profissionais].[TIPO COMPONENTE].[All]" allUniqueName="[Domínios Profissionais].[TIPO COMPONENTE].[All]" dimensionUniqueName="[Domínios Profissionais]" displayFolder="" count="0" memberValueDatatype="130" unbalanced="0"/>
    <cacheHierarchy uniqueName="[Domínios Profissionais].[CH TEÓRICA]" caption="CH TEÓRICA" attribute="1" defaultMemberUniqueName="[Domínios Profissionais].[CH TEÓRICA].[All]" allUniqueName="[Domínios Profissionais].[CH TEÓRICA].[All]" dimensionUniqueName="[Domínios Profissionais]" displayFolder="" count="0" memberValueDatatype="130" unbalanced="0"/>
    <cacheHierarchy uniqueName="[Domínios Profissionais].[CH PRÁTICA]" caption="CH PRÁTICA" attribute="1" defaultMemberUniqueName="[Domínios Profissionais].[CH PRÁTICA].[All]" allUniqueName="[Domínios Profissionais].[CH PRÁTICA].[All]" dimensionUniqueName="[Domínios Profissionais]" displayFolder="" count="0" memberValueDatatype="130" unbalanced="0"/>
    <cacheHierarchy uniqueName="[Domínios Profissionais].[CH ESTÁGIO]" caption="CH ESTÁGIO" attribute="1" defaultMemberUniqueName="[Domínios Profissionais].[CH ESTÁGIO].[All]" allUniqueName="[Domínios Profissionais].[CH ESTÁGIO].[All]" dimensionUniqueName="[Domínios Profissionais]" displayFolder="" count="0" memberValueDatatype="130" unbalanced="0"/>
    <cacheHierarchy uniqueName="[Domínios Profissionais].[CH EXTENSÃO]" caption="CH EXTENSÃO" attribute="1" defaultMemberUniqueName="[Domínios Profissionais].[CH EXTENSÃO].[All]" allUniqueName="[Domínios Profissionais].[CH EXTENSÃO].[All]" dimensionUniqueName="[Domínios Profissionais]" displayFolder="" count="0" memberValueDatatype="130" unbalanced="0"/>
    <cacheHierarchy uniqueName="[Domínios Profissionais].[CH ONLINE]" caption="CH ONLINE" attribute="1" defaultMemberUniqueName="[Domínios Profissionais].[CH ONLINE].[All]" allUniqueName="[Domínios Profissionais].[CH ONLINE].[All]" dimensionUniqueName="[Domínios Profissionais]" displayFolder="" count="0" memberValueDatatype="130" unbalanced="0"/>
    <cacheHierarchy uniqueName="[Domínios Profissionais].[COMUM?]" caption="COMUM?" attribute="1" defaultMemberUniqueName="[Domínios Profissionais].[COMUM?].[All]" allUniqueName="[Domínios Profissionais].[COMUM?].[All]" dimensionUniqueName="[Domínios Profissionais]" displayFolder="" count="0" memberValueDatatype="130" unbalanced="0"/>
    <cacheHierarchy uniqueName="[Domínios Profissionais].[TIPIFICAÇÃO]" caption="TIPIFICAÇÃO" attribute="1" defaultMemberUniqueName="[Domínios Profissionais].[TIPIFICAÇÃO].[All]" allUniqueName="[Domínios Profissionais].[TIPIFICAÇÃO].[All]" dimensionUniqueName="[Domínios Profissionais]" displayFolder="" count="0" memberValueDatatype="130" unbalanced="0"/>
    <cacheHierarchy uniqueName="[ENADE].[Conteúdos do ENADE]" caption="Conteúdos do ENADE" attribute="1" defaultMemberUniqueName="[ENADE].[Conteúdos do ENADE].[All]" allUniqueName="[ENADE].[Conteúdos do ENADE].[All]" dimensionUniqueName="[ENADE]" displayFolder="" count="0" memberValueDatatype="130" unbalanced="0"/>
    <cacheHierarchy uniqueName="[ENADE].[Disciplina proposta]" caption="Disciplina proposta" attribute="1" defaultMemberUniqueName="[ENADE].[Disciplina proposta].[All]" allUniqueName="[ENADE].[Disciplina proposta].[All]" dimensionUniqueName="[ENADE]" displayFolder="" count="0" memberValueDatatype="130" unbalanced="0"/>
    <cacheHierarchy uniqueName="[ENADE].[Período]" caption="Período" attribute="1" defaultMemberUniqueName="[ENADE].[Período].[All]" allUniqueName="[ENADE].[Período].[All]" dimensionUniqueName="[ENADE]" displayFolder="" count="0" memberValueDatatype="20" unbalanced="0"/>
    <cacheHierarchy uniqueName="[ENADE].[CH TOTAL]" caption="CH TOTAL" attribute="1" defaultMemberUniqueName="[ENADE].[CH TOTAL].[All]" allUniqueName="[ENADE].[CH TOTAL].[All]" dimensionUniqueName="[ENADE]" displayFolder="" count="0" memberValueDatatype="20" unbalanced="0"/>
    <cacheHierarchy uniqueName="[ENADE].[TIPO COMPONENTE]" caption="TIPO COMPONENTE" attribute="1" defaultMemberUniqueName="[ENADE].[TIPO COMPONENTE].[All]" allUniqueName="[ENADE].[TIPO COMPONENTE].[All]" dimensionUniqueName="[ENADE]" displayFolder="" count="0" memberValueDatatype="130" unbalanced="0"/>
    <cacheHierarchy uniqueName="[ENADE].[CH TEÓRICA]" caption="CH TEÓRICA" attribute="1" defaultMemberUniqueName="[ENADE].[CH TEÓRICA].[All]" allUniqueName="[ENADE].[CH TEÓRICA].[All]" dimensionUniqueName="[ENADE]" displayFolder="" count="0" memberValueDatatype="20" unbalanced="0"/>
    <cacheHierarchy uniqueName="[ENADE].[CH PRÁTICA]" caption="CH PRÁTICA" attribute="1" defaultMemberUniqueName="[ENADE].[CH PRÁTICA].[All]" allUniqueName="[ENADE].[CH PRÁTICA].[All]" dimensionUniqueName="[ENADE]" displayFolder="" count="0" memberValueDatatype="20" unbalanced="0"/>
    <cacheHierarchy uniqueName="[ENADE].[CH ESTÁGIO]" caption="CH ESTÁGIO" attribute="1" defaultMemberUniqueName="[ENADE].[CH ESTÁGIO].[All]" allUniqueName="[ENADE].[CH ESTÁGIO].[All]" dimensionUniqueName="[ENADE]" displayFolder="" count="0" memberValueDatatype="20" unbalanced="0"/>
    <cacheHierarchy uniqueName="[ENADE].[CH EXTENSÃO]" caption="CH EXTENSÃO" attribute="1" defaultMemberUniqueName="[ENADE].[CH EXTENSÃO].[All]" allUniqueName="[ENADE].[CH EXTENSÃO].[All]" dimensionUniqueName="[ENADE]" displayFolder="" count="0" memberValueDatatype="20" unbalanced="0"/>
    <cacheHierarchy uniqueName="[ENADE].[CH ONLINE]" caption="CH ONLINE" attribute="1" defaultMemberUniqueName="[ENADE].[CH ONLINE].[All]" allUniqueName="[ENADE].[CH ONLINE].[All]" dimensionUniqueName="[ENADE]" displayFolder="" count="0" memberValueDatatype="20" unbalanced="0"/>
    <cacheHierarchy uniqueName="[ENADE].[COMUM?]" caption="COMUM?" attribute="1" defaultMemberUniqueName="[ENADE].[COMUM?].[All]" allUniqueName="[ENADE].[COMUM?].[All]" dimensionUniqueName="[ENADE]" displayFolder="" count="0" memberValueDatatype="130" unbalanced="0"/>
    <cacheHierarchy uniqueName="[ENADE].[TIPIFICAÇÃO]" caption="TIPIFICAÇÃO" attribute="1" defaultMemberUniqueName="[ENADE].[TIPIFICAÇÃO].[All]" allUniqueName="[ENADE].[TIPIFICAÇÃO].[All]" dimensionUniqueName="[ENADE]" displayFolder="" count="0" memberValueDatatype="130" unbalanced="0"/>
    <cacheHierarchy uniqueName="[Grupos].[Disciplina proposta]" caption="Disciplina proposta" attribute="1" defaultMemberUniqueName="[Grupos].[Disciplina proposta].[All]" allUniqueName="[Grupos].[Disciplina proposta].[All]" dimensionUniqueName="[Grupos]" displayFolder="" count="0" memberValueDatatype="130" unbalanced="0"/>
    <cacheHierarchy uniqueName="[Grupos].[Tipo]" caption="Tipo" attribute="1" defaultMemberUniqueName="[Grupos].[Tipo].[All]" allUniqueName="[Grupos].[Tipo].[All]" dimensionUniqueName="[Grupos]" displayFolder="" count="0" memberValueDatatype="130" unbalanced="0"/>
    <cacheHierarchy uniqueName="[Grupos].[Máx. teórica]" caption="Máx. teórica" attribute="1" defaultMemberUniqueName="[Grupos].[Máx. teórica].[All]" allUniqueName="[Grupos].[Máx. teórica].[All]" dimensionUniqueName="[Grupos]" displayFolder="" count="0" memberValueDatatype="20" unbalanced="0"/>
    <cacheHierarchy uniqueName="[Grupos].[Alunos/Grupo]" caption="Alunos/Grupo" attribute="1" defaultMemberUniqueName="[Grupos].[Alunos/Grupo].[All]" allUniqueName="[Grupos].[Alunos/Grupo].[All]" dimensionUniqueName="[Grupos]" displayFolder="" count="0" memberValueDatatype="20" unbalanced="0"/>
    <cacheHierarchy uniqueName="[Grupos].[Período]" caption="Período" attribute="1" defaultMemberUniqueName="[Grupos].[Período].[All]" allUniqueName="[Grupos].[Período].[All]" dimensionUniqueName="[Grupos]" displayFolder="" count="0" memberValueDatatype="20" unbalanced="0"/>
    <cacheHierarchy uniqueName="[Grupos].[CH TOTAL]" caption="CH TOTAL" attribute="1" defaultMemberUniqueName="[Grupos].[CH TOTAL].[All]" allUniqueName="[Grupos].[CH TOTAL].[All]" dimensionUniqueName="[Grupos]" displayFolder="" count="0" memberValueDatatype="20" unbalanced="0"/>
    <cacheHierarchy uniqueName="[Grupos].[TIPO COMPONENTE]" caption="TIPO COMPONENTE" attribute="1" defaultMemberUniqueName="[Grupos].[TIPO COMPONENTE].[All]" allUniqueName="[Grupos].[TIPO COMPONENTE].[All]" dimensionUniqueName="[Grupos]" displayFolder="" count="0" memberValueDatatype="130" unbalanced="0"/>
    <cacheHierarchy uniqueName="[Grupos].[CH TEÓRICA]" caption="CH TEÓRICA" attribute="1" defaultMemberUniqueName="[Grupos].[CH TEÓRICA].[All]" allUniqueName="[Grupos].[CH TEÓRICA].[All]" dimensionUniqueName="[Grupos]" displayFolder="" count="0" memberValueDatatype="20" unbalanced="0"/>
    <cacheHierarchy uniqueName="[Grupos].[CH PRÁTICA]" caption="CH PRÁTICA" attribute="1" defaultMemberUniqueName="[Grupos].[CH PRÁTICA].[All]" allUniqueName="[Grupos].[CH PRÁTICA].[All]" dimensionUniqueName="[Grupos]" displayFolder="" count="0" memberValueDatatype="20" unbalanced="0"/>
    <cacheHierarchy uniqueName="[Grupos].[CH ESTÁGIO]" caption="CH ESTÁGIO" attribute="1" defaultMemberUniqueName="[Grupos].[CH ESTÁGIO].[All]" allUniqueName="[Grupos].[CH ESTÁGIO].[All]" dimensionUniqueName="[Grupos]" displayFolder="" count="0" memberValueDatatype="20" unbalanced="0"/>
    <cacheHierarchy uniqueName="[Grupos].[CH EXTENSÃO]" caption="CH EXTENSÃO" attribute="1" defaultMemberUniqueName="[Grupos].[CH EXTENSÃO].[All]" allUniqueName="[Grupos].[CH EXTENSÃO].[All]" dimensionUniqueName="[Grupos]" displayFolder="" count="0" memberValueDatatype="20" unbalanced="0"/>
    <cacheHierarchy uniqueName="[Grupos].[CH ONLINE]" caption="CH ONLINE" attribute="1" defaultMemberUniqueName="[Grupos].[CH ONLINE].[All]" allUniqueName="[Grupos].[CH ONLINE].[All]" dimensionUniqueName="[Grupos]" displayFolder="" count="0" memberValueDatatype="20" unbalanced="0"/>
    <cacheHierarchy uniqueName="[Grupos].[COMUM?]" caption="COMUM?" attribute="1" defaultMemberUniqueName="[Grupos].[COMUM?].[All]" allUniqueName="[Grupos].[COMUM?].[All]" dimensionUniqueName="[Grupos]" displayFolder="" count="0" memberValueDatatype="130" unbalanced="0"/>
    <cacheHierarchy uniqueName="[Grupos].[TIPIFICAÇÃO]" caption="TIPIFICAÇÃO" attribute="1" defaultMemberUniqueName="[Grupos].[TIPIFICAÇÃO].[All]" allUniqueName="[Grupos].[TIPIFICAÇÃO].[All]" dimensionUniqueName="[Grupos]" displayFolder="" count="0" memberValueDatatype="130" unbalanced="0"/>
    <cacheHierarchy uniqueName="[Grupos].[OBSERVAÇÕES]" caption="OBSERVAÇÕES" attribute="1" defaultMemberUniqueName="[Grupos].[OBSERVAÇÕES].[All]" allUniqueName="[Grupos].[OBSERVAÇÕES].[All]" dimensionUniqueName="[Grupos]" displayFolder="" count="0" memberValueDatatype="130" unbalanced="0"/>
    <cacheHierarchy uniqueName="[Maturidade].[Disciplina proposta]" caption="Disciplina proposta" attribute="1" defaultMemberUniqueName="[Maturidade].[Disciplina proposta].[All]" allUniqueName="[Maturidade].[Disciplina proposta].[All]" dimensionUniqueName="[Maturidade]" displayFolder="" count="0" memberValueDatatype="130" unbalanced="0"/>
    <cacheHierarchy uniqueName="[Maturidade].[Tipo]" caption="Tipo" attribute="1" defaultMemberUniqueName="[Maturidade].[Tipo].[All]" allUniqueName="[Maturidade].[Tipo].[All]" dimensionUniqueName="[Maturidade]" displayFolder="" count="0" memberValueDatatype="130" unbalanced="0"/>
    <cacheHierarchy uniqueName="[Maturidade].[Disciplina 1]" caption="Disciplina 1" attribute="1" defaultMemberUniqueName="[Maturidade].[Disciplina 1].[All]" allUniqueName="[Maturidade].[Disciplina 1].[All]" dimensionUniqueName="[Maturidade]" displayFolder="" count="0" memberValueDatatype="130" unbalanced="0"/>
    <cacheHierarchy uniqueName="[Maturidade].[Disciplina 2]" caption="Disciplina 2" attribute="1" defaultMemberUniqueName="[Maturidade].[Disciplina 2].[All]" allUniqueName="[Maturidade].[Disciplina 2].[All]" dimensionUniqueName="[Maturidade]" displayFolder="" count="0" memberValueDatatype="130" unbalanced="0"/>
    <cacheHierarchy uniqueName="[Maturidade].[Disciplina 3]" caption="Disciplina 3" attribute="1" defaultMemberUniqueName="[Maturidade].[Disciplina 3].[All]" allUniqueName="[Maturidade].[Disciplina 3].[All]" dimensionUniqueName="[Maturidade]" displayFolder="" count="0" memberValueDatatype="130" unbalanced="0"/>
    <cacheHierarchy uniqueName="[Maturidade].[Disciplina 4]" caption="Disciplina 4" attribute="1" defaultMemberUniqueName="[Maturidade].[Disciplina 4].[All]" allUniqueName="[Maturidade].[Disciplina 4].[All]" dimensionUniqueName="[Maturidade]" displayFolder="" count="0" memberValueDatatype="130" unbalanced="0"/>
    <cacheHierarchy uniqueName="[Psicologia].[Áreas temáticas]" caption="Áreas temáticas" attribute="1" defaultMemberUniqueName="[Psicologia].[Áreas temáticas].[All]" allUniqueName="[Psicologia].[Áreas temáticas].[All]" dimensionUniqueName="[Psicologia]" displayFolder="" count="0" memberValueDatatype="130" unbalanced="0"/>
    <cacheHierarchy uniqueName="[Psicologia].[Conteúdos]" caption="Conteúdos" attribute="1" defaultMemberUniqueName="[Psicologia].[Conteúdos].[All]" allUniqueName="[Psicologia].[Conteúdos].[All]" dimensionUniqueName="[Psicologia]" displayFolder="" count="0" memberValueDatatype="130" unbalanced="0"/>
    <cacheHierarchy uniqueName="[Psicologia].[Disciplina proposta]" caption="Disciplina proposta" attribute="1" defaultMemberUniqueName="[Psicologia].[Disciplina proposta].[All]" allUniqueName="[Psicologia].[Disciplina proposta].[All]" dimensionUniqueName="[Psicologia]" displayFolder="" count="0" memberValueDatatype="130" unbalanced="0"/>
    <cacheHierarchy uniqueName="[Psicologia].[Período]" caption="Período" attribute="1" defaultMemberUniqueName="[Psicologia].[Período].[All]" allUniqueName="[Psicologia].[Período].[All]" dimensionUniqueName="[Psicologia]" displayFolder="" count="0" memberValueDatatype="130" unbalanced="0"/>
    <cacheHierarchy uniqueName="[Psicologia].[CH TOTAL]" caption="CH TOTAL" attribute="1" defaultMemberUniqueName="[Psicologia].[CH TOTAL].[All]" allUniqueName="[Psicologia].[CH TOTAL].[All]" dimensionUniqueName="[Psicologia]" displayFolder="" count="0" memberValueDatatype="20" unbalanced="0"/>
    <cacheHierarchy uniqueName="[Psicologia].[TIPO COMPONENTE]" caption="TIPO COMPONENTE" attribute="1" defaultMemberUniqueName="[Psicologia].[TIPO COMPONENTE].[All]" allUniqueName="[Psicologia].[TIPO COMPONENTE].[All]" dimensionUniqueName="[Psicologia]" displayFolder="" count="0" memberValueDatatype="130" unbalanced="0"/>
    <cacheHierarchy uniqueName="[Psicologia].[CH TEÓRICA]" caption="CH TEÓRICA" attribute="1" defaultMemberUniqueName="[Psicologia].[CH TEÓRICA].[All]" allUniqueName="[Psicologia].[CH TEÓRICA].[All]" dimensionUniqueName="[Psicologia]" displayFolder="" count="0" memberValueDatatype="130" unbalanced="0"/>
    <cacheHierarchy uniqueName="[Psicologia].[CH PRÁTICA]" caption="CH PRÁTICA" attribute="1" defaultMemberUniqueName="[Psicologia].[CH PRÁTICA].[All]" allUniqueName="[Psicologia].[CH PRÁTICA].[All]" dimensionUniqueName="[Psicologia]" displayFolder="" count="0" memberValueDatatype="130" unbalanced="0"/>
    <cacheHierarchy uniqueName="[Psicologia].[CH ESTÁGIO]" caption="CH ESTÁGIO" attribute="1" defaultMemberUniqueName="[Psicologia].[CH ESTÁGIO].[All]" allUniqueName="[Psicologia].[CH ESTÁGIO].[All]" dimensionUniqueName="[Psicologia]" displayFolder="" count="0" memberValueDatatype="130" unbalanced="0"/>
    <cacheHierarchy uniqueName="[Psicologia].[CH EXTENSÃO]" caption="CH EXTENSÃO" attribute="1" defaultMemberUniqueName="[Psicologia].[CH EXTENSÃO].[All]" allUniqueName="[Psicologia].[CH EXTENSÃO].[All]" dimensionUniqueName="[Psicologia]" displayFolder="" count="0" memberValueDatatype="130" unbalanced="0"/>
    <cacheHierarchy uniqueName="[Psicologia].[CH ONLINE]" caption="CH ONLINE" attribute="1" defaultMemberUniqueName="[Psicologia].[CH ONLINE].[All]" allUniqueName="[Psicologia].[CH ONLINE].[All]" dimensionUniqueName="[Psicologia]" displayFolder="" count="0" memberValueDatatype="130" unbalanced="0"/>
    <cacheHierarchy uniqueName="[Psicologia].[COMUM?]" caption="COMUM?" attribute="1" defaultMemberUniqueName="[Psicologia].[COMUM?].[All]" allUniqueName="[Psicologia].[COMUM?].[All]" dimensionUniqueName="[Psicologia]" displayFolder="" count="0" memberValueDatatype="130" unbalanced="0"/>
    <cacheHierarchy uniqueName="[Psicologia].[TIPIFICAÇÃO]" caption="TIPIFICAÇÃO" attribute="1" defaultMemberUniqueName="[Psicologia].[TIPIFICAÇÃO].[All]" allUniqueName="[Psicologia].[TIPIFICAÇÃO].[All]" dimensionUniqueName="[Psicologia]" displayFolder="" count="0" memberValueDatatype="130" unbalanced="0"/>
    <cacheHierarchy uniqueName="[Psicologia].[OBSERVAÇÕES]" caption="OBSERVAÇÕES" attribute="1" defaultMemberUniqueName="[Psicologia].[OBSERVAÇÕES].[All]" allUniqueName="[Psicologia].[OBSERVAÇÕES].[All]" dimensionUniqueName="[Psicologia]" displayFolder="" count="0" memberValueDatatype="130" unbalanced="0"/>
    <cacheHierarchy uniqueName="[Psicologia].[Domínio segundo o CREFITO]" caption="Domínio segundo o CREFITO" attribute="1" defaultMemberUniqueName="[Psicologia].[Domínio segundo o CREFITO].[All]" allUniqueName="[Psicologia].[Domínio segundo o CREFITO].[All]" dimensionUniqueName="[Psicologia]" displayFolder="" count="0" memberValueDatatype="130" unbalanced="0"/>
    <cacheHierarchy uniqueName="[Psicologia].[Conteúdos do ENADE]" caption="Conteúdos do ENADE" attribute="1" defaultMemberUniqueName="[Psicologia].[Conteúdos do ENADE].[All]" allUniqueName="[Psicologia].[Conteúdos do ENADE].[All]" dimensionUniqueName="[Psicologia]" displayFolder="" count="0" memberValueDatatype="130" unbalanced="0"/>
    <cacheHierarchy uniqueName="[Psicologia].[Tipo]" caption="Tipo" attribute="1" defaultMemberUniqueName="[Psicologia].[Tipo].[All]" allUniqueName="[Psicologia].[Tipo].[All]" dimensionUniqueName="[Psicologia]" displayFolder="" count="0" memberValueDatatype="130" unbalanced="0"/>
    <cacheHierarchy uniqueName="[Psicologia].[Máx. teórica]" caption="Máx. teórica" attribute="1" defaultMemberUniqueName="[Psicologia].[Máx. teórica].[All]" allUniqueName="[Psicologia].[Máx. teórica].[All]" dimensionUniqueName="[Psicologia]" displayFolder="" count="0" memberValueDatatype="20" unbalanced="0"/>
    <cacheHierarchy uniqueName="[Psicologia].[Alunos/Grupo]" caption="Alunos/Grupo" attribute="1" defaultMemberUniqueName="[Psicologia].[Alunos/Grupo].[All]" allUniqueName="[Psicologia].[Alunos/Grupo].[All]" dimensionUniqueName="[Psicologia]" displayFolder="" count="0" memberValueDatatype="20" unbalanced="0"/>
    <cacheHierarchy uniqueName="[Psicologia].[Disciplina 1]" caption="Disciplina 1" attribute="1" defaultMemberUniqueName="[Psicologia].[Disciplina 1].[All]" allUniqueName="[Psicologia].[Disciplina 1].[All]" dimensionUniqueName="[Psicologia]" displayFolder="" count="0" memberValueDatatype="130" unbalanced="0"/>
    <cacheHierarchy uniqueName="[Psicologia].[Disciplina 2]" caption="Disciplina 2" attribute="1" defaultMemberUniqueName="[Psicologia].[Disciplina 2].[All]" allUniqueName="[Psicologia].[Disciplina 2].[All]" dimensionUniqueName="[Psicologia]" displayFolder="" count="0" memberValueDatatype="130" unbalanced="0"/>
    <cacheHierarchy uniqueName="[Psicologia].[Disciplina 3]" caption="Disciplina 3" attribute="1" defaultMemberUniqueName="[Psicologia].[Disciplina 3].[All]" allUniqueName="[Psicologia].[Disciplina 3].[All]" dimensionUniqueName="[Psicologia]" displayFolder="" count="0" memberValueDatatype="130" unbalanced="0"/>
    <cacheHierarchy uniqueName="[Psicologia].[Disciplina 4]" caption="Disciplina 4" attribute="1" defaultMemberUniqueName="[Psicologia].[Disciplina 4].[All]" allUniqueName="[Psicologia].[Disciplina 4].[All]" dimensionUniqueName="[Psicologia]" displayFolder="" count="0" memberValueDatatype="130" unbalanced="0"/>
    <cacheHierarchy uniqueName="[Psicologia].[Eixo]" caption="Eixo" attribute="1" defaultMemberUniqueName="[Psicologia].[Eixo].[All]" allUniqueName="[Psicologia].[Eixo].[All]" dimensionUniqueName="[Psicologia]" displayFolder="" count="0" memberValueDatatype="130" unbalanced="0"/>
    <cacheHierarchy uniqueName="[TB_Enfermagem2].[CURSO]" caption="CURSO" attribute="1" defaultMemberUniqueName="[TB_Enfermagem2].[CURSO].[All]" allUniqueName="[TB_Enfermagem2].[CURSO].[All]" dimensionUniqueName="[TB_Enfermagem2]" displayFolder="" count="0" memberValueDatatype="130" unbalanced="0"/>
    <cacheHierarchy uniqueName="[TB_Enfermagem2].[PERÍODOS]" caption="PERÍODOS" attribute="1" defaultMemberUniqueName="[TB_Enfermagem2].[PERÍODOS].[All]" allUniqueName="[TB_Enfermagem2].[PERÍODOS].[All]" dimensionUniqueName="[TB_Enfermagem2]" displayFolder="" count="0" memberValueDatatype="130" unbalanced="0"/>
    <cacheHierarchy uniqueName="[TB_Enfermagem2].[ORDEM]" caption="ORDEM" attribute="1" defaultMemberUniqueName="[TB_Enfermagem2].[ORDEM].[All]" allUniqueName="[TB_Enfermagem2].[ORDEM].[All]" dimensionUniqueName="[TB_Enfermagem2]" displayFolder="" count="0" memberValueDatatype="20" unbalanced="0"/>
    <cacheHierarchy uniqueName="[TB_Enfermagem2].[NOME DISCIPLINA]" caption="NOME DISCIPLINA" attribute="1" defaultMemberUniqueName="[TB_Enfermagem2].[NOME DISCIPLINA].[All]" allUniqueName="[TB_Enfermagem2].[NOME DISCIPLINA].[All]" dimensionUniqueName="[TB_Enfermagem2]" displayFolder="" count="0" memberValueDatatype="130" unbalanced="0"/>
    <cacheHierarchy uniqueName="[TB_Enfermagem2].[REDUZIDO]" caption="REDUZIDO" attribute="1" defaultMemberUniqueName="[TB_Enfermagem2].[REDUZIDO].[All]" allUniqueName="[TB_Enfermagem2].[REDUZIDO].[All]" dimensionUniqueName="[TB_Enfermagem2]" displayFolder="" count="0" memberValueDatatype="130" unbalanced="0"/>
    <cacheHierarchy uniqueName="[TB_Enfermagem2].[CH TOTAL]" caption="CH TOTAL" attribute="1" defaultMemberUniqueName="[TB_Enfermagem2].[CH TOTAL].[All]" allUniqueName="[TB_Enfermagem2].[CH TOTAL].[All]" dimensionUniqueName="[TB_Enfermagem2]" displayFolder="" count="0" memberValueDatatype="20" unbalanced="0"/>
    <cacheHierarchy uniqueName="[TB_Enfermagem2].[TIPO COMPONENTE]" caption="TIPO COMPONENTE" attribute="1" defaultMemberUniqueName="[TB_Enfermagem2].[TIPO COMPONENTE].[All]" allUniqueName="[TB_Enfermagem2].[TIPO COMPONENTE].[All]" dimensionUniqueName="[TB_Enfermagem2]" displayFolder="" count="0" memberValueDatatype="130" unbalanced="0"/>
    <cacheHierarchy uniqueName="[TB_Enfermagem2].[CH TEÓRICA]" caption="CH TEÓRICA" attribute="1" defaultMemberUniqueName="[TB_Enfermagem2].[CH TEÓRICA].[All]" allUniqueName="[TB_Enfermagem2].[CH TEÓRICA].[All]" dimensionUniqueName="[TB_Enfermagem2]" displayFolder="" count="0" memberValueDatatype="20" unbalanced="0"/>
    <cacheHierarchy uniqueName="[TB_Enfermagem2].[CH PRÁTICA]" caption="CH PRÁTICA" attribute="1" defaultMemberUniqueName="[TB_Enfermagem2].[CH PRÁTICA].[All]" allUniqueName="[TB_Enfermagem2].[CH PRÁTICA].[All]" dimensionUniqueName="[TB_Enfermagem2]" displayFolder="" count="0" memberValueDatatype="20" unbalanced="0"/>
    <cacheHierarchy uniqueName="[TB_Enfermagem2].[CH ESTÁGIO]" caption="CH ESTÁGIO" attribute="1" defaultMemberUniqueName="[TB_Enfermagem2].[CH ESTÁGIO].[All]" allUniqueName="[TB_Enfermagem2].[CH ESTÁGIO].[All]" dimensionUniqueName="[TB_Enfermagem2]" displayFolder="" count="0" memberValueDatatype="20" unbalanced="0"/>
    <cacheHierarchy uniqueName="[TB_Enfermagem2].[CH EXTENSÃO]" caption="CH EXTENSÃO" attribute="1" defaultMemberUniqueName="[TB_Enfermagem2].[CH EXTENSÃO].[All]" allUniqueName="[TB_Enfermagem2].[CH EXTENSÃO].[All]" dimensionUniqueName="[TB_Enfermagem2]" displayFolder="" count="0" memberValueDatatype="20" unbalanced="0"/>
    <cacheHierarchy uniqueName="[TB_Enfermagem2].[CH ONLINE]" caption="CH ONLINE" attribute="1" defaultMemberUniqueName="[TB_Enfermagem2].[CH ONLINE].[All]" allUniqueName="[TB_Enfermagem2].[CH ONLINE].[All]" dimensionUniqueName="[TB_Enfermagem2]" displayFolder="" count="0" memberValueDatatype="20" unbalanced="0"/>
    <cacheHierarchy uniqueName="[TB_Enfermagem2].[TIPIFICAÇÃO]" caption="TIPIFICAÇÃO" attribute="1" defaultMemberUniqueName="[TB_Enfermagem2].[TIPIFICAÇÃO].[All]" allUniqueName="[TB_Enfermagem2].[TIPIFICAÇÃO].[All]" dimensionUniqueName="[TB_Enfermagem2]" displayFolder="" count="0" memberValueDatatype="130" unbalanced="0"/>
    <cacheHierarchy uniqueName="[TB_Enfermagem2].[CRÉDITOS]" caption="CRÉDITOS" attribute="1" defaultMemberUniqueName="[TB_Enfermagem2].[CRÉDITOS].[All]" allUniqueName="[TB_Enfermagem2].[CRÉDITOS].[All]" dimensionUniqueName="[TB_Enfermagem2]" displayFolder="" count="0" memberValueDatatype="5" unbalanced="0"/>
    <cacheHierarchy uniqueName="[TB_Enfermagem2].[DIAS PRESENCIAL]" caption="DIAS PRESENCIAL" attribute="1" defaultMemberUniqueName="[TB_Enfermagem2].[DIAS PRESENCIAL].[All]" allUniqueName="[TB_Enfermagem2].[DIAS PRESENCIAL].[All]" dimensionUniqueName="[TB_Enfermagem2]" displayFolder="" count="0" memberValueDatatype="5" unbalanced="0"/>
    <cacheHierarchy uniqueName="[TB_Enfermagem2].[TIPO]" caption="TIPO" attribute="1" defaultMemberUniqueName="[TB_Enfermagem2].[TIPO].[All]" allUniqueName="[TB_Enfermagem2].[TIPO].[All]" dimensionUniqueName="[TB_Enfermagem2]" displayFolder="" count="0" memberValueDatatype="130" unbalanced="0"/>
    <cacheHierarchy uniqueName="[TB_Enfermagem2].[TIPO DE OFERTA]" caption="TIPO DE OFERTA" attribute="1" defaultMemberUniqueName="[TB_Enfermagem2].[TIPO DE OFERTA].[All]" allUniqueName="[TB_Enfermagem2].[TIPO DE OFERTA].[All]" dimensionUniqueName="[TB_Enfermagem2]" displayFolder="" count="0" memberValueDatatype="130" unbalanced="0"/>
    <cacheHierarchy uniqueName="[TB_Enfermagem2].[CRÉDITOS PAGO PROFESSOR]" caption="CRÉDITOS PAGO PROFESSOR" attribute="1" defaultMemberUniqueName="[TB_Enfermagem2].[CRÉDITOS PAGO PROFESSOR].[All]" allUniqueName="[TB_Enfermagem2].[CRÉDITOS PAGO PROFESSOR].[All]" dimensionUniqueName="[TB_Enfermagem2]" displayFolder="" count="0" memberValueDatatype="20" unbalanced="0"/>
    <cacheHierarchy uniqueName="[TB_Enfermagem2].[CRÉDITOS PAGOS ON.S]" caption="CRÉDITOS PAGOS ON.S" attribute="1" defaultMemberUniqueName="[TB_Enfermagem2].[CRÉDITOS PAGOS ON.S].[All]" allUniqueName="[TB_Enfermagem2].[CRÉDITOS PAGOS ON.S].[All]" dimensionUniqueName="[TB_Enfermagem2]" displayFolder="" count="0" memberValueDatatype="20" unbalanced="0"/>
    <cacheHierarchy uniqueName="[TB_Enfermagem2].[CRÉDITOS PAGO TUTOR]" caption="CRÉDITOS PAGO TUTOR" attribute="1" defaultMemberUniqueName="[TB_Enfermagem2].[CRÉDITOS PAGO TUTOR].[All]" allUniqueName="[TB_Enfermagem2].[CRÉDITOS PAGO TUTOR].[All]" dimensionUniqueName="[TB_Enfermagem2]" displayFolder="" count="0" memberValueDatatype="20" unbalanced="0"/>
    <cacheHierarchy uniqueName="[TB_Enfermagem2].[CRÉDITOS OFF]" caption="CRÉDITOS OFF" attribute="1" defaultMemberUniqueName="[TB_Enfermagem2].[CRÉDITOS OFF].[All]" allUniqueName="[TB_Enfermagem2].[CRÉDITOS OFF].[All]" dimensionUniqueName="[TB_Enfermagem2]" displayFolder="" count="0" memberValueDatatype="20" unbalanced="0"/>
    <cacheHierarchy uniqueName="[TB_Enfermagem2].[HABILITAÇÃO]" caption="HABILITAÇÃO" attribute="1" defaultMemberUniqueName="[TB_Enfermagem2].[HABILITAÇÃO].[All]" allUniqueName="[TB_Enfermagem2].[HABILITAÇÃO].[All]" dimensionUniqueName="[TB_Enfermagem2]" displayFolder="" count="0" memberValueDatatype="130" unbalanced="0"/>
    <cacheHierarchy uniqueName="[TB_Enfermagem2].[PRESENCIAL]" caption="PRESENCIAL" attribute="1" defaultMemberUniqueName="[TB_Enfermagem2].[PRESENCIAL].[All]" allUniqueName="[TB_Enfermagem2].[PRESENCIAL].[All]" dimensionUniqueName="[TB_Enfermagem2]" displayFolder="" count="0" memberValueDatatype="130" unbalanced="0"/>
    <cacheHierarchy uniqueName="[TB_Enfermagem2].[DIAS DE PRESENCIAL MOD.: PRESENCIAL]" caption="DIAS DE PRESENCIAL MOD.: PRESENCIAL" attribute="1" defaultMemberUniqueName="[TB_Enfermagem2].[DIAS DE PRESENCIAL MOD.: PRESENCIAL].[All]" allUniqueName="[TB_Enfermagem2].[DIAS DE PRESENCIAL MOD.: PRESENCIAL].[All]" dimensionUniqueName="[TB_Enfermagem2]" displayFolder="" count="0" memberValueDatatype="130" unbalanced="0"/>
    <cacheHierarchy uniqueName="[TB_Enfermagem2].[SEMI]" caption="SEMI" attribute="1" defaultMemberUniqueName="[TB_Enfermagem2].[SEMI].[All]" allUniqueName="[TB_Enfermagem2].[SEMI].[All]" dimensionUniqueName="[TB_Enfermagem2]" displayFolder="" count="0" memberValueDatatype="130" unbalanced="0"/>
    <cacheHierarchy uniqueName="[TB_Enfermagem2].[DIAS DE PRESENCIAL MOD.: SEMI]" caption="DIAS DE PRESENCIAL MOD.: SEMI" attribute="1" defaultMemberUniqueName="[TB_Enfermagem2].[DIAS DE PRESENCIAL MOD.: SEMI].[All]" allUniqueName="[TB_Enfermagem2].[DIAS DE PRESENCIAL MOD.: SEMI].[All]" dimensionUniqueName="[TB_Enfermagem2]" displayFolder="" count="0" memberValueDatatype="130" unbalanced="0"/>
    <cacheHierarchy uniqueName="[TB_Enfermagem2].[100%]" caption="100%" attribute="1" defaultMemberUniqueName="[TB_Enfermagem2].[100%].[All]" allUniqueName="[TB_Enfermagem2].[100%].[All]" dimensionUniqueName="[TB_Enfermagem2]" displayFolder="" count="0" memberValueDatatype="130" unbalanced="0"/>
    <cacheHierarchy uniqueName="[TB_Enfermagem21].[CURSO]" caption="CURSO" attribute="1" defaultMemberUniqueName="[TB_Enfermagem21].[CURSO].[All]" allUniqueName="[TB_Enfermagem21].[CURSO].[All]" dimensionUniqueName="[TB_Enfermagem21]" displayFolder="" count="2" memberValueDatatype="130" unbalanced="0">
      <fieldsUsage count="2">
        <fieldUsage x="-1"/>
        <fieldUsage x="0"/>
      </fieldsUsage>
    </cacheHierarchy>
    <cacheHierarchy uniqueName="[TB_Enfermagem21].[PERÍODOS]" caption="PERÍODOS" attribute="1" defaultMemberUniqueName="[TB_Enfermagem21].[PERÍODOS].[All]" allUniqueName="[TB_Enfermagem21].[PERÍODOS].[All]" dimensionUniqueName="[TB_Enfermagem21]" displayFolder="" count="0" memberValueDatatype="130" unbalanced="0"/>
    <cacheHierarchy uniqueName="[TB_Enfermagem21].[ORDEM]" caption="ORDEM" attribute="1" defaultMemberUniqueName="[TB_Enfermagem21].[ORDEM].[All]" allUniqueName="[TB_Enfermagem21].[ORDEM].[All]" dimensionUniqueName="[TB_Enfermagem21]" displayFolder="" count="0" memberValueDatatype="20" unbalanced="0"/>
    <cacheHierarchy uniqueName="[TB_Enfermagem21].[NOME DISCIPLINA]" caption="NOME DISCIPLINA" attribute="1" defaultMemberUniqueName="[TB_Enfermagem21].[NOME DISCIPLINA].[All]" allUniqueName="[TB_Enfermagem21].[NOME DISCIPLINA].[All]" dimensionUniqueName="[TB_Enfermagem21]" displayFolder="" count="0" memberValueDatatype="130" unbalanced="0"/>
    <cacheHierarchy uniqueName="[TB_Enfermagem21].[REDUZIDO]" caption="REDUZIDO" attribute="1" defaultMemberUniqueName="[TB_Enfermagem21].[REDUZIDO].[All]" allUniqueName="[TB_Enfermagem21].[REDUZIDO].[All]" dimensionUniqueName="[TB_Enfermagem21]" displayFolder="" count="0" memberValueDatatype="130" unbalanced="0"/>
    <cacheHierarchy uniqueName="[TB_Enfermagem21].[CH TOTAL]" caption="CH TOTAL" attribute="1" defaultMemberUniqueName="[TB_Enfermagem21].[CH TOTAL].[All]" allUniqueName="[TB_Enfermagem21].[CH TOTAL].[All]" dimensionUniqueName="[TB_Enfermagem21]" displayFolder="" count="0" memberValueDatatype="20" unbalanced="0"/>
    <cacheHierarchy uniqueName="[TB_Enfermagem21].[TIPO COMPONENTE]" caption="TIPO COMPONENTE" attribute="1" defaultMemberUniqueName="[TB_Enfermagem21].[TIPO COMPONENTE].[All]" allUniqueName="[TB_Enfermagem21].[TIPO COMPONENTE].[All]" dimensionUniqueName="[TB_Enfermagem21]" displayFolder="" count="0" memberValueDatatype="130" unbalanced="0"/>
    <cacheHierarchy uniqueName="[TB_Enfermagem21].[CH TEÓRICA]" caption="CH TEÓRICA" attribute="1" defaultMemberUniqueName="[TB_Enfermagem21].[CH TEÓRICA].[All]" allUniqueName="[TB_Enfermagem21].[CH TEÓRICA].[All]" dimensionUniqueName="[TB_Enfermagem21]" displayFolder="" count="0" memberValueDatatype="20" unbalanced="0"/>
    <cacheHierarchy uniqueName="[TB_Enfermagem21].[CH PRÁTICA]" caption="CH PRÁTICA" attribute="1" defaultMemberUniqueName="[TB_Enfermagem21].[CH PRÁTICA].[All]" allUniqueName="[TB_Enfermagem21].[CH PRÁTICA].[All]" dimensionUniqueName="[TB_Enfermagem21]" displayFolder="" count="0" memberValueDatatype="20" unbalanced="0"/>
    <cacheHierarchy uniqueName="[TB_Enfermagem21].[CH ESTÁGIO]" caption="CH ESTÁGIO" attribute="1" defaultMemberUniqueName="[TB_Enfermagem21].[CH ESTÁGIO].[All]" allUniqueName="[TB_Enfermagem21].[CH ESTÁGIO].[All]" dimensionUniqueName="[TB_Enfermagem21]" displayFolder="" count="0" memberValueDatatype="20" unbalanced="0"/>
    <cacheHierarchy uniqueName="[TB_Enfermagem21].[CH EXTENSÃO]" caption="CH EXTENSÃO" attribute="1" defaultMemberUniqueName="[TB_Enfermagem21].[CH EXTENSÃO].[All]" allUniqueName="[TB_Enfermagem21].[CH EXTENSÃO].[All]" dimensionUniqueName="[TB_Enfermagem21]" displayFolder="" count="0" memberValueDatatype="20" unbalanced="0"/>
    <cacheHierarchy uniqueName="[TB_Enfermagem21].[CH ONLINE]" caption="CH ONLINE" attribute="1" defaultMemberUniqueName="[TB_Enfermagem21].[CH ONLINE].[All]" allUniqueName="[TB_Enfermagem21].[CH ONLINE].[All]" dimensionUniqueName="[TB_Enfermagem21]" displayFolder="" count="0" memberValueDatatype="20" unbalanced="0"/>
    <cacheHierarchy uniqueName="[TB_Enfermagem21].[TIPIFICAÇÃO]" caption="TIPIFICAÇÃO" attribute="1" defaultMemberUniqueName="[TB_Enfermagem21].[TIPIFICAÇÃO].[All]" allUniqueName="[TB_Enfermagem21].[TIPIFICAÇÃO].[All]" dimensionUniqueName="[TB_Enfermagem21]" displayFolder="" count="0" memberValueDatatype="130" unbalanced="0"/>
    <cacheHierarchy uniqueName="[TB_Enfermagem21].[CRÉDITOS]" caption="CRÉDITOS" attribute="1" defaultMemberUniqueName="[TB_Enfermagem21].[CRÉDITOS].[All]" allUniqueName="[TB_Enfermagem21].[CRÉDITOS].[All]" dimensionUniqueName="[TB_Enfermagem21]" displayFolder="" count="0" memberValueDatatype="5" unbalanced="0"/>
    <cacheHierarchy uniqueName="[TB_Enfermagem21].[DIAS PRESENCIAL]" caption="DIAS PRESENCIAL" attribute="1" defaultMemberUniqueName="[TB_Enfermagem21].[DIAS PRESENCIAL].[All]" allUniqueName="[TB_Enfermagem21].[DIAS PRESENCIAL].[All]" dimensionUniqueName="[TB_Enfermagem21]" displayFolder="" count="0" memberValueDatatype="5" unbalanced="0"/>
    <cacheHierarchy uniqueName="[TB_Enfermagem21].[TIPO]" caption="TIPO" attribute="1" defaultMemberUniqueName="[TB_Enfermagem21].[TIPO].[All]" allUniqueName="[TB_Enfermagem21].[TIPO].[All]" dimensionUniqueName="[TB_Enfermagem21]" displayFolder="" count="0" memberValueDatatype="130" unbalanced="0"/>
    <cacheHierarchy uniqueName="[TB_Enfermagem21].[TIPO DE OFERTA]" caption="TIPO DE OFERTA" attribute="1" defaultMemberUniqueName="[TB_Enfermagem21].[TIPO DE OFERTA].[All]" allUniqueName="[TB_Enfermagem21].[TIPO DE OFERTA].[All]" dimensionUniqueName="[TB_Enfermagem21]" displayFolder="" count="0" memberValueDatatype="130" unbalanced="0"/>
    <cacheHierarchy uniqueName="[TB_Enfermagem21].[PRESENCIAL]" caption="PRESENCIAL" attribute="1" defaultMemberUniqueName="[TB_Enfermagem21].[PRESENCIAL].[All]" allUniqueName="[TB_Enfermagem21].[PRESENCIAL].[All]" dimensionUniqueName="[TB_Enfermagem21]" displayFolder="" count="0" memberValueDatatype="130" unbalanced="0"/>
    <cacheHierarchy uniqueName="[TB_Enfermagem21].[SÍNCRONO]" caption="SÍNCRONO" attribute="1" defaultMemberUniqueName="[TB_Enfermagem21].[SÍNCRONO].[All]" allUniqueName="[TB_Enfermagem21].[SÍNCRONO].[All]" dimensionUniqueName="[TB_Enfermagem21]" displayFolder="" count="0" memberValueDatatype="130" unbalanced="0"/>
    <cacheHierarchy uniqueName="[TB_Enfermagem21].[ASSÍNCRONO]" caption="ASSÍNCRONO" attribute="1" defaultMemberUniqueName="[TB_Enfermagem21].[ASSÍNCRONO].[All]" allUniqueName="[TB_Enfermagem21].[ASSÍNCRONO].[All]" dimensionUniqueName="[TB_Enfermagem21]" displayFolder="" count="0" memberValueDatatype="130" unbalanced="0"/>
    <cacheHierarchy uniqueName="[TB_Enfermagem21].[CRÉDITOS PAGO PROFESSOR]" caption="CRÉDITOS PAGO PROFESSOR" attribute="1" defaultMemberUniqueName="[TB_Enfermagem21].[CRÉDITOS PAGO PROFESSOR].[All]" allUniqueName="[TB_Enfermagem21].[CRÉDITOS PAGO PROFESSOR].[All]" dimensionUniqueName="[TB_Enfermagem21]" displayFolder="" count="0" memberValueDatatype="20" unbalanced="0"/>
    <cacheHierarchy uniqueName="[TB_Enfermagem21].[CRÉDITOS PAGOS ON.S]" caption="CRÉDITOS PAGOS ON.S" attribute="1" defaultMemberUniqueName="[TB_Enfermagem21].[CRÉDITOS PAGOS ON.S].[All]" allUniqueName="[TB_Enfermagem21].[CRÉDITOS PAGOS ON.S].[All]" dimensionUniqueName="[TB_Enfermagem21]" displayFolder="" count="0" memberValueDatatype="20" unbalanced="0"/>
    <cacheHierarchy uniqueName="[TB_Enfermagem21].[CRÉDITOS PAGO TUTOR]" caption="CRÉDITOS PAGO TUTOR" attribute="1" defaultMemberUniqueName="[TB_Enfermagem21].[CRÉDITOS PAGO TUTOR].[All]" allUniqueName="[TB_Enfermagem21].[CRÉDITOS PAGO TUTOR].[All]" dimensionUniqueName="[TB_Enfermagem21]" displayFolder="" count="0" memberValueDatatype="20" unbalanced="0"/>
    <cacheHierarchy uniqueName="[TB_Enfermagem21].[CRÉDITOS OFF]" caption="CRÉDITOS OFF" attribute="1" defaultMemberUniqueName="[TB_Enfermagem21].[CRÉDITOS OFF].[All]" allUniqueName="[TB_Enfermagem21].[CRÉDITOS OFF].[All]" dimensionUniqueName="[TB_Enfermagem21]" displayFolder="" count="0" memberValueDatatype="20" unbalanced="0"/>
    <cacheHierarchy uniqueName="[TB_Enfermagem21].[HABILITAÇÃO]" caption="HABILITAÇÃO" attribute="1" defaultMemberUniqueName="[TB_Enfermagem21].[HABILITAÇÃO].[All]" allUniqueName="[TB_Enfermagem21].[HABILITAÇÃO].[All]" dimensionUniqueName="[TB_Enfermagem21]" displayFolder="" count="0" memberValueDatatype="130" unbalanced="0"/>
    <cacheHierarchy uniqueName="[TB_Enfermagem21].[PRESENCIAL2]" caption="PRESENCIAL2" attribute="1" defaultMemberUniqueName="[TB_Enfermagem21].[PRESENCIAL2].[All]" allUniqueName="[TB_Enfermagem21].[PRESENCIAL2].[All]" dimensionUniqueName="[TB_Enfermagem21]" displayFolder="" count="0" memberValueDatatype="130" unbalanced="0"/>
    <cacheHierarchy uniqueName="[TB_Enfermagem21].[DIAS DE PRESENCIAL MOD.: PRESENCIAL]" caption="DIAS DE PRESENCIAL MOD.: PRESENCIAL" attribute="1" defaultMemberUniqueName="[TB_Enfermagem21].[DIAS DE PRESENCIAL MOD.: PRESENCIAL].[All]" allUniqueName="[TB_Enfermagem21].[DIAS DE PRESENCIAL MOD.: PRESENCIAL].[All]" dimensionUniqueName="[TB_Enfermagem21]" displayFolder="" count="0" memberValueDatatype="130" unbalanced="0"/>
    <cacheHierarchy uniqueName="[TB_Enfermagem21].[SEMI]" caption="SEMI" attribute="1" defaultMemberUniqueName="[TB_Enfermagem21].[SEMI].[All]" allUniqueName="[TB_Enfermagem21].[SEMI].[All]" dimensionUniqueName="[TB_Enfermagem21]" displayFolder="" count="0" memberValueDatatype="130" unbalanced="0"/>
    <cacheHierarchy uniqueName="[TB_Enfermagem21].[DIAS DE PRESENCIAL MOD.: SEMI]" caption="DIAS DE PRESENCIAL MOD.: SEMI" attribute="1" defaultMemberUniqueName="[TB_Enfermagem21].[DIAS DE PRESENCIAL MOD.: SEMI].[All]" allUniqueName="[TB_Enfermagem21].[DIAS DE PRESENCIAL MOD.: SEMI].[All]" dimensionUniqueName="[TB_Enfermagem21]" displayFolder="" count="0" memberValueDatatype="130" unbalanced="0"/>
    <cacheHierarchy uniqueName="[TB_Enfermagem21].[100%]" caption="100%" attribute="1" defaultMemberUniqueName="[TB_Enfermagem21].[100%].[All]" allUniqueName="[TB_Enfermagem21].[100%].[All]" dimensionUniqueName="[TB_Enfermagem21]" displayFolder="" count="0" memberValueDatatype="130" unbalanced="0"/>
    <cacheHierarchy uniqueName="[Trilha Carreira].[Eixo]" caption="Eixo" attribute="1" defaultMemberUniqueName="[Trilha Carreira].[Eixo].[All]" allUniqueName="[Trilha Carreira].[Eixo].[All]" dimensionUniqueName="[Trilha Carreira]" displayFolder="" count="0" memberValueDatatype="130" unbalanced="0"/>
    <cacheHierarchy uniqueName="[Trilha Carreira].[Disciplina proposta]" caption="Disciplina proposta" attribute="1" defaultMemberUniqueName="[Trilha Carreira].[Disciplina proposta].[All]" allUniqueName="[Trilha Carreira].[Disciplina proposta].[All]" dimensionUniqueName="[Trilha Carreira]" displayFolder="" count="0" memberValueDatatype="130" unbalanced="0"/>
    <cacheHierarchy uniqueName="[Trilha Carreira].[Período]" caption="Período" attribute="1" defaultMemberUniqueName="[Trilha Carreira].[Período].[All]" allUniqueName="[Trilha Carreira].[Período].[All]" dimensionUniqueName="[Trilha Carreira]" displayFolder="" count="0" memberValueDatatype="20" unbalanced="0"/>
    <cacheHierarchy uniqueName="[Trilha Carreira].[CH TOTAL]" caption="CH TOTAL" attribute="1" defaultMemberUniqueName="[Trilha Carreira].[CH TOTAL].[All]" allUniqueName="[Trilha Carreira].[CH TOTAL].[All]" dimensionUniqueName="[Trilha Carreira]" displayFolder="" count="0" memberValueDatatype="20" unbalanced="0"/>
    <cacheHierarchy uniqueName="[Trilha Carreira].[TIPO COMPONENTE]" caption="TIPO COMPONENTE" attribute="1" defaultMemberUniqueName="[Trilha Carreira].[TIPO COMPONENTE].[All]" allUniqueName="[Trilha Carreira].[TIPO COMPONENTE].[All]" dimensionUniqueName="[Trilha Carreira]" displayFolder="" count="0" memberValueDatatype="130" unbalanced="0"/>
    <cacheHierarchy uniqueName="[Trilha Carreira].[CH TEÓRICA]" caption="CH TEÓRICA" attribute="1" defaultMemberUniqueName="[Trilha Carreira].[CH TEÓRICA].[All]" allUniqueName="[Trilha Carreira].[CH TEÓRICA].[All]" dimensionUniqueName="[Trilha Carreira]" displayFolder="" count="0" memberValueDatatype="20" unbalanced="0"/>
    <cacheHierarchy uniqueName="[Trilha Carreira].[CH PRÁTICA]" caption="CH PRÁTICA" attribute="1" defaultMemberUniqueName="[Trilha Carreira].[CH PRÁTICA].[All]" allUniqueName="[Trilha Carreira].[CH PRÁTICA].[All]" dimensionUniqueName="[Trilha Carreira]" displayFolder="" count="0" memberValueDatatype="20" unbalanced="0"/>
    <cacheHierarchy uniqueName="[Trilha Carreira].[CH ESTÁGIO]" caption="CH ESTÁGIO" attribute="1" defaultMemberUniqueName="[Trilha Carreira].[CH ESTÁGIO].[All]" allUniqueName="[Trilha Carreira].[CH ESTÁGIO].[All]" dimensionUniqueName="[Trilha Carreira]" displayFolder="" count="0" memberValueDatatype="20" unbalanced="0"/>
    <cacheHierarchy uniqueName="[Trilha Carreira].[CH EXTENSÃO]" caption="CH EXTENSÃO" attribute="1" defaultMemberUniqueName="[Trilha Carreira].[CH EXTENSÃO].[All]" allUniqueName="[Trilha Carreira].[CH EXTENSÃO].[All]" dimensionUniqueName="[Trilha Carreira]" displayFolder="" count="0" memberValueDatatype="20" unbalanced="0"/>
    <cacheHierarchy uniqueName="[Trilha Carreira].[CH ONLINE]" caption="CH ONLINE" attribute="1" defaultMemberUniqueName="[Trilha Carreira].[CH ONLINE].[All]" allUniqueName="[Trilha Carreira].[CH ONLINE].[All]" dimensionUniqueName="[Trilha Carreira]" displayFolder="" count="0" memberValueDatatype="20" unbalanced="0"/>
    <cacheHierarchy uniqueName="[Trilha Carreira].[COMUM?]" caption="COMUM?" attribute="1" defaultMemberUniqueName="[Trilha Carreira].[COMUM?].[All]" allUniqueName="[Trilha Carreira].[COMUM?].[All]" dimensionUniqueName="[Trilha Carreira]" displayFolder="" count="0" memberValueDatatype="130" unbalanced="0"/>
    <cacheHierarchy uniqueName="[Trilha Carreira].[TIPIFICAÇÃO]" caption="TIPIFICAÇÃO" attribute="1" defaultMemberUniqueName="[Trilha Carreira].[TIPIFICAÇÃO].[All]" allUniqueName="[Trilha Carreira].[TIPIFICAÇÃO].[All]" dimensionUniqueName="[Trilha Carreira]" displayFolder="" count="0" memberValueDatatype="130" unbalanced="0"/>
    <cacheHierarchy uniqueName="[Measures].[__XL_Count TB_Enfermagem2]" caption="__XL_Count TB_Enfermagem2" measure="1" displayFolder="" measureGroup="TB_Enfermagem2" count="0" hidden="1"/>
    <cacheHierarchy uniqueName="[Measures].[__XL_Count DCN]" caption="__XL_Count DCN" measure="1" displayFolder="" measureGroup="DCN" count="0" hidden="1"/>
    <cacheHierarchy uniqueName="[Measures].[__XL_Count Domínios Profissionais]" caption="__XL_Count Domínios Profissionais" measure="1" displayFolder="" measureGroup="Domínios Profissionais" count="0" hidden="1"/>
    <cacheHierarchy uniqueName="[Measures].[__XL_Count ENADE]" caption="__XL_Count ENADE" measure="1" displayFolder="" measureGroup="ENADE" count="0" hidden="1"/>
    <cacheHierarchy uniqueName="[Measures].[__XL_Count Grupos]" caption="__XL_Count Grupos" measure="1" displayFolder="" measureGroup="Grupos" count="0" hidden="1"/>
    <cacheHierarchy uniqueName="[Measures].[__XL_Count Maturidade]" caption="__XL_Count Maturidade" measure="1" displayFolder="" measureGroup="Maturidade" count="0" hidden="1"/>
    <cacheHierarchy uniqueName="[Measures].[__XL_Count Trilha Carreira]" caption="__XL_Count Trilha Carreira" measure="1" displayFolder="" measureGroup="Trilha Carreira" count="0" hidden="1"/>
    <cacheHierarchy uniqueName="[Measures].[__XL_Count Psicologia]" caption="__XL_Count Psicologia" measure="1" displayFolder="" measureGroup="Psicologia" count="0" hidden="1"/>
    <cacheHierarchy uniqueName="[Measures].[__XL_Count TB_Enfermagem21]" caption="__XL_Count TB_Enfermagem21" measure="1" displayFolder="" measureGroup="TB_Enfermagem21" count="0" hidden="1"/>
    <cacheHierarchy uniqueName="[Measures].[__No measures defined]" caption="__No measures defined" measure="1" displayFolder="" count="0" hidden="1"/>
    <cacheHierarchy uniqueName="[Measures].[Soma de CH TOTAL]" caption="Soma de CH TOTAL" measure="1" displayFolder="" measureGroup="TB_Enfermagem2" count="0" hidden="1">
      <extLst>
        <ext xmlns:x15="http://schemas.microsoft.com/office/spreadsheetml/2010/11/main" uri="{B97F6D7D-B522-45F9-BDA1-12C45D357490}">
          <x15:cacheHierarchy aggregatedColumn="88"/>
        </ext>
      </extLst>
    </cacheHierarchy>
    <cacheHierarchy uniqueName="[Measures].[Soma de CH TOTAL 2]" caption="Soma de CH TOTAL 2" measure="1" displayFolder="" measureGroup="TB_Enfermagem21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115"/>
        </ext>
      </extLst>
    </cacheHierarchy>
    <cacheHierarchy uniqueName="[Measures].[Soma de CH TEÓRICA]" caption="Soma de CH TEÓRICA" measure="1" displayFolder="" measureGroup="TB_Enfermagem21" count="0" hidden="1">
      <extLst>
        <ext xmlns:x15="http://schemas.microsoft.com/office/spreadsheetml/2010/11/main" uri="{B97F6D7D-B522-45F9-BDA1-12C45D357490}">
          <x15:cacheHierarchy aggregatedColumn="117"/>
        </ext>
      </extLst>
    </cacheHierarchy>
    <cacheHierarchy uniqueName="[Measures].[Soma de CH PRÁTICA]" caption="Soma de CH PRÁTICA" measure="1" displayFolder="" measureGroup="TB_Enfermagem21" count="0" hidden="1">
      <extLst>
        <ext xmlns:x15="http://schemas.microsoft.com/office/spreadsheetml/2010/11/main" uri="{B97F6D7D-B522-45F9-BDA1-12C45D357490}">
          <x15:cacheHierarchy aggregatedColumn="118"/>
        </ext>
      </extLst>
    </cacheHierarchy>
    <cacheHierarchy uniqueName="[Measures].[Soma de CH ESTÁGIO]" caption="Soma de CH ESTÁGIO" measure="1" displayFolder="" measureGroup="TB_Enfermagem21" count="0" hidden="1">
      <extLst>
        <ext xmlns:x15="http://schemas.microsoft.com/office/spreadsheetml/2010/11/main" uri="{B97F6D7D-B522-45F9-BDA1-12C45D357490}">
          <x15:cacheHierarchy aggregatedColumn="119"/>
        </ext>
      </extLst>
    </cacheHierarchy>
    <cacheHierarchy uniqueName="[Measures].[Soma de CH EXTENSÃO]" caption="Soma de CH EXTENSÃO" measure="1" displayFolder="" measureGroup="TB_Enfermagem21" count="0" hidden="1">
      <extLst>
        <ext xmlns:x15="http://schemas.microsoft.com/office/spreadsheetml/2010/11/main" uri="{B97F6D7D-B522-45F9-BDA1-12C45D357490}">
          <x15:cacheHierarchy aggregatedColumn="120"/>
        </ext>
      </extLst>
    </cacheHierarchy>
    <cacheHierarchy uniqueName="[Measures].[Soma de CH ONLINE]" caption="Soma de CH ONLINE" measure="1" displayFolder="" measureGroup="TB_Enfermagem21" count="0" hidden="1">
      <extLst>
        <ext xmlns:x15="http://schemas.microsoft.com/office/spreadsheetml/2010/11/main" uri="{B97F6D7D-B522-45F9-BDA1-12C45D357490}">
          <x15:cacheHierarchy aggregatedColumn="121"/>
        </ext>
      </extLst>
    </cacheHierarchy>
    <cacheHierarchy uniqueName="[Measures].[StdDev de CH EXTENSÃO]" caption="StdDev de CH EXTENSÃO" measure="1" displayFolder="" measureGroup="TB_Enfermagem21" count="0" hidden="1">
      <extLst>
        <ext xmlns:x15="http://schemas.microsoft.com/office/spreadsheetml/2010/11/main" uri="{B97F6D7D-B522-45F9-BDA1-12C45D357490}">
          <x15:cacheHierarchy aggregatedColumn="120"/>
        </ext>
      </extLst>
    </cacheHierarchy>
  </cacheHierarchies>
  <kpis count="0"/>
  <dimensions count="10">
    <dimension name="DCN" uniqueName="[DCN]" caption="DCN"/>
    <dimension name="Domínios Profissionais" uniqueName="[Domínios Profissionais]" caption="Domínios Profissionais"/>
    <dimension name="ENADE" uniqueName="[ENADE]" caption="ENADE"/>
    <dimension name="Grupos" uniqueName="[Grupos]" caption="Grupos"/>
    <dimension name="Maturidade" uniqueName="[Maturidade]" caption="Maturidade"/>
    <dimension measure="1" name="Measures" uniqueName="[Measures]" caption="Measures"/>
    <dimension name="Psicologia" uniqueName="[Psicologia]" caption="Psicologia"/>
    <dimension name="TB_Enfermagem2" uniqueName="[TB_Enfermagem2]" caption="TB_Enfermagem2"/>
    <dimension name="TB_Enfermagem21" uniqueName="[TB_Enfermagem21]" caption="TB_Enfermagem21"/>
    <dimension name="Trilha Carreira" uniqueName="[Trilha Carreira]" caption="Trilha Carreira"/>
  </dimensions>
  <measureGroups count="9">
    <measureGroup name="DCN" caption="DCN"/>
    <measureGroup name="Domínios Profissionais" caption="Domínios Profissionais"/>
    <measureGroup name="ENADE" caption="ENADE"/>
    <measureGroup name="Grupos" caption="Grupos"/>
    <measureGroup name="Maturidade" caption="Maturidade"/>
    <measureGroup name="Psicologia" caption="Psicologia"/>
    <measureGroup name="TB_Enfermagem2" caption="TB_Enfermagem2"/>
    <measureGroup name="TB_Enfermagem21" caption="TB_Enfermagem21"/>
    <measureGroup name="Trilha Carreira" caption="Trilha Carreira"/>
  </measureGroups>
  <maps count="9">
    <map measureGroup="0" dimension="0"/>
    <map measureGroup="1" dimension="1"/>
    <map measureGroup="2" dimension="2"/>
    <map measureGroup="3" dimension="3"/>
    <map measureGroup="4" dimension="4"/>
    <map measureGroup="5" dimension="6"/>
    <map measureGroup="6" dimension="7"/>
    <map measureGroup="7" dimension="8"/>
    <map measureGroup="8" dimension="9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768429F-0149-4293-8F47-DD16ACCDE6A6}" name="Tabela dinâmica5" cacheId="13" applyNumberFormats="0" applyBorderFormats="0" applyFontFormats="0" applyPatternFormats="0" applyAlignmentFormats="0" applyWidthHeightFormats="1" dataCaption="Valores" updatedVersion="8" minRefreshableVersion="3" subtotalHiddenItems="1" itemPrintTitles="1" createdVersion="8" indent="0" compact="0" compactData="0" multipleFieldFilters="0">
  <location ref="S4:U12" firstHeaderRow="0" firstDataRow="1" firstDataCol="1"/>
  <pivotFields count="3"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</pivotFields>
  <rowFields count="1">
    <field x="1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dataFields count="2">
    <dataField name="CH TOTAL" fld="0" baseField="0" baseItem="0"/>
    <dataField name="%" fld="2" baseField="1" baseItem="0">
      <extLst>
        <ext xmlns:x14="http://schemas.microsoft.com/office/spreadsheetml/2009/9/main" uri="{E15A36E0-9728-4e99-A89B-3F7291B0FE68}">
          <x14:dataField sourceField="0" uniqueName="[__Xl2].[Measures].[Soma de CH TOTAL]"/>
        </ext>
      </extLst>
    </dataField>
  </dataFields>
  <formats count="14">
    <format dxfId="75">
      <pivotArea type="all" dataOnly="0" outline="0" fieldPosition="0"/>
    </format>
    <format dxfId="74">
      <pivotArea outline="0" collapsedLevelsAreSubtotals="1" fieldPosition="0"/>
    </format>
    <format dxfId="73">
      <pivotArea dataOnly="0" labelOnly="1" grandRow="1" outline="0" fieldPosition="0"/>
    </format>
    <format dxfId="72">
      <pivotArea dataOnly="0" labelOnly="1" outline="0" axis="axisValues" fieldPosition="0"/>
    </format>
    <format dxfId="71">
      <pivotArea dataOnly="0" labelOnly="1" outline="0" axis="axisValues" fieldPosition="0"/>
    </format>
    <format dxfId="70">
      <pivotArea dataOnly="0" labelOnly="1" outline="0" axis="axisValues" fieldPosition="0"/>
    </format>
    <format dxfId="69">
      <pivotArea field="1" type="button" dataOnly="0" labelOnly="1" outline="0" axis="axisRow" fieldPosition="0"/>
    </format>
    <format dxfId="68">
      <pivotArea dataOnly="0" labelOnly="1" outline="0" axis="axisValues" fieldPosition="0"/>
    </format>
    <format dxfId="67">
      <pivotArea field="1" type="button" dataOnly="0" labelOnly="1" outline="0" axis="axisRow" fieldPosition="0"/>
    </format>
    <format dxfId="66">
      <pivotArea dataOnly="0" labelOnly="1" outline="0" axis="axisValues" fieldPosition="0"/>
    </format>
    <format dxfId="65">
      <pivotArea field="1" type="button" dataOnly="0" labelOnly="1" outline="0" axis="axisRow" fieldPosition="0"/>
    </format>
    <format dxfId="6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3">
      <pivotArea field="1" type="button" dataOnly="0" labelOnly="1" outline="0" axis="axisRow" fieldPosition="0"/>
    </format>
    <format dxfId="6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Hierarchies count="17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%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</pivotHierarchies>
  <pivotTableStyleInfo name="PivotStyleLight1" showRowHeaders="1" showColHeaders="1" showRowStripes="0" showColStripes="0" showLastColumn="1"/>
  <rowHierarchiesUsage count="1">
    <rowHierarchyUsage hierarchyUsage="116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 sourceDataName="WorksheetConnection_Modelo Frame 5 anos.xlsx!TB_Enfermagem21">
        <x15:activeTabTopLevelEntity name="[TB_Enfermagem2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90D3236-128B-4DAF-B571-F5AE1310AD96}" name="Tabela dinâmica3" cacheId="7" applyNumberFormats="0" applyBorderFormats="0" applyFontFormats="0" applyPatternFormats="0" applyAlignmentFormats="0" applyWidthHeightFormats="1" dataCaption="Valores" updatedVersion="8" minRefreshableVersion="3" subtotalHiddenItems="1" itemPrintTitles="1" createdVersion="8" indent="0" compact="0" compactData="0" multipleFieldFilters="0">
  <location ref="G4:I14" firstHeaderRow="0" firstDataRow="1" firstDataCol="1"/>
  <pivotFields count="3"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9"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</pivotFields>
  <rowFields count="1">
    <field x="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2">
    <i>
      <x/>
    </i>
    <i i="1">
      <x v="1"/>
    </i>
  </colItems>
  <dataFields count="2">
    <dataField name="CH TOTAL" fld="0" baseField="0" baseItem="0"/>
    <dataField name="%" fld="2" showDataAs="percentOfTotal" baseField="1" baseItem="0" numFmtId="10">
      <extLst>
        <ext xmlns:x14="http://schemas.microsoft.com/office/spreadsheetml/2009/9/main" uri="{E15A36E0-9728-4e99-A89B-3F7291B0FE68}">
          <x14:dataField sourceField="0" uniqueName="[__Xl2].[Measures].[Soma de CH TOTAL]"/>
        </ext>
      </extLst>
    </dataField>
  </dataFields>
  <formats count="13">
    <format dxfId="88">
      <pivotArea type="all" dataOnly="0" outline="0" fieldPosition="0"/>
    </format>
    <format dxfId="87">
      <pivotArea outline="0" collapsedLevelsAreSubtotals="1" fieldPosition="0"/>
    </format>
    <format dxfId="86">
      <pivotArea dataOnly="0" labelOnly="1" grandRow="1" outline="0" fieldPosition="0"/>
    </format>
    <format dxfId="85">
      <pivotArea dataOnly="0" labelOnly="1" outline="0" axis="axisValues" fieldPosition="0"/>
    </format>
    <format dxfId="84">
      <pivotArea dataOnly="0" labelOnly="1" outline="0" axis="axisValues" fieldPosition="0"/>
    </format>
    <format dxfId="83">
      <pivotArea dataOnly="0" labelOnly="1" outline="0" axis="axisValues" fieldPosition="0"/>
    </format>
    <format dxfId="82">
      <pivotArea field="1" type="button" dataOnly="0" labelOnly="1" outline="0" axis="axisRow" fieldPosition="0"/>
    </format>
    <format dxfId="81">
      <pivotArea dataOnly="0" labelOnly="1" outline="0" axis="axisValues" fieldPosition="0"/>
    </format>
    <format dxfId="80">
      <pivotArea field="1" type="button" dataOnly="0" labelOnly="1" outline="0" axis="axisRow" fieldPosition="0"/>
    </format>
    <format dxfId="79">
      <pivotArea dataOnly="0" labelOnly="1" outline="0" axis="axisValues" fieldPosition="0"/>
    </format>
    <format dxfId="78">
      <pivotArea outline="0" fieldPosition="0">
        <references count="1">
          <reference field="4294967294" count="1">
            <x v="1"/>
          </reference>
        </references>
      </pivotArea>
    </format>
    <format dxfId="7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Hierarchies count="17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CH TOTAL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</pivotHierarchies>
  <pivotTableStyleInfo name="PivotStyleLight1" showRowHeaders="1" showColHeaders="1" showRowStripes="0" showColStripes="0" showLastColumn="1"/>
  <rowHierarchiesUsage count="1">
    <rowHierarchyUsage hierarchyUsage="111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 sourceDataName="WorksheetConnection_Modelo Frame 5 anos.xlsx!TB_Enfermagem21">
        <x15:activeTabTopLevelEntity name="[TB_Enfermagem2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86552D-6A71-4458-B9CE-C2CC377A44AC}" name="Tabela dinâmica2" cacheId="10" applyNumberFormats="0" applyBorderFormats="0" applyFontFormats="0" applyPatternFormats="0" applyAlignmentFormats="0" applyWidthHeightFormats="1" dataCaption="Valores" updatedVersion="8" minRefreshableVersion="3" subtotalHiddenItems="1" itemPrintTitles="1" createdVersion="8" indent="0" compact="0" compactData="0" multipleFieldFilters="0">
  <location ref="M4:O12" firstHeaderRow="0" firstDataRow="1" firstDataCol="1"/>
  <pivotFields count="3"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dragToRow="0" dragToCol="0" dragToPage="0" dragToData="0" dragOff="0" showAll="0" topAutoShow="0" includeNewItemsInFilter="1" itemPageCount="0" rankBy="0" defaultSubtotal="0">
      <extLst>
        <ext xmlns:x14="http://schemas.microsoft.com/office/spreadsheetml/2009/9/main" uri="{2946ED86-A175-432a-8AC1-64E0C546D7DE}">
          <x14:pivotField ignore="1"/>
        </ext>
      </extLst>
    </pivotField>
  </pivotFields>
  <rowFields count="1">
    <field x="1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dataFields count="2">
    <dataField name="CH TOTAL" fld="0" baseField="0" baseItem="0"/>
    <dataField name="%" fld="2" showDataAs="percentOfTotal" baseField="1" baseItem="6" numFmtId="10">
      <extLst>
        <ext xmlns:x14="http://schemas.microsoft.com/office/spreadsheetml/2009/9/main" uri="{E15A36E0-9728-4e99-A89B-3F7291B0FE68}">
          <x14:dataField sourceField="0" uniqueName="[__Xl2].[Measures].[Soma de CH TOTAL]"/>
        </ext>
      </extLst>
    </dataField>
  </dataFields>
  <formats count="13">
    <format dxfId="101">
      <pivotArea type="all" dataOnly="0" outline="0" fieldPosition="0"/>
    </format>
    <format dxfId="100">
      <pivotArea outline="0" collapsedLevelsAreSubtotals="1" fieldPosition="0"/>
    </format>
    <format dxfId="99">
      <pivotArea dataOnly="0" labelOnly="1" grandRow="1" outline="0" fieldPosition="0"/>
    </format>
    <format dxfId="98">
      <pivotArea dataOnly="0" labelOnly="1" outline="0" axis="axisValues" fieldPosition="0"/>
    </format>
    <format dxfId="97">
      <pivotArea dataOnly="0" labelOnly="1" outline="0" axis="axisValues" fieldPosition="0"/>
    </format>
    <format dxfId="96">
      <pivotArea dataOnly="0" labelOnly="1" outline="0" axis="axisValues" fieldPosition="0"/>
    </format>
    <format dxfId="95">
      <pivotArea field="1" type="button" dataOnly="0" labelOnly="1" outline="0" axis="axisRow" fieldPosition="0"/>
    </format>
    <format dxfId="94">
      <pivotArea field="1" type="button" dataOnly="0" labelOnly="1" outline="0" axis="axisRow" fieldPosition="0"/>
    </format>
    <format dxfId="93">
      <pivotArea outline="0" fieldPosition="0">
        <references count="1">
          <reference field="4294967294" count="1">
            <x v="1"/>
          </reference>
        </references>
      </pivotArea>
    </format>
    <format dxfId="92">
      <pivotArea field="1" type="button" dataOnly="0" labelOnly="1" outline="0" axis="axisRow" fieldPosition="0"/>
    </format>
    <format dxfId="9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0">
      <pivotArea field="1" type="button" dataOnly="0" labelOnly="1" outline="0" axis="axisRow" fieldPosition="0"/>
    </format>
    <format dxfId="8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Hierarchies count="17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CH TOTAL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 dragOff="0" includeNewItemsInFilter="1">
      <extLst>
        <ext xmlns:x14="http://schemas.microsoft.com/office/spreadsheetml/2009/9/main" uri="{F1805F06-0CD3-4483-9156-8803C3D141DF}">
          <x14:pivotHierarchy ignore="1"/>
        </ext>
      </extLst>
    </pivotHierarchy>
  </pivotHierarchies>
  <pivotTableStyleInfo name="PivotStyleLight1" showRowHeaders="1" showColHeaders="1" showRowStripes="0" showColStripes="0" showLastColumn="1"/>
  <rowHierarchiesUsage count="1">
    <rowHierarchyUsage hierarchyUsage="122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 sourceDataName="WorksheetConnection_Modelo Frame 5 anos.xlsx!TB_Enfermagem21">
        <x15:activeTabTopLevelEntity name="[TB_Enfermagem2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D984BB-2806-4103-9433-608BF2E891B2}" name="Tabela dinâmica1" cacheId="19" applyNumberFormats="0" applyBorderFormats="0" applyFontFormats="0" applyPatternFormats="0" applyAlignmentFormats="0" applyWidthHeightFormats="1" dataCaption="Valores" updatedVersion="8" minRefreshableVersion="3" subtotalHiddenItems="1" itemPrintTitles="1" createdVersion="8" indent="0" compact="0" compactData="0" multipleFieldFilters="0">
  <location ref="B4:C6" firstHeaderRow="1" firstDataRow="1" firstDataCol="1"/>
  <pivotFields count="2">
    <pivotField axis="axisRow" compact="0" allDrilled="1" outline="0" subtotalTop="0" showAll="0" dataSourceSort="1" defaultSubtotal="0" defaultAttributeDrillState="1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0"/>
  </rowFields>
  <rowItems count="2">
    <i>
      <x/>
    </i>
    <i t="grand">
      <x/>
    </i>
  </rowItems>
  <colItems count="1">
    <i/>
  </colItems>
  <dataFields count="1">
    <dataField name="CH TOTAL" fld="1" baseField="0" baseItem="0"/>
  </dataFields>
  <formats count="10">
    <format dxfId="111">
      <pivotArea type="all" dataOnly="0" outline="0" fieldPosition="0"/>
    </format>
    <format dxfId="110">
      <pivotArea outline="0" collapsedLevelsAreSubtotals="1" fieldPosition="0"/>
    </format>
    <format dxfId="109">
      <pivotArea field="0" type="button" dataOnly="0" labelOnly="1" outline="0" axis="axisRow" fieldPosition="0"/>
    </format>
    <format dxfId="108">
      <pivotArea dataOnly="0" labelOnly="1" outline="0" fieldPosition="0">
        <references count="1">
          <reference field="0" count="0"/>
        </references>
      </pivotArea>
    </format>
    <format dxfId="107">
      <pivotArea dataOnly="0" labelOnly="1" grandRow="1" outline="0" fieldPosition="0"/>
    </format>
    <format dxfId="106">
      <pivotArea dataOnly="0" labelOnly="1" outline="0" axis="axisValues" fieldPosition="0"/>
    </format>
    <format dxfId="105">
      <pivotArea field="0" type="button" dataOnly="0" labelOnly="1" outline="0" axis="axisRow" fieldPosition="0"/>
    </format>
    <format dxfId="104">
      <pivotArea dataOnly="0" labelOnly="1" outline="0" axis="axisValues" fieldPosition="0"/>
    </format>
    <format dxfId="103">
      <pivotArea field="0" type="button" dataOnly="0" labelOnly="1" outline="0" axis="axisRow" fieldPosition="0"/>
    </format>
    <format dxfId="102">
      <pivotArea dataOnly="0" labelOnly="1" outline="0" axis="axisValues" fieldPosition="0"/>
    </format>
  </formats>
  <pivotHierarchies count="17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CH TOTAL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" showRowHeaders="1" showColHeaders="1" showRowStripes="0" showColStripes="0" showLastColumn="1"/>
  <rowHierarchiesUsage count="1">
    <rowHierarchyUsage hierarchyUsage="110"/>
  </row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 sourceDataName="WorksheetConnection_Modelo Frame 5 anos.xlsx!TB_Enfermagem21">
        <x15:activeTabTopLevelEntity name="[TB_Enfermagem2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7F88B6-D9C8-4398-B4E8-815F6B2B24C6}" name="Tabela dinâmica6" cacheId="16" dataOnRows="1" applyNumberFormats="0" applyBorderFormats="0" applyFontFormats="0" applyPatternFormats="0" applyAlignmentFormats="0" applyWidthHeightFormats="1" dataCaption="Valores" updatedVersion="8" minRefreshableVersion="3" subtotalHiddenItems="1" rowGrandTotals="0" colGrandTotals="0" itemPrintTitles="1" createdVersion="8" indent="0" compact="0" compactData="0" multipleFieldFilters="0">
  <location ref="Z4:AA9" firstHeaderRow="1" firstDataRow="1" firstDataCol="1"/>
  <pivotFields count="5"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-2"/>
  </rowFields>
  <rowItems count="5">
    <i>
      <x/>
    </i>
    <i i="1">
      <x v="1"/>
    </i>
    <i i="2">
      <x v="2"/>
    </i>
    <i i="3">
      <x v="3"/>
    </i>
    <i i="4">
      <x v="4"/>
    </i>
  </rowItems>
  <colItems count="1">
    <i/>
  </colItems>
  <dataFields count="5">
    <dataField name="Soma de CH TEÓRICA" fld="0" baseField="0" baseItem="0"/>
    <dataField name="Soma de CH PRÁTICA" fld="1" baseField="0" baseItem="0"/>
    <dataField name="Soma de CH ESTÁGIO" fld="2" baseField="0" baseItem="0"/>
    <dataField name="Soma de CH EXTENSÃO" fld="3" baseField="0" baseItem="0"/>
    <dataField name="Soma de CH ONLINE" fld="4" baseField="0" baseItem="0"/>
  </dataFields>
  <formats count="12">
    <format dxfId="123">
      <pivotArea type="all" dataOnly="0" outline="0" fieldPosition="0"/>
    </format>
    <format dxfId="122">
      <pivotArea outline="0" collapsedLevelsAreSubtotals="1" fieldPosition="0"/>
    </format>
    <format dxfId="121">
      <pivotArea dataOnly="0" labelOnly="1" grandRow="1" outline="0" fieldPosition="0"/>
    </format>
    <format dxfId="120">
      <pivotArea dataOnly="0" labelOnly="1" outline="0" axis="axisValues" fieldPosition="0"/>
    </format>
    <format dxfId="119">
      <pivotArea dataOnly="0" labelOnly="1" outline="0" axis="axisValues" fieldPosition="0"/>
    </format>
    <format dxfId="118">
      <pivotArea dataOnly="0" labelOnly="1" outline="0" axis="axisValues" fieldPosition="0"/>
    </format>
    <format dxfId="117">
      <pivotArea dataOnly="0" labelOnly="1" outline="0" axis="axisValues" fieldPosition="0"/>
    </format>
    <format dxfId="116">
      <pivotArea dataOnly="0" labelOnly="1" outline="0" axis="axisValues" fieldPosition="0"/>
    </format>
    <format dxfId="115">
      <pivotArea field="-2" type="button" dataOnly="0" labelOnly="1" outline="0" axis="axisRow" fieldPosition="0"/>
    </format>
    <format dxfId="114">
      <pivotArea dataOnly="0" labelOnly="1" grandCol="1" outline="0" axis="axisCol" fieldPosition="0"/>
    </format>
    <format dxfId="113">
      <pivotArea field="-2" type="button" dataOnly="0" labelOnly="1" outline="0" axis="axisRow" fieldPosition="0"/>
    </format>
    <format dxfId="112">
      <pivotArea dataOnly="0" labelOnly="1" grandCol="1" outline="0" axis="axisCol" fieldPosition="0"/>
    </format>
  </formats>
  <pivotHierarchies count="170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 caption="CH TOTAL"/>
    <pivotHierarchy dragToData="1"/>
    <pivotHierarchy dragToData="1"/>
    <pivotHierarchy dragToData="1"/>
    <pivotHierarchy dragToData="1"/>
    <pivotHierarchy dragToData="1"/>
    <pivotHierarchy dragToData="1"/>
  </pivotHierarchies>
  <pivotTableStyleInfo name="PivotStyleLight1" showRowHeaders="1" showColHeaders="1" showRowStripes="0" showColStripes="0" showLastColumn="1"/>
  <rowHierarchiesUsage count="1">
    <rowHierarchyUsage hierarchyUsage="-2"/>
  </row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 sourceDataName="WorksheetConnection_Modelo Frame 5 anos.xlsx!TB_Enfermagem21">
        <x15:activeTabTopLevelEntity name="[TB_Enfermagem21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32D93CF8-A92A-43FB-B5E5-D2C51F5D8FB5}" name="TB_Psicologia1" displayName="TB_Psicologia1" ref="B8:AB64" totalsRowShown="0" headerRowDxfId="188" headerRowBorderDxfId="187" tableBorderDxfId="186" totalsRowBorderDxfId="185">
  <autoFilter ref="B8:AB64" xr:uid="{37744430-4BF4-42BB-8534-264134029CCC}"/>
  <tableColumns count="27">
    <tableColumn id="14" xr3:uid="{FD418400-381F-4EA4-A4CF-44B0F3231FAC}" name="CURSO" dataDxfId="184">
      <calculatedColumnFormula>$J$2</calculatedColumnFormula>
    </tableColumn>
    <tableColumn id="1" xr3:uid="{4948B1AC-A738-4EF9-A941-E3FDFD978C56}" name="PERÍODOS" dataDxfId="183"/>
    <tableColumn id="3" xr3:uid="{7A38AE33-8F0A-496B-9FD0-9D9535CC1959}" name="ORDEM" dataDxfId="182"/>
    <tableColumn id="4" xr3:uid="{DC1BEAB0-35B4-4A2C-832D-AD6880139B00}" name="NOME DISCIPLINA" dataDxfId="181"/>
    <tableColumn id="28" xr3:uid="{F80E0A8E-FE5A-4960-BA41-20660172C66F}" name="REDUZIDO" dataDxfId="180"/>
    <tableColumn id="5" xr3:uid="{CE42359A-BB6B-4778-9F44-4FE4E0C330DE}" name="CH TOTAL" dataDxfId="179"/>
    <tableColumn id="6" xr3:uid="{C1FD54B8-C468-47BE-8238-C11C4944AD88}" name="TIPO COMPONENTE" dataDxfId="178"/>
    <tableColumn id="7" xr3:uid="{6740C073-48A6-42FE-B5DC-F493F5271C3E}" name="CH TEÓRICA" dataDxfId="177"/>
    <tableColumn id="8" xr3:uid="{F81EECB8-0CBF-4512-A257-D4C2A13F0CC6}" name="CH PRÁTICA" dataDxfId="176"/>
    <tableColumn id="12" xr3:uid="{CEA31A4F-18E4-40C9-82F8-9A17527ADD06}" name="CH ESTÁGIO" dataDxfId="175"/>
    <tableColumn id="13" xr3:uid="{50F62324-24DD-45CA-8404-AFC02CC64973}" name="CH EXTENSÃO" dataDxfId="174"/>
    <tableColumn id="9" xr3:uid="{CDDF8D4A-D2A8-4E4B-A3D3-D6FED68A43EA}" name="CH ONLINE" dataDxfId="173"/>
    <tableColumn id="10" xr3:uid="{17C4C7EE-94BE-4A4D-96BE-A63F0711B535}" name="TIPIFICAÇÃO" dataDxfId="172"/>
    <tableColumn id="11" xr3:uid="{C85AF8C5-E727-4796-9022-FA6F95C98B7A}" name="CRÉDITOS" dataDxfId="171">
      <calculatedColumnFormula>TB_Psicologia1[[#This Row],[CH TOTAL]]/Cursos!$E$3</calculatedColumnFormula>
    </tableColumn>
    <tableColumn id="18" xr3:uid="{35841E54-DCDF-49C6-AD25-7C895CE53733}" name="DIAS PRESENCIAL" dataDxfId="170">
      <calculatedColumnFormula array="1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calculatedColumnFormula>
    </tableColumn>
    <tableColumn id="2" xr3:uid="{68822B56-E5DD-4211-81AC-5CAB3FA525ED}" name="TIPO" dataDxfId="169"/>
    <tableColumn id="19" xr3:uid="{24E78ABE-9D19-4725-BAAC-326E685FF365}" name="TIPO DE OFERTA" dataDxfId="168"/>
    <tableColumn id="16" xr3:uid="{FCF0B758-29ED-4713-9FA1-A4E6384BF6A2}" name="CRÉDITOS PAGO PROFESSOR" dataDxfId="167">
      <calculatedColumnFormula array="1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calculatedColumnFormula>
    </tableColumn>
    <tableColumn id="26" xr3:uid="{9B5F4EFD-02E1-4F9C-8BCD-B0B2B90EFB7A}" name="CRÉDITOS PAGOS ON.S" dataDxfId="166">
      <calculatedColumnFormula>IF(TB_Psicologia1[[#This Row],[TIPIFICAÇÃO]]="ON.S",ROUNDUP(TB_Psicologia1[[#This Row],[CH TEÓRICA]]/Cursos!$E$3,0),0)</calculatedColumnFormula>
    </tableColumn>
    <tableColumn id="25" xr3:uid="{211DFD91-7D67-4C1D-8A37-6A08E35B643B}" name="CRÉDITOS PAGO TUTOR" dataDxfId="165">
      <calculatedColumnFormula array="1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calculatedColumnFormula>
    </tableColumn>
    <tableColumn id="17" xr3:uid="{7C66C5BC-6BD0-43BE-8A09-DDEB285EBB19}" name="CRÉDITOS OFF" dataDxfId="164">
      <calculatedColumnFormula array="1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calculatedColumnFormula>
    </tableColumn>
    <tableColumn id="15" xr3:uid="{11E96278-3077-482C-885C-2DD8FBF8497A}" name="HABILITAÇÃO" dataDxfId="163"/>
    <tableColumn id="20" xr3:uid="{40E73452-2B3F-4D65-8E7E-2183142CE6AF}" name="PRESENCIAL" dataDxfId="162"/>
    <tableColumn id="21" xr3:uid="{A9EF0060-9D2C-4695-93EA-B14E57BFB5EF}" name="DIAS DE PRESENCIAL MOD.: PRESENCIAL" dataDxfId="161"/>
    <tableColumn id="22" xr3:uid="{A61D5405-63F7-4E6C-ABBD-A5C1FEE87BA7}" name="SEMI" dataDxfId="160"/>
    <tableColumn id="23" xr3:uid="{D71C6DD1-49F4-4865-9139-5A7DC5738990}" name="DIAS DE PRESENCIAL MOD.: SEMI" dataDxfId="159"/>
    <tableColumn id="24" xr3:uid="{199C8B21-0478-4E7A-B2A4-EE759804A1EF}" name="100%" dataDxfId="158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FE86FB4-B9E1-4991-911E-294EF64D0CE8}" name="TB_Psicologia2" displayName="TB_Psicologia2" ref="B8:AE57" totalsRowShown="0" headerRowDxfId="157" headerRowBorderDxfId="156" tableBorderDxfId="155" totalsRowBorderDxfId="154">
  <autoFilter ref="B8:AE57" xr:uid="{37744430-4BF4-42BB-8534-264134029CCC}"/>
  <tableColumns count="30">
    <tableColumn id="14" xr3:uid="{991922AB-AA77-4A99-A7EA-E377C3E02F89}" name="CURSO" dataDxfId="153">
      <calculatedColumnFormula>$J$2</calculatedColumnFormula>
    </tableColumn>
    <tableColumn id="1" xr3:uid="{9E02EE9C-9C72-410F-84A0-506E243DA85C}" name="PERÍODOS" dataDxfId="152"/>
    <tableColumn id="3" xr3:uid="{6CFC8C9A-38A8-45DC-8477-9C65B6C0407C}" name="ORDEM" dataDxfId="151"/>
    <tableColumn id="4" xr3:uid="{7E1AB5F3-8403-4F70-AEC7-DFCFD6E5F271}" name="NOME DISCIPLINA" dataDxfId="150"/>
    <tableColumn id="28" xr3:uid="{0042575C-540C-4866-8EC6-6963748A9147}" name="REDUZIDO" dataDxfId="149"/>
    <tableColumn id="5" xr3:uid="{36ADF85C-D715-41FE-9685-F28E1A93F1DF}" name="CH TOTAL" dataDxfId="148"/>
    <tableColumn id="6" xr3:uid="{1723DDF9-A29A-4177-A485-1803349DA191}" name="TIPO COMPONENTE" dataDxfId="147"/>
    <tableColumn id="7" xr3:uid="{0455499F-DD43-4E67-B430-16F9712F22BD}" name="CH TEÓRICA" dataDxfId="146"/>
    <tableColumn id="8" xr3:uid="{236B3813-E6CD-41BE-8D4A-4E95FD5F3483}" name="CH PRÁTICA" dataDxfId="145"/>
    <tableColumn id="12" xr3:uid="{14D3588E-EF3E-4EF5-B31D-E7A10FC28403}" name="CH ESTÁGIO" dataDxfId="144"/>
    <tableColumn id="13" xr3:uid="{BDE87A9A-91B4-4843-AEA7-F91489CCA180}" name="CH EXTENSÃO" dataDxfId="143"/>
    <tableColumn id="9" xr3:uid="{8BDE0388-6A3D-4110-B798-EC36F8A2A419}" name="CH ONLINE" dataDxfId="142"/>
    <tableColumn id="10" xr3:uid="{6F0FDA90-CCF6-4D8F-9D9D-E53117DBBE94}" name="TIPIFICAÇÃO" dataDxfId="141"/>
    <tableColumn id="11" xr3:uid="{B6C84E6E-6D74-4908-916B-74F8690D68E8}" name="CRÉDITOS" dataDxfId="140">
      <calculatedColumnFormula>TB_Psicologia2[[#This Row],[CH TOTAL]]/Cursos!$E$3</calculatedColumnFormula>
    </tableColumn>
    <tableColumn id="18" xr3:uid="{709E7735-B8FC-4CBB-87C6-8997A9AC64E9}" name="DIAS PRESENCIAL" dataDxfId="139">
      <calculatedColumnFormula array="1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calculatedColumnFormula>
    </tableColumn>
    <tableColumn id="2" xr3:uid="{6A72418D-F7BE-4CAA-8B42-319582439114}" name="TIPO" dataDxfId="138"/>
    <tableColumn id="19" xr3:uid="{A928EFC2-C3EC-4882-B780-88789AF517DB}" name="TIPO DE OFERTA" dataDxfId="137"/>
    <tableColumn id="27" xr3:uid="{18DEDE36-C477-4C17-978A-1F7E7F5BE6E0}" name="PRESENCIAL" dataDxfId="136"/>
    <tableColumn id="30" xr3:uid="{675D0526-5885-429D-A9EE-292348A42E0D}" name="SÍNCRONO" dataDxfId="135"/>
    <tableColumn id="31" xr3:uid="{336E8CF3-A5A5-4947-A896-C651FFDCC287}" name="ASSÍNCRONO" dataDxfId="134"/>
    <tableColumn id="16" xr3:uid="{56D1778A-31B5-4834-A6CC-2EA75DA604CD}" name="CRÉDITOS PAGO PROFESSOR" dataDxfId="133">
      <calculatedColumnFormula array="1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calculatedColumnFormula>
    </tableColumn>
    <tableColumn id="26" xr3:uid="{55178771-6D7A-486E-BD76-5EE54B28A529}" name="CRÉDITOS PAGOS ON.S" dataDxfId="132">
      <calculatedColumnFormula>IF(TB_Psicologia2[[#This Row],[TIPIFICAÇÃO]]="ON.S",ROUNDUP(TB_Psicologia2[[#This Row],[CH TEÓRICA]]/Cursos!$E$3,0),0)</calculatedColumnFormula>
    </tableColumn>
    <tableColumn id="25" xr3:uid="{C08F8A54-C179-4539-A004-462252D8599C}" name="CRÉDITOS PAGO TUTOR" dataDxfId="131">
      <calculatedColumnFormula array="1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calculatedColumnFormula>
    </tableColumn>
    <tableColumn id="17" xr3:uid="{5337EB56-3D29-4B24-A469-1E497342B3F7}" name="CRÉDITOS OFF" dataDxfId="130">
      <calculatedColumnFormula array="1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calculatedColumnFormula>
    </tableColumn>
    <tableColumn id="15" xr3:uid="{A2309C31-76E5-4762-85E6-60BB0C9315E3}" name="HABILITAÇÃO" dataDxfId="129"/>
    <tableColumn id="20" xr3:uid="{319A1561-A881-44DE-BCBC-EF8E8D991686}" name="PRESENCIAL2" dataDxfId="128"/>
    <tableColumn id="21" xr3:uid="{7697F58E-C5E4-4B4F-B55F-CF43C83A5EB4}" name="DIAS DE PRESENCIAL MOD.: PRESENCIAL" dataDxfId="127"/>
    <tableColumn id="22" xr3:uid="{EFDA8A69-AF7C-47D3-9BD9-8AC6EEA46E1A}" name="SEMI" dataDxfId="126"/>
    <tableColumn id="23" xr3:uid="{C8CAC052-4788-498C-B393-54DA35F64816}" name="DIAS DE PRESENCIAL MOD.: SEMI" dataDxfId="125"/>
    <tableColumn id="24" xr3:uid="{CE18554E-9CFB-4027-9F4A-9A5DE267E5FC}" name="100%" dataDxfId="124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Personalizada 1">
      <a:dk1>
        <a:srgbClr val="212322"/>
      </a:dk1>
      <a:lt1>
        <a:srgbClr val="D9D9D6"/>
      </a:lt1>
      <a:dk2>
        <a:srgbClr val="75787B"/>
      </a:dk2>
      <a:lt2>
        <a:srgbClr val="FFFFFF"/>
      </a:lt2>
      <a:accent1>
        <a:srgbClr val="D31C5B"/>
      </a:accent1>
      <a:accent2>
        <a:srgbClr val="D9D9D6"/>
      </a:accent2>
      <a:accent3>
        <a:srgbClr val="75787B"/>
      </a:accent3>
      <a:accent4>
        <a:srgbClr val="212322"/>
      </a:accent4>
      <a:accent5>
        <a:srgbClr val="0057B7"/>
      </a:accent5>
      <a:accent6>
        <a:srgbClr val="A4DBE8"/>
      </a:accent6>
      <a:hlink>
        <a:srgbClr val="E34676"/>
      </a:hlink>
      <a:folHlink>
        <a:srgbClr val="FDD3DA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EE21E-6481-4E4C-9782-F9B678FA1D9A}">
  <dimension ref="B2:H37"/>
  <sheetViews>
    <sheetView workbookViewId="0">
      <pane xSplit="1" ySplit="2" topLeftCell="B6" activePane="bottomRight" state="frozen"/>
      <selection pane="topRight" activeCell="B1" sqref="B1"/>
      <selection pane="bottomLeft" activeCell="A3" sqref="A3"/>
      <selection pane="bottomRight" activeCell="D16" sqref="D16"/>
    </sheetView>
  </sheetViews>
  <sheetFormatPr defaultRowHeight="15"/>
  <cols>
    <col min="1" max="1" width="1.28515625" customWidth="1"/>
    <col min="2" max="2" width="36" bestFit="1" customWidth="1"/>
    <col min="5" max="5" width="23.5703125" style="9" bestFit="1" customWidth="1"/>
    <col min="8" max="8" width="12.42578125" style="1" bestFit="1" customWidth="1"/>
  </cols>
  <sheetData>
    <row r="2" spans="2:8">
      <c r="B2" s="5" t="s">
        <v>0</v>
      </c>
      <c r="E2" s="5" t="s">
        <v>1</v>
      </c>
      <c r="H2" s="5" t="s">
        <v>2</v>
      </c>
    </row>
    <row r="3" spans="2:8">
      <c r="B3" s="6" t="s">
        <v>3</v>
      </c>
      <c r="E3" s="9">
        <v>16.5</v>
      </c>
      <c r="H3" s="1" t="s">
        <v>4</v>
      </c>
    </row>
    <row r="4" spans="2:8">
      <c r="B4" s="6" t="s">
        <v>5</v>
      </c>
      <c r="H4" s="1" t="s">
        <v>6</v>
      </c>
    </row>
    <row r="5" spans="2:8">
      <c r="B5" s="6" t="s">
        <v>7</v>
      </c>
      <c r="H5" s="1" t="s">
        <v>8</v>
      </c>
    </row>
    <row r="6" spans="2:8">
      <c r="B6" s="6" t="s">
        <v>9</v>
      </c>
      <c r="H6" s="1" t="s">
        <v>10</v>
      </c>
    </row>
    <row r="7" spans="2:8">
      <c r="B7" s="6" t="s">
        <v>11</v>
      </c>
      <c r="H7" s="1" t="s">
        <v>12</v>
      </c>
    </row>
    <row r="8" spans="2:8">
      <c r="B8" s="6" t="s">
        <v>13</v>
      </c>
      <c r="H8" s="1" t="s">
        <v>14</v>
      </c>
    </row>
    <row r="9" spans="2:8">
      <c r="B9" s="6" t="s">
        <v>15</v>
      </c>
      <c r="H9" s="1" t="s">
        <v>16</v>
      </c>
    </row>
    <row r="10" spans="2:8">
      <c r="B10" s="6" t="s">
        <v>17</v>
      </c>
      <c r="H10" s="1" t="s">
        <v>18</v>
      </c>
    </row>
    <row r="11" spans="2:8">
      <c r="B11" s="6" t="s">
        <v>19</v>
      </c>
    </row>
    <row r="12" spans="2:8">
      <c r="B12" s="6" t="s">
        <v>20</v>
      </c>
    </row>
    <row r="13" spans="2:8">
      <c r="B13" s="6" t="s">
        <v>21</v>
      </c>
    </row>
    <row r="14" spans="2:8">
      <c r="B14" s="6" t="s">
        <v>22</v>
      </c>
    </row>
    <row r="15" spans="2:8">
      <c r="B15" s="6" t="s">
        <v>23</v>
      </c>
    </row>
    <row r="16" spans="2:8">
      <c r="B16" s="6" t="s">
        <v>24</v>
      </c>
    </row>
    <row r="17" spans="2:2">
      <c r="B17" s="6" t="s">
        <v>25</v>
      </c>
    </row>
    <row r="18" spans="2:2">
      <c r="B18" s="6" t="s">
        <v>26</v>
      </c>
    </row>
    <row r="19" spans="2:2">
      <c r="B19" s="6" t="s">
        <v>27</v>
      </c>
    </row>
    <row r="20" spans="2:2">
      <c r="B20" s="6" t="s">
        <v>28</v>
      </c>
    </row>
    <row r="21" spans="2:2">
      <c r="B21" s="6" t="s">
        <v>29</v>
      </c>
    </row>
    <row r="22" spans="2:2">
      <c r="B22" s="6" t="s">
        <v>30</v>
      </c>
    </row>
    <row r="23" spans="2:2">
      <c r="B23" s="6" t="s">
        <v>31</v>
      </c>
    </row>
    <row r="24" spans="2:2">
      <c r="B24" s="6" t="s">
        <v>32</v>
      </c>
    </row>
    <row r="25" spans="2:2">
      <c r="B25" s="6" t="s">
        <v>33</v>
      </c>
    </row>
    <row r="26" spans="2:2">
      <c r="B26" s="6" t="s">
        <v>34</v>
      </c>
    </row>
    <row r="27" spans="2:2">
      <c r="B27" s="6" t="s">
        <v>35</v>
      </c>
    </row>
    <row r="28" spans="2:2">
      <c r="B28" s="6" t="s">
        <v>36</v>
      </c>
    </row>
    <row r="29" spans="2:2">
      <c r="B29" s="6" t="s">
        <v>37</v>
      </c>
    </row>
    <row r="30" spans="2:2">
      <c r="B30" s="6" t="s">
        <v>38</v>
      </c>
    </row>
    <row r="31" spans="2:2">
      <c r="B31" s="6" t="s">
        <v>39</v>
      </c>
    </row>
    <row r="32" spans="2:2">
      <c r="B32" s="6" t="s">
        <v>40</v>
      </c>
    </row>
    <row r="33" spans="2:2">
      <c r="B33" s="6" t="s">
        <v>41</v>
      </c>
    </row>
    <row r="34" spans="2:2">
      <c r="B34" s="6" t="s">
        <v>42</v>
      </c>
    </row>
    <row r="35" spans="2:2">
      <c r="B35" s="6" t="s">
        <v>43</v>
      </c>
    </row>
    <row r="36" spans="2:2">
      <c r="B36" s="6" t="s">
        <v>44</v>
      </c>
    </row>
    <row r="37" spans="2:2">
      <c r="B37" s="6" t="s">
        <v>45</v>
      </c>
    </row>
  </sheetData>
  <autoFilter ref="B2:B37" xr:uid="{2C8EE21E-6481-4E4C-9782-F9B678FA1D9A}">
    <sortState xmlns:xlrd2="http://schemas.microsoft.com/office/spreadsheetml/2017/richdata2" ref="B3:B37">
      <sortCondition ref="B2:B37"/>
    </sortState>
  </autoFilter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66327-9DB1-4DFC-8D2C-306FF8B74928}">
  <dimension ref="B1:AC79"/>
  <sheetViews>
    <sheetView showGridLines="0" tabSelected="1" topLeftCell="A3" zoomScale="80" zoomScaleNormal="80" workbookViewId="0">
      <pane xSplit="4" topLeftCell="E1" activePane="topRight" state="frozen"/>
      <selection activeCell="A9" sqref="A9"/>
      <selection pane="topRight" activeCell="G72" sqref="G72:G73"/>
    </sheetView>
  </sheetViews>
  <sheetFormatPr defaultRowHeight="15" outlineLevelCol="1"/>
  <cols>
    <col min="1" max="1" width="1.42578125" customWidth="1"/>
    <col min="2" max="2" width="16.7109375" style="1" hidden="1" customWidth="1" outlineLevel="1"/>
    <col min="3" max="3" width="14.140625" style="1" bestFit="1" customWidth="1" collapsed="1"/>
    <col min="4" max="4" width="9.7109375" style="1" customWidth="1"/>
    <col min="5" max="5" width="67.28515625" style="9" customWidth="1"/>
    <col min="6" max="6" width="16.5703125" style="9" bestFit="1" customWidth="1"/>
    <col min="7" max="7" width="15.7109375" style="4" bestFit="1" customWidth="1"/>
    <col min="8" max="8" width="21.42578125" style="1" bestFit="1" customWidth="1"/>
    <col min="9" max="9" width="14.5703125" style="1" bestFit="1" customWidth="1"/>
    <col min="10" max="11" width="12.28515625" style="1" customWidth="1"/>
    <col min="12" max="12" width="14.140625" style="1" customWidth="1"/>
    <col min="13" max="13" width="11.5703125" style="1" customWidth="1"/>
    <col min="14" max="14" width="16.85546875" bestFit="1" customWidth="1"/>
    <col min="15" max="15" width="18.28515625" bestFit="1" customWidth="1"/>
    <col min="16" max="16" width="22.42578125" bestFit="1" customWidth="1"/>
    <col min="17" max="17" width="14.42578125" hidden="1" customWidth="1" outlineLevel="1"/>
    <col min="18" max="18" width="16.7109375" hidden="1" customWidth="1" outlineLevel="1"/>
    <col min="19" max="19" width="22.42578125" hidden="1" customWidth="1" outlineLevel="1"/>
    <col min="20" max="20" width="19.42578125" hidden="1" customWidth="1" outlineLevel="1"/>
    <col min="21" max="21" width="17" hidden="1" customWidth="1" outlineLevel="1"/>
    <col min="22" max="22" width="16.28515625" hidden="1" customWidth="1" outlineLevel="1"/>
    <col min="23" max="23" width="21.140625" hidden="1" customWidth="1" outlineLevel="1"/>
    <col min="24" max="24" width="10.85546875" hidden="1" customWidth="1" outlineLevel="1"/>
    <col min="25" max="25" width="16.5703125" hidden="1" customWidth="1" outlineLevel="1"/>
    <col min="26" max="26" width="8.7109375" hidden="1" customWidth="1" outlineLevel="1"/>
    <col min="27" max="27" width="12.85546875" hidden="1" customWidth="1" outlineLevel="1"/>
    <col min="28" max="28" width="8.85546875" hidden="1" customWidth="1" outlineLevel="1" collapsed="1"/>
    <col min="29" max="29" width="9.140625" collapsed="1"/>
  </cols>
  <sheetData>
    <row r="1" spans="2:28">
      <c r="E1" s="1"/>
      <c r="F1" s="1"/>
      <c r="G1" s="9"/>
      <c r="N1" s="1"/>
    </row>
    <row r="2" spans="2:28">
      <c r="E2" s="1"/>
      <c r="F2" s="1"/>
      <c r="G2" s="9"/>
      <c r="I2" s="8" t="s">
        <v>46</v>
      </c>
      <c r="J2" s="119" t="s">
        <v>31</v>
      </c>
      <c r="K2" s="120"/>
      <c r="L2" s="120"/>
      <c r="M2" s="120"/>
      <c r="N2" s="121"/>
    </row>
    <row r="3" spans="2:28" ht="15.75" thickBot="1">
      <c r="E3" s="1"/>
      <c r="F3" s="1"/>
      <c r="G3" s="1"/>
      <c r="H3" s="9"/>
      <c r="I3" s="4"/>
      <c r="N3" s="1"/>
      <c r="O3" s="1"/>
      <c r="P3" s="1"/>
      <c r="Q3" s="1"/>
      <c r="R3" s="1"/>
      <c r="S3" s="1"/>
      <c r="T3" s="1"/>
    </row>
    <row r="4" spans="2:28" ht="19.149999999999999" customHeight="1">
      <c r="E4" s="26" t="s">
        <v>47</v>
      </c>
      <c r="F4" s="31"/>
      <c r="G4" s="30">
        <f>G67</f>
        <v>3200</v>
      </c>
      <c r="H4" s="31"/>
      <c r="I4" s="31"/>
      <c r="J4" s="31"/>
      <c r="K4" s="31"/>
      <c r="L4" s="31"/>
      <c r="M4" s="31"/>
      <c r="N4" s="32"/>
    </row>
    <row r="5" spans="2:28" ht="19.149999999999999" customHeight="1">
      <c r="E5" s="27" t="s">
        <v>48</v>
      </c>
      <c r="F5" s="1"/>
      <c r="G5" s="29">
        <f>K67</f>
        <v>640</v>
      </c>
      <c r="N5" s="33"/>
    </row>
    <row r="6" spans="2:28" ht="19.149999999999999" customHeight="1" thickBot="1">
      <c r="E6" s="28" t="s">
        <v>18</v>
      </c>
      <c r="F6" s="35"/>
      <c r="G6" s="34">
        <f>G64</f>
        <v>51</v>
      </c>
      <c r="H6" s="35"/>
      <c r="I6" s="35"/>
      <c r="J6" s="35"/>
      <c r="K6" s="35"/>
      <c r="L6" s="35"/>
      <c r="M6" s="35"/>
      <c r="N6" s="36"/>
    </row>
    <row r="7" spans="2:28">
      <c r="M7" s="2"/>
    </row>
    <row r="8" spans="2:28" s="3" customFormat="1" ht="43.5" customHeight="1">
      <c r="B8" s="23" t="s">
        <v>49</v>
      </c>
      <c r="C8" s="23" t="s">
        <v>50</v>
      </c>
      <c r="D8" s="23" t="s">
        <v>51</v>
      </c>
      <c r="E8" s="23" t="s">
        <v>52</v>
      </c>
      <c r="F8" s="23" t="s">
        <v>53</v>
      </c>
      <c r="G8" s="24" t="s">
        <v>54</v>
      </c>
      <c r="H8" s="23" t="s">
        <v>55</v>
      </c>
      <c r="I8" s="23" t="s">
        <v>56</v>
      </c>
      <c r="J8" s="23" t="s">
        <v>57</v>
      </c>
      <c r="K8" s="23" t="s">
        <v>58</v>
      </c>
      <c r="L8" s="23" t="s">
        <v>59</v>
      </c>
      <c r="M8" s="23" t="s">
        <v>60</v>
      </c>
      <c r="N8" s="25" t="s">
        <v>61</v>
      </c>
      <c r="O8" s="25" t="s">
        <v>62</v>
      </c>
      <c r="P8" s="48" t="s">
        <v>63</v>
      </c>
      <c r="Q8" s="11" t="s">
        <v>64</v>
      </c>
      <c r="R8" s="11" t="s">
        <v>65</v>
      </c>
      <c r="S8" s="16" t="s">
        <v>66</v>
      </c>
      <c r="T8" s="16" t="s">
        <v>67</v>
      </c>
      <c r="U8" s="16" t="s">
        <v>68</v>
      </c>
      <c r="V8" s="16" t="s">
        <v>69</v>
      </c>
      <c r="W8" s="16" t="s">
        <v>70</v>
      </c>
      <c r="X8" s="18" t="s">
        <v>71</v>
      </c>
      <c r="Y8" s="18" t="s">
        <v>72</v>
      </c>
      <c r="Z8" s="18" t="s">
        <v>73</v>
      </c>
      <c r="AA8" s="18" t="s">
        <v>74</v>
      </c>
      <c r="AB8" s="18" t="s">
        <v>75</v>
      </c>
    </row>
    <row r="9" spans="2:28">
      <c r="B9" s="7" t="str">
        <f t="shared" ref="B9:B64" si="0">$J$2</f>
        <v>FONOAUDIOLOGIA</v>
      </c>
      <c r="C9" s="7" t="s">
        <v>76</v>
      </c>
      <c r="D9" s="7">
        <v>1</v>
      </c>
      <c r="E9" s="22" t="s">
        <v>77</v>
      </c>
      <c r="F9" s="22" t="s">
        <v>78</v>
      </c>
      <c r="G9" s="13">
        <f>SUM(TB_Psicologia1[[#This Row],[CH TEÓRICA]:[CH ONLINE]])</f>
        <v>99</v>
      </c>
      <c r="H9" s="88" t="s">
        <v>79</v>
      </c>
      <c r="I9" s="13">
        <v>33</v>
      </c>
      <c r="J9" s="13">
        <v>0</v>
      </c>
      <c r="K9" s="13">
        <v>0</v>
      </c>
      <c r="L9" s="13">
        <v>0</v>
      </c>
      <c r="M9" s="13">
        <v>66</v>
      </c>
      <c r="N9" s="13" t="s">
        <v>10</v>
      </c>
      <c r="O9" s="70">
        <f>ROUNDUP(TB_Psicologia1[[#This Row],[CH TOTAL]]/16.5,0)</f>
        <v>6</v>
      </c>
      <c r="P9" s="68" cm="1">
        <f t="array" ref="P9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0.5</v>
      </c>
      <c r="Q9" s="42">
        <v>0.5</v>
      </c>
      <c r="R9" s="12" t="s">
        <v>71</v>
      </c>
      <c r="S9" s="10" cm="1">
        <f t="array" ref="S9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2</v>
      </c>
      <c r="T9" s="10">
        <f>IF(TB_Psicologia1[[#This Row],[TIPIFICAÇÃO]]="ON.S",ROUNDUP(TB_Psicologia1[[#This Row],[CH TEÓRICA]]/Cursos!$E$3,0),0)</f>
        <v>0</v>
      </c>
      <c r="U9" s="10" cm="1">
        <f t="array" ref="U9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9" s="10" cm="1">
        <f t="array" ref="V9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4</v>
      </c>
      <c r="W9" s="15" t="s">
        <v>80</v>
      </c>
      <c r="X9" s="17"/>
      <c r="Y9" s="17"/>
      <c r="Z9" s="17"/>
      <c r="AA9" s="17"/>
      <c r="AB9" s="17"/>
    </row>
    <row r="10" spans="2:28">
      <c r="B10" s="7" t="str">
        <f t="shared" si="0"/>
        <v>FONOAUDIOLOGIA</v>
      </c>
      <c r="C10" s="7" t="s">
        <v>76</v>
      </c>
      <c r="D10" s="7">
        <v>2</v>
      </c>
      <c r="E10" s="41" t="s">
        <v>81</v>
      </c>
      <c r="F10" s="41" t="s">
        <v>82</v>
      </c>
      <c r="G10" s="13">
        <f>SUM(TB_Psicologia1[[#This Row],[CH TEÓRICA]:[CH ONLINE]])</f>
        <v>66</v>
      </c>
      <c r="H10" s="88" t="s">
        <v>79</v>
      </c>
      <c r="I10" s="39">
        <v>33</v>
      </c>
      <c r="J10" s="39">
        <v>0</v>
      </c>
      <c r="K10" s="39">
        <v>0</v>
      </c>
      <c r="L10" s="39">
        <v>0</v>
      </c>
      <c r="M10" s="39">
        <v>33</v>
      </c>
      <c r="N10" s="39" t="s">
        <v>10</v>
      </c>
      <c r="O10" s="70">
        <f>ROUNDUP(TB_Psicologia1[[#This Row],[CH TOTAL]]/16.5,0)</f>
        <v>4</v>
      </c>
      <c r="P10" s="68" cm="1">
        <f t="array" ref="P10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0.5</v>
      </c>
      <c r="Q10" s="42">
        <v>1</v>
      </c>
      <c r="R10" s="12" t="s">
        <v>71</v>
      </c>
      <c r="S10" s="10" cm="1">
        <f t="array" ref="S10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2</v>
      </c>
      <c r="T10" s="10">
        <f>IF(TB_Psicologia1[[#This Row],[TIPIFICAÇÃO]]="ON.S",ROUNDUP(TB_Psicologia1[[#This Row],[CH TEÓRICA]]/Cursos!$E$3,0),0)</f>
        <v>0</v>
      </c>
      <c r="U10" s="10" cm="1">
        <f t="array" ref="U10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10" s="10" cm="1">
        <f t="array" ref="V10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2</v>
      </c>
      <c r="W10" s="15" t="s">
        <v>80</v>
      </c>
      <c r="X10" s="10"/>
      <c r="Y10" s="10"/>
      <c r="Z10" s="10"/>
      <c r="AA10" s="10"/>
      <c r="AB10" s="10"/>
    </row>
    <row r="11" spans="2:28">
      <c r="B11" s="7" t="str">
        <f t="shared" si="0"/>
        <v>FONOAUDIOLOGIA</v>
      </c>
      <c r="C11" s="7" t="s">
        <v>76</v>
      </c>
      <c r="D11" s="7">
        <v>3</v>
      </c>
      <c r="E11" s="90" t="s">
        <v>83</v>
      </c>
      <c r="F11" s="90" t="s">
        <v>84</v>
      </c>
      <c r="G11" s="13">
        <f>SUM(TB_Psicologia1[[#This Row],[CH TEÓRICA]:[CH ONLINE]])</f>
        <v>49</v>
      </c>
      <c r="H11" s="88" t="s">
        <v>85</v>
      </c>
      <c r="I11" s="95">
        <v>49</v>
      </c>
      <c r="J11" s="95">
        <v>0</v>
      </c>
      <c r="K11" s="96">
        <v>0</v>
      </c>
      <c r="L11" s="96">
        <v>0</v>
      </c>
      <c r="M11" s="95">
        <v>0</v>
      </c>
      <c r="N11" s="95" t="s">
        <v>8</v>
      </c>
      <c r="O11" s="70">
        <f>ROUNDUP(TB_Psicologia1[[#This Row],[CH TOTAL]]/16.5,0)</f>
        <v>3</v>
      </c>
      <c r="P11" s="68" cm="1">
        <f t="array" ref="P11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1</v>
      </c>
      <c r="Q11" s="42">
        <v>0.5</v>
      </c>
      <c r="R11" s="12" t="s">
        <v>71</v>
      </c>
      <c r="S11" s="10" cm="1">
        <f t="array" ref="S11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3</v>
      </c>
      <c r="T11" s="10">
        <f>IF(TB_Psicologia1[[#This Row],[TIPIFICAÇÃO]]="ON.S",ROUNDUP(TB_Psicologia1[[#This Row],[CH TEÓRICA]]/Cursos!$E$3,0),0)</f>
        <v>0</v>
      </c>
      <c r="U11" s="10" cm="1">
        <f t="array" ref="U11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11" s="10" cm="1">
        <f t="array" ref="V11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11" s="15" t="s">
        <v>80</v>
      </c>
      <c r="X11" s="10"/>
      <c r="Y11" s="10"/>
      <c r="Z11" s="10"/>
      <c r="AA11" s="10"/>
      <c r="AB11" s="10"/>
    </row>
    <row r="12" spans="2:28">
      <c r="B12" s="7" t="str">
        <f t="shared" si="0"/>
        <v>FONOAUDIOLOGIA</v>
      </c>
      <c r="C12" s="7" t="s">
        <v>86</v>
      </c>
      <c r="D12" s="7">
        <v>1</v>
      </c>
      <c r="E12" s="41" t="s">
        <v>87</v>
      </c>
      <c r="F12" s="41" t="s">
        <v>88</v>
      </c>
      <c r="G12" s="13">
        <f>SUM(TB_Psicologia1[[#This Row],[CH TEÓRICA]:[CH ONLINE]])</f>
        <v>66</v>
      </c>
      <c r="H12" s="113" t="s">
        <v>79</v>
      </c>
      <c r="I12" s="39">
        <v>66</v>
      </c>
      <c r="J12" s="39">
        <v>0</v>
      </c>
      <c r="K12" s="39">
        <v>0</v>
      </c>
      <c r="L12" s="39">
        <v>0</v>
      </c>
      <c r="M12" s="39">
        <v>0</v>
      </c>
      <c r="N12" s="39" t="s">
        <v>8</v>
      </c>
      <c r="O12" s="70">
        <f>ROUNDUP(TB_Psicologia1[[#This Row],[CH TOTAL]]/16.5,0)</f>
        <v>4</v>
      </c>
      <c r="P12" s="68" cm="1">
        <f t="array" ref="P12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1</v>
      </c>
      <c r="Q12" s="42">
        <v>1</v>
      </c>
      <c r="R12" s="12" t="s">
        <v>71</v>
      </c>
      <c r="S12" s="10" cm="1">
        <f t="array" ref="S12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4</v>
      </c>
      <c r="T12" s="10">
        <f>IF(TB_Psicologia1[[#This Row],[TIPIFICAÇÃO]]="ON.S",ROUNDUP(TB_Psicologia1[[#This Row],[CH TEÓRICA]]/Cursos!$E$3,0),0)</f>
        <v>0</v>
      </c>
      <c r="U12" s="10" cm="1">
        <f t="array" ref="U12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12" s="10" cm="1">
        <f t="array" ref="V12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12" s="15" t="s">
        <v>80</v>
      </c>
      <c r="X12" s="10"/>
      <c r="Y12" s="10"/>
      <c r="Z12" s="10"/>
      <c r="AA12" s="10"/>
      <c r="AB12" s="10"/>
    </row>
    <row r="13" spans="2:28" s="52" customFormat="1">
      <c r="B13" s="10" t="str">
        <f>$J$2</f>
        <v>FONOAUDIOLOGIA</v>
      </c>
      <c r="C13" s="10" t="s">
        <v>76</v>
      </c>
      <c r="D13" s="10">
        <v>4</v>
      </c>
      <c r="E13" s="67" t="s">
        <v>89</v>
      </c>
      <c r="F13" s="90" t="s">
        <v>90</v>
      </c>
      <c r="G13" s="13">
        <f>SUM(TB_Psicologia1[[#This Row],[CH TEÓRICA]:[CH ONLINE]])</f>
        <v>33</v>
      </c>
      <c r="H13" s="88" t="s">
        <v>79</v>
      </c>
      <c r="I13" s="62">
        <v>0</v>
      </c>
      <c r="J13" s="62">
        <v>0</v>
      </c>
      <c r="K13" s="14">
        <v>0</v>
      </c>
      <c r="L13" s="14">
        <v>0</v>
      </c>
      <c r="M13" s="62">
        <v>33</v>
      </c>
      <c r="N13" s="63" t="s">
        <v>10</v>
      </c>
      <c r="O13" s="70">
        <f>ROUNDUP(TB_Psicologia1[[#This Row],[CH TOTAL]]/16.5,0)</f>
        <v>2</v>
      </c>
      <c r="P13" s="68" cm="1">
        <f t="array" ref="P13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</v>
      </c>
      <c r="Q13" s="50"/>
      <c r="R13" s="12"/>
      <c r="S13" s="10" cm="1">
        <f t="array" ref="S13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13" s="10">
        <f>IF(TB_Psicologia1[[#This Row],[TIPIFICAÇÃO]]="ON.S",ROUNDUP(TB_Psicologia1[[#This Row],[CH TEÓRICA]]/Cursos!$E$3,0),0)</f>
        <v>0</v>
      </c>
      <c r="U13" s="10" cm="1">
        <f t="array" ref="U13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13" s="10" cm="1">
        <f t="array" ref="V13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2</v>
      </c>
      <c r="W13" s="69"/>
      <c r="X13" s="10"/>
      <c r="Y13" s="10"/>
      <c r="Z13" s="10"/>
      <c r="AA13" s="10"/>
      <c r="AB13" s="10"/>
    </row>
    <row r="14" spans="2:28">
      <c r="B14" s="7" t="str">
        <f t="shared" si="0"/>
        <v>FONOAUDIOLOGIA</v>
      </c>
      <c r="C14" s="7" t="s">
        <v>76</v>
      </c>
      <c r="D14" s="7">
        <v>5</v>
      </c>
      <c r="E14" s="41" t="s">
        <v>91</v>
      </c>
      <c r="F14" s="41" t="s">
        <v>92</v>
      </c>
      <c r="G14" s="13">
        <f>SUM(TB_Psicologia1[[#This Row],[CH TEÓRICA]:[CH ONLINE]])</f>
        <v>99</v>
      </c>
      <c r="H14" s="88" t="s">
        <v>85</v>
      </c>
      <c r="I14" s="39">
        <v>33</v>
      </c>
      <c r="J14" s="39">
        <v>33</v>
      </c>
      <c r="K14" s="39">
        <v>0</v>
      </c>
      <c r="L14" s="39">
        <v>0</v>
      </c>
      <c r="M14" s="39">
        <v>33</v>
      </c>
      <c r="N14" s="39" t="s">
        <v>10</v>
      </c>
      <c r="O14" s="70">
        <f>ROUNDUP(TB_Psicologia1[[#This Row],[CH TOTAL]]/16.5,0)</f>
        <v>6</v>
      </c>
      <c r="P14" s="68" cm="1">
        <f t="array" ref="P14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1</v>
      </c>
      <c r="Q14" s="42">
        <v>1</v>
      </c>
      <c r="R14" s="12" t="s">
        <v>71</v>
      </c>
      <c r="S14" s="10" cm="1">
        <f t="array" ref="S14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4</v>
      </c>
      <c r="T14" s="10">
        <f>IF(TB_Psicologia1[[#This Row],[TIPIFICAÇÃO]]="ON.S",ROUNDUP(TB_Psicologia1[[#This Row],[CH TEÓRICA]]/Cursos!$E$3,0),0)</f>
        <v>0</v>
      </c>
      <c r="U14" s="10" cm="1">
        <f t="array" ref="U14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14" s="10" cm="1">
        <f t="array" ref="V14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2</v>
      </c>
      <c r="W14" s="15" t="s">
        <v>80</v>
      </c>
      <c r="X14" s="10"/>
      <c r="Y14" s="10"/>
      <c r="Z14" s="10"/>
      <c r="AA14" s="10"/>
      <c r="AB14" s="10"/>
    </row>
    <row r="15" spans="2:28">
      <c r="B15" s="7" t="str">
        <f>$J$2</f>
        <v>FONOAUDIOLOGIA</v>
      </c>
      <c r="C15" s="7" t="s">
        <v>76</v>
      </c>
      <c r="D15" s="10">
        <v>6</v>
      </c>
      <c r="E15" s="67" t="s">
        <v>93</v>
      </c>
      <c r="F15" s="61" t="s">
        <v>94</v>
      </c>
      <c r="G15" s="13">
        <f>SUM(TB_Psicologia1[[#This Row],[CH TEÓRICA]:[CH ONLINE]])</f>
        <v>49</v>
      </c>
      <c r="H15" s="88" t="s">
        <v>79</v>
      </c>
      <c r="I15" s="62">
        <v>33</v>
      </c>
      <c r="J15" s="62">
        <v>0</v>
      </c>
      <c r="K15" s="116">
        <v>0</v>
      </c>
      <c r="L15" s="116">
        <v>0</v>
      </c>
      <c r="M15" s="62">
        <v>16</v>
      </c>
      <c r="N15" s="63" t="s">
        <v>4</v>
      </c>
      <c r="O15" s="70">
        <f>ROUNDUP(TB_Psicologia1[[#This Row],[CH TOTAL]]/16.5,0)</f>
        <v>3</v>
      </c>
      <c r="P15" s="68" cm="1">
        <f t="array" ref="P15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</v>
      </c>
      <c r="Q15" s="42"/>
      <c r="R15" s="12"/>
      <c r="S15" s="10" cm="1">
        <f t="array" ref="S15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15" s="10">
        <f>IF(TB_Psicologia1[[#This Row],[TIPIFICAÇÃO]]="ON.S",ROUNDUP(TB_Psicologia1[[#This Row],[CH TEÓRICA]]/Cursos!$E$3,0),0)</f>
        <v>0</v>
      </c>
      <c r="U15" s="10" cm="1">
        <f t="array" ref="U15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1</v>
      </c>
      <c r="V15" s="10" cm="1">
        <f t="array" ref="V15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15" s="15"/>
      <c r="X15" s="10"/>
      <c r="Y15" s="10"/>
      <c r="Z15" s="10"/>
      <c r="AA15" s="10"/>
      <c r="AB15" s="10"/>
    </row>
    <row r="16" spans="2:28" s="60" customFormat="1">
      <c r="B16" s="53"/>
      <c r="C16" s="53"/>
      <c r="D16" s="54"/>
      <c r="E16" s="55"/>
      <c r="F16" s="56" t="s">
        <v>95</v>
      </c>
      <c r="G16" s="57">
        <f>SUM(G9:G15)</f>
        <v>461</v>
      </c>
      <c r="H16" s="57">
        <f t="shared" ref="H16:M16" si="1">SUM(H9:H15)</f>
        <v>0</v>
      </c>
      <c r="I16" s="57">
        <f t="shared" si="1"/>
        <v>247</v>
      </c>
      <c r="J16" s="57">
        <f t="shared" si="1"/>
        <v>33</v>
      </c>
      <c r="K16" s="57">
        <f t="shared" si="1"/>
        <v>0</v>
      </c>
      <c r="L16" s="57">
        <f t="shared" si="1"/>
        <v>0</v>
      </c>
      <c r="M16" s="57">
        <f t="shared" si="1"/>
        <v>181</v>
      </c>
      <c r="N16" s="53" t="s">
        <v>8</v>
      </c>
      <c r="O16" s="65">
        <f>SUM(O9:O14)</f>
        <v>25</v>
      </c>
      <c r="P16" s="65">
        <f>SUM(P9:P15)</f>
        <v>4</v>
      </c>
      <c r="Q16" s="58"/>
      <c r="R16" s="12" t="s">
        <v>71</v>
      </c>
      <c r="S16" s="10" cm="1">
        <f t="array" ref="S16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17</v>
      </c>
      <c r="T16" s="10">
        <f>IF(TB_Psicologia1[[#This Row],[TIPIFICAÇÃO]]="ON.S",ROUNDUP(TB_Psicologia1[[#This Row],[CH TEÓRICA]]/Cursos!$E$3,0),0)</f>
        <v>0</v>
      </c>
      <c r="U16" s="59"/>
      <c r="V16" s="59"/>
      <c r="W16" s="102"/>
      <c r="X16" s="59"/>
      <c r="Y16" s="59"/>
      <c r="Z16" s="59"/>
      <c r="AA16" s="59"/>
      <c r="AB16" s="59"/>
    </row>
    <row r="17" spans="2:28">
      <c r="B17" s="7"/>
      <c r="C17" s="40" t="s">
        <v>86</v>
      </c>
      <c r="D17" s="40">
        <v>2</v>
      </c>
      <c r="E17" s="43" t="s">
        <v>96</v>
      </c>
      <c r="F17" s="43" t="s">
        <v>90</v>
      </c>
      <c r="G17" s="13">
        <f>SUM(TB_Psicologia1[[#This Row],[CH TEÓRICA]:[CH ONLINE]])</f>
        <v>66</v>
      </c>
      <c r="H17" s="115" t="s">
        <v>79</v>
      </c>
      <c r="I17" s="44">
        <v>33</v>
      </c>
      <c r="J17" s="44">
        <v>0</v>
      </c>
      <c r="K17" s="39">
        <v>0</v>
      </c>
      <c r="L17" s="39">
        <v>0</v>
      </c>
      <c r="M17" s="44">
        <v>33</v>
      </c>
      <c r="N17" s="44" t="s">
        <v>10</v>
      </c>
      <c r="O17" s="70">
        <f>ROUNDUP(TB_Psicologia1[[#This Row],[CH TOTAL]]/16.5,0)</f>
        <v>4</v>
      </c>
      <c r="P17" s="68" cm="1">
        <f t="array" ref="P17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0.5</v>
      </c>
      <c r="Q17" s="42"/>
      <c r="R17" s="12" t="s">
        <v>71</v>
      </c>
      <c r="S17" s="10" cm="1">
        <f t="array" ref="S17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2</v>
      </c>
      <c r="T17" s="10">
        <f>IF(TB_Psicologia1[[#This Row],[TIPIFICAÇÃO]]="ON.S",ROUNDUP(TB_Psicologia1[[#This Row],[CH TEÓRICA]]/Cursos!$E$3,0),0)</f>
        <v>0</v>
      </c>
      <c r="U17" s="10" cm="1">
        <f t="array" ref="U17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17" s="10" cm="1">
        <f t="array" ref="V17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2</v>
      </c>
      <c r="W17" s="15" t="s">
        <v>80</v>
      </c>
      <c r="X17" s="10"/>
      <c r="Y17" s="10"/>
      <c r="Z17" s="10"/>
      <c r="AA17" s="10"/>
      <c r="AB17" s="10"/>
    </row>
    <row r="18" spans="2:28">
      <c r="B18" s="7" t="str">
        <f t="shared" si="0"/>
        <v>FONOAUDIOLOGIA</v>
      </c>
      <c r="C18" s="40" t="s">
        <v>86</v>
      </c>
      <c r="D18" s="40">
        <v>3</v>
      </c>
      <c r="E18" s="43" t="s">
        <v>97</v>
      </c>
      <c r="F18" s="43" t="s">
        <v>92</v>
      </c>
      <c r="G18" s="13">
        <f>SUM(TB_Psicologia1[[#This Row],[CH TEÓRICA]:[CH ONLINE]])</f>
        <v>66</v>
      </c>
      <c r="H18" s="115" t="s">
        <v>98</v>
      </c>
      <c r="I18" s="44">
        <v>33</v>
      </c>
      <c r="J18" s="44">
        <v>16</v>
      </c>
      <c r="K18" s="39">
        <v>0</v>
      </c>
      <c r="L18" s="39">
        <v>0</v>
      </c>
      <c r="M18" s="44">
        <v>17</v>
      </c>
      <c r="N18" s="44" t="s">
        <v>10</v>
      </c>
      <c r="O18" s="70">
        <f>ROUNDUP(TB_Psicologia1[[#This Row],[CH TOTAL]]/16.5,0)</f>
        <v>4</v>
      </c>
      <c r="P18" s="68" cm="1">
        <f t="array" ref="P18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1</v>
      </c>
      <c r="Q18" s="42"/>
      <c r="R18" s="12" t="s">
        <v>71</v>
      </c>
      <c r="S18" s="10" cm="1">
        <f t="array" ref="S18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3</v>
      </c>
      <c r="T18" s="10">
        <f>IF(TB_Psicologia1[[#This Row],[TIPIFICAÇÃO]]="ON.S",ROUNDUP(TB_Psicologia1[[#This Row],[CH TEÓRICA]]/Cursos!$E$3,0),0)</f>
        <v>0</v>
      </c>
      <c r="U18" s="10" cm="1">
        <f t="array" ref="U18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18" s="10" cm="1">
        <f t="array" ref="V18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2</v>
      </c>
      <c r="W18" s="15" t="s">
        <v>80</v>
      </c>
      <c r="X18" s="10"/>
      <c r="Y18" s="10"/>
      <c r="Z18" s="10"/>
      <c r="AA18" s="10"/>
      <c r="AB18" s="10"/>
    </row>
    <row r="19" spans="2:28">
      <c r="B19" s="7" t="str">
        <f t="shared" si="0"/>
        <v>FONOAUDIOLOGIA</v>
      </c>
      <c r="C19" s="40" t="s">
        <v>86</v>
      </c>
      <c r="D19" s="40">
        <v>4</v>
      </c>
      <c r="E19" s="43" t="s">
        <v>99</v>
      </c>
      <c r="F19" s="43" t="s">
        <v>94</v>
      </c>
      <c r="G19" s="13">
        <f>SUM(TB_Psicologia1[[#This Row],[CH TEÓRICA]:[CH ONLINE]])</f>
        <v>49</v>
      </c>
      <c r="H19" s="115" t="s">
        <v>100</v>
      </c>
      <c r="I19" s="44">
        <v>0</v>
      </c>
      <c r="J19" s="44">
        <v>0</v>
      </c>
      <c r="K19" s="39">
        <v>0</v>
      </c>
      <c r="L19" s="39">
        <v>0</v>
      </c>
      <c r="M19" s="44">
        <v>49</v>
      </c>
      <c r="N19" s="44" t="s">
        <v>4</v>
      </c>
      <c r="O19" s="70">
        <f>ROUNDUP(TB_Psicologia1[[#This Row],[CH TOTAL]]/16.5,0)</f>
        <v>3</v>
      </c>
      <c r="P19" s="68" cm="1">
        <f t="array" ref="P19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</v>
      </c>
      <c r="Q19" s="42"/>
      <c r="R19" s="12" t="s">
        <v>71</v>
      </c>
      <c r="S19" s="10" cm="1">
        <f t="array" ref="S19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19" s="10">
        <f>IF(TB_Psicologia1[[#This Row],[TIPIFICAÇÃO]]="ON.S",ROUNDUP(TB_Psicologia1[[#This Row],[CH TEÓRICA]]/Cursos!$E$3,0),0)</f>
        <v>0</v>
      </c>
      <c r="U19" s="10" cm="1">
        <f t="array" ref="U19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1</v>
      </c>
      <c r="V19" s="10" cm="1">
        <f t="array" ref="V19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19" s="15" t="s">
        <v>80</v>
      </c>
      <c r="X19" s="10"/>
      <c r="Y19" s="10"/>
      <c r="Z19" s="10"/>
      <c r="AA19" s="10"/>
      <c r="AB19" s="10"/>
    </row>
    <row r="20" spans="2:28">
      <c r="B20" s="7" t="str">
        <f t="shared" si="0"/>
        <v>FONOAUDIOLOGIA</v>
      </c>
      <c r="C20" s="40" t="s">
        <v>86</v>
      </c>
      <c r="D20" s="40">
        <v>5</v>
      </c>
      <c r="E20" s="43" t="s">
        <v>101</v>
      </c>
      <c r="F20" s="43" t="s">
        <v>95</v>
      </c>
      <c r="G20" s="13">
        <f>SUM(TB_Psicologia1[[#This Row],[CH TEÓRICA]:[CH ONLINE]])</f>
        <v>66</v>
      </c>
      <c r="H20" s="115" t="s">
        <v>79</v>
      </c>
      <c r="I20" s="44">
        <v>49</v>
      </c>
      <c r="J20" s="44">
        <v>17</v>
      </c>
      <c r="K20" s="39">
        <v>0</v>
      </c>
      <c r="L20" s="39">
        <v>0</v>
      </c>
      <c r="M20" s="44">
        <v>0</v>
      </c>
      <c r="N20" s="44" t="s">
        <v>8</v>
      </c>
      <c r="O20" s="70">
        <f>ROUNDUP(TB_Psicologia1[[#This Row],[CH TOTAL]]/16.5,0)</f>
        <v>4</v>
      </c>
      <c r="P20" s="68" cm="1">
        <f t="array" ref="P20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1</v>
      </c>
      <c r="Q20" s="42"/>
      <c r="R20" s="12" t="s">
        <v>71</v>
      </c>
      <c r="S20" s="10" cm="1">
        <f t="array" ref="S20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4</v>
      </c>
      <c r="T20" s="10">
        <f>IF(TB_Psicologia1[[#This Row],[TIPIFICAÇÃO]]="ON.S",ROUNDUP(TB_Psicologia1[[#This Row],[CH TEÓRICA]]/Cursos!$E$3,0),0)</f>
        <v>0</v>
      </c>
      <c r="U20" s="10" cm="1">
        <f t="array" ref="U20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20" s="10" cm="1">
        <f t="array" ref="V20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20" s="15" t="s">
        <v>80</v>
      </c>
      <c r="X20" s="10"/>
      <c r="Y20" s="10"/>
      <c r="Z20" s="10"/>
      <c r="AA20" s="10"/>
      <c r="AB20" s="10"/>
    </row>
    <row r="21" spans="2:28" s="52" customFormat="1">
      <c r="B21" s="10" t="str">
        <f>$J$2</f>
        <v>FONOAUDIOLOGIA</v>
      </c>
      <c r="C21" s="51" t="s">
        <v>86</v>
      </c>
      <c r="D21" s="51">
        <v>6</v>
      </c>
      <c r="E21" s="67" t="s">
        <v>102</v>
      </c>
      <c r="F21" s="61" t="s">
        <v>103</v>
      </c>
      <c r="G21" s="13">
        <f>SUM(TB_Psicologia1[[#This Row],[CH TEÓRICA]:[CH ONLINE]])</f>
        <v>80</v>
      </c>
      <c r="H21" s="114" t="s">
        <v>104</v>
      </c>
      <c r="I21" s="62">
        <v>0</v>
      </c>
      <c r="J21" s="62">
        <v>0</v>
      </c>
      <c r="K21" s="14">
        <v>0</v>
      </c>
      <c r="L21" s="14">
        <v>80</v>
      </c>
      <c r="M21" s="62">
        <v>0</v>
      </c>
      <c r="N21" s="63" t="s">
        <v>12</v>
      </c>
      <c r="O21" s="70">
        <f>ROUNDUP(TB_Psicologia1[[#This Row],[CH TOTAL]]/16.5,0)</f>
        <v>5</v>
      </c>
      <c r="P21" s="68" cm="1">
        <f t="array" ref="P21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0.5</v>
      </c>
      <c r="Q21" s="50"/>
      <c r="R21" s="12"/>
      <c r="S21" s="10" cm="1">
        <f t="array" ref="S21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21" s="10">
        <f>IF(TB_Psicologia1[[#This Row],[TIPIFICAÇÃO]]="ON.S",ROUNDUP(TB_Psicologia1[[#This Row],[CH TEÓRICA]]/Cursos!$E$3,0),0)</f>
        <v>0</v>
      </c>
      <c r="U21" s="10" cm="1">
        <f t="array" ref="U21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21" s="10" cm="1">
        <f t="array" ref="V21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21" s="69"/>
      <c r="X21" s="10"/>
      <c r="Y21" s="10"/>
      <c r="Z21" s="10"/>
      <c r="AA21" s="10"/>
      <c r="AB21" s="10"/>
    </row>
    <row r="22" spans="2:28" s="105" customFormat="1">
      <c r="B22" s="91" t="str">
        <f>$J$2</f>
        <v>FONOAUDIOLOGIA</v>
      </c>
      <c r="C22" s="53"/>
      <c r="D22" s="53"/>
      <c r="E22" s="55"/>
      <c r="F22" s="56"/>
      <c r="G22" s="57">
        <f>SUM(G17:G21)</f>
        <v>327</v>
      </c>
      <c r="H22" s="57">
        <f t="shared" ref="H22:M22" si="2">SUM(H17:H21)</f>
        <v>0</v>
      </c>
      <c r="I22" s="57">
        <f t="shared" si="2"/>
        <v>115</v>
      </c>
      <c r="J22" s="57">
        <f t="shared" si="2"/>
        <v>33</v>
      </c>
      <c r="K22" s="57">
        <f t="shared" si="2"/>
        <v>0</v>
      </c>
      <c r="L22" s="57">
        <f t="shared" si="2"/>
        <v>80</v>
      </c>
      <c r="M22" s="57">
        <f t="shared" si="2"/>
        <v>99</v>
      </c>
      <c r="N22" s="103"/>
      <c r="O22" s="65">
        <f>SUM(O17:O21)</f>
        <v>20</v>
      </c>
      <c r="P22" s="65">
        <f>SUM(P17:P21)</f>
        <v>3</v>
      </c>
      <c r="Q22" s="101"/>
      <c r="R22" s="12" t="s">
        <v>71</v>
      </c>
      <c r="S22" s="10" cm="1">
        <f t="array" ref="S22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22" s="10">
        <f>IF(TB_Psicologia1[[#This Row],[TIPIFICAÇÃO]]="ON.S",ROUNDUP(TB_Psicologia1[[#This Row],[CH TEÓRICA]]/Cursos!$E$3,0),0)</f>
        <v>0</v>
      </c>
      <c r="U22" s="59" cm="1">
        <f t="array" ref="U22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22" s="59" cm="1">
        <f t="array" ref="V22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22" s="104"/>
      <c r="X22" s="59"/>
      <c r="Y22" s="59"/>
      <c r="Z22" s="59"/>
      <c r="AA22" s="59"/>
      <c r="AB22" s="59"/>
    </row>
    <row r="23" spans="2:28">
      <c r="B23" s="7" t="str">
        <f t="shared" si="0"/>
        <v>FONOAUDIOLOGIA</v>
      </c>
      <c r="C23" s="40" t="s">
        <v>105</v>
      </c>
      <c r="D23" s="40">
        <v>1</v>
      </c>
      <c r="E23" s="43" t="s">
        <v>106</v>
      </c>
      <c r="F23" s="43" t="s">
        <v>107</v>
      </c>
      <c r="G23" s="13">
        <f>SUM(TB_Psicologia1[[#This Row],[CH TEÓRICA]:[CH ONLINE]])</f>
        <v>66</v>
      </c>
      <c r="H23" s="115" t="s">
        <v>85</v>
      </c>
      <c r="I23" s="44">
        <v>0</v>
      </c>
      <c r="J23" s="44">
        <v>0</v>
      </c>
      <c r="K23" s="39">
        <v>0</v>
      </c>
      <c r="L23" s="39">
        <v>0</v>
      </c>
      <c r="M23" s="44">
        <v>66</v>
      </c>
      <c r="N23" s="44" t="s">
        <v>4</v>
      </c>
      <c r="O23" s="70">
        <f>ROUNDUP(TB_Psicologia1[[#This Row],[CH TOTAL]]/16.5,0)</f>
        <v>4</v>
      </c>
      <c r="P23" s="68" cm="1">
        <f t="array" ref="P23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</v>
      </c>
      <c r="Q23" s="42"/>
      <c r="R23" s="12" t="s">
        <v>71</v>
      </c>
      <c r="S23" s="10" cm="1">
        <f t="array" ref="S23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23" s="10">
        <f>IF(TB_Psicologia1[[#This Row],[TIPIFICAÇÃO]]="ON.S",ROUNDUP(TB_Psicologia1[[#This Row],[CH TEÓRICA]]/Cursos!$E$3,0),0)</f>
        <v>0</v>
      </c>
      <c r="U23" s="10" cm="1">
        <f t="array" ref="U23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1</v>
      </c>
      <c r="V23" s="10" cm="1">
        <f t="array" ref="V23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23" s="15" t="s">
        <v>80</v>
      </c>
      <c r="X23" s="10"/>
      <c r="Y23" s="10"/>
      <c r="Z23" s="10"/>
      <c r="AA23" s="10"/>
      <c r="AB23" s="10"/>
    </row>
    <row r="24" spans="2:28">
      <c r="B24" s="7" t="str">
        <f t="shared" si="0"/>
        <v>FONOAUDIOLOGIA</v>
      </c>
      <c r="C24" s="40" t="s">
        <v>105</v>
      </c>
      <c r="D24" s="40">
        <v>2</v>
      </c>
      <c r="E24" s="43" t="s">
        <v>108</v>
      </c>
      <c r="F24" s="43" t="s">
        <v>109</v>
      </c>
      <c r="G24" s="13">
        <f>SUM(TB_Psicologia1[[#This Row],[CH TEÓRICA]:[CH ONLINE]])</f>
        <v>49</v>
      </c>
      <c r="H24" s="115" t="s">
        <v>79</v>
      </c>
      <c r="I24" s="44">
        <v>49</v>
      </c>
      <c r="J24" s="44">
        <v>0</v>
      </c>
      <c r="K24" s="39">
        <v>0</v>
      </c>
      <c r="L24" s="39">
        <v>0</v>
      </c>
      <c r="M24" s="44">
        <v>0</v>
      </c>
      <c r="N24" s="44" t="s">
        <v>8</v>
      </c>
      <c r="O24" s="70">
        <f>ROUNDUP(TB_Psicologia1[[#This Row],[CH TOTAL]]/16.5,0)</f>
        <v>3</v>
      </c>
      <c r="P24" s="68" cm="1">
        <f t="array" ref="P24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1</v>
      </c>
      <c r="Q24" s="42"/>
      <c r="R24" s="12" t="s">
        <v>71</v>
      </c>
      <c r="S24" s="10" cm="1">
        <f t="array" ref="S24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3</v>
      </c>
      <c r="T24" s="10">
        <f>IF(TB_Psicologia1[[#This Row],[TIPIFICAÇÃO]]="ON.S",ROUNDUP(TB_Psicologia1[[#This Row],[CH TEÓRICA]]/Cursos!$E$3,0),0)</f>
        <v>0</v>
      </c>
      <c r="U24" s="10" cm="1">
        <f t="array" ref="U24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24" s="10" cm="1">
        <f t="array" ref="V24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24" s="15" t="s">
        <v>80</v>
      </c>
      <c r="X24" s="10"/>
      <c r="Y24" s="10"/>
      <c r="Z24" s="10"/>
      <c r="AA24" s="10"/>
      <c r="AB24" s="10"/>
    </row>
    <row r="25" spans="2:28" s="52" customFormat="1">
      <c r="B25" s="10" t="str">
        <f>$J$2</f>
        <v>FONOAUDIOLOGIA</v>
      </c>
      <c r="C25" s="51" t="s">
        <v>105</v>
      </c>
      <c r="D25" s="51">
        <v>3</v>
      </c>
      <c r="E25" s="67" t="s">
        <v>110</v>
      </c>
      <c r="F25" s="61" t="s">
        <v>111</v>
      </c>
      <c r="G25" s="13">
        <f>SUM(TB_Psicologia1[[#This Row],[CH TEÓRICA]:[CH ONLINE]])</f>
        <v>66</v>
      </c>
      <c r="H25" s="114" t="s">
        <v>112</v>
      </c>
      <c r="I25" s="62">
        <v>0</v>
      </c>
      <c r="J25" s="62">
        <v>0</v>
      </c>
      <c r="K25" s="14">
        <v>0</v>
      </c>
      <c r="L25" s="14">
        <v>0</v>
      </c>
      <c r="M25" s="62">
        <v>66</v>
      </c>
      <c r="N25" s="63" t="s">
        <v>4</v>
      </c>
      <c r="O25" s="51">
        <f>TB_Psicologia1[[#This Row],[CH TOTAL]]/Cursos!$E$3</f>
        <v>4</v>
      </c>
      <c r="P25" s="68" cm="1">
        <f t="array" ref="P25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</v>
      </c>
      <c r="Q25" s="50"/>
      <c r="R25" s="12"/>
      <c r="S25" s="10" cm="1">
        <f t="array" ref="S25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25" s="10">
        <f>IF(TB_Psicologia1[[#This Row],[TIPIFICAÇÃO]]="ON.S",ROUNDUP(TB_Psicologia1[[#This Row],[CH TEÓRICA]]/Cursos!$E$3,0),0)</f>
        <v>0</v>
      </c>
      <c r="U25" s="10" cm="1">
        <f t="array" ref="U25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1</v>
      </c>
      <c r="V25" s="10" cm="1">
        <f t="array" ref="V25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25" s="69"/>
      <c r="X25" s="10"/>
      <c r="Y25" s="10"/>
      <c r="Z25" s="10"/>
      <c r="AA25" s="10"/>
      <c r="AB25" s="10"/>
    </row>
    <row r="26" spans="2:28" s="94" customFormat="1">
      <c r="B26" s="51" t="str">
        <f>$J$2</f>
        <v>FONOAUDIOLOGIA</v>
      </c>
      <c r="C26" s="40" t="s">
        <v>105</v>
      </c>
      <c r="D26" s="40">
        <v>4</v>
      </c>
      <c r="E26" s="67" t="s">
        <v>113</v>
      </c>
      <c r="F26" s="61" t="s">
        <v>114</v>
      </c>
      <c r="G26" s="13">
        <f>SUM(TB_Psicologia1[[#This Row],[CH TEÓRICA]:[CH ONLINE]])</f>
        <v>33</v>
      </c>
      <c r="H26" s="97" t="s">
        <v>79</v>
      </c>
      <c r="I26" s="92">
        <v>33</v>
      </c>
      <c r="J26" s="92">
        <v>0</v>
      </c>
      <c r="K26" s="92">
        <v>0</v>
      </c>
      <c r="L26" s="92">
        <v>0</v>
      </c>
      <c r="M26" s="92">
        <v>0</v>
      </c>
      <c r="N26" s="63" t="s">
        <v>8</v>
      </c>
      <c r="O26" s="70">
        <f>ROUNDUP(TB_Psicologia1[[#This Row],[CH TOTAL]]/16.5,0)</f>
        <v>2</v>
      </c>
      <c r="P26" s="68" cm="1">
        <f t="array" ref="P26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0.5</v>
      </c>
      <c r="Q26" s="50"/>
      <c r="R26" s="12" t="s">
        <v>71</v>
      </c>
      <c r="S26" s="10" cm="1">
        <f t="array" ref="S26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2</v>
      </c>
      <c r="T26" s="10">
        <f>IF(TB_Psicologia1[[#This Row],[TIPIFICAÇÃO]]="ON.S",ROUNDUP(TB_Psicologia1[[#This Row],[CH TEÓRICA]]/Cursos!$E$3,0),0)</f>
        <v>0</v>
      </c>
      <c r="U26" s="51" cm="1">
        <f t="array" ref="U26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26" s="51" cm="1">
        <f t="array" ref="V26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26" s="93" t="s">
        <v>80</v>
      </c>
      <c r="X26" s="51"/>
      <c r="Y26" s="51"/>
      <c r="Z26" s="51"/>
      <c r="AA26" s="51"/>
      <c r="AB26" s="51"/>
    </row>
    <row r="27" spans="2:28">
      <c r="B27" s="7" t="str">
        <f t="shared" si="0"/>
        <v>FONOAUDIOLOGIA</v>
      </c>
      <c r="C27" s="40" t="s">
        <v>105</v>
      </c>
      <c r="D27" s="40">
        <v>5</v>
      </c>
      <c r="E27" s="43" t="s">
        <v>115</v>
      </c>
      <c r="F27" s="43" t="s">
        <v>116</v>
      </c>
      <c r="G27" s="13">
        <f>SUM(TB_Psicologia1[[#This Row],[CH TEÓRICA]:[CH ONLINE]])</f>
        <v>49</v>
      </c>
      <c r="H27" s="43" t="s">
        <v>79</v>
      </c>
      <c r="I27" s="44">
        <v>49</v>
      </c>
      <c r="J27" s="44">
        <v>0</v>
      </c>
      <c r="K27" s="39">
        <v>0</v>
      </c>
      <c r="L27" s="39">
        <v>0</v>
      </c>
      <c r="M27" s="44">
        <v>0</v>
      </c>
      <c r="N27" s="44" t="s">
        <v>8</v>
      </c>
      <c r="O27" s="70">
        <f>ROUNDUP(TB_Psicologia1[[#This Row],[CH TOTAL]]/16.5,0)</f>
        <v>3</v>
      </c>
      <c r="P27" s="68" cm="1">
        <f t="array" ref="P27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1</v>
      </c>
      <c r="Q27" s="42"/>
      <c r="R27" s="12" t="s">
        <v>71</v>
      </c>
      <c r="S27" s="10" cm="1">
        <f t="array" ref="S27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3</v>
      </c>
      <c r="T27" s="10">
        <f>IF(TB_Psicologia1[[#This Row],[TIPIFICAÇÃO]]="ON.S",ROUNDUP(TB_Psicologia1[[#This Row],[CH TEÓRICA]]/Cursos!$E$3,0),0)</f>
        <v>0</v>
      </c>
      <c r="U27" s="10" cm="1">
        <f t="array" ref="U27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27" s="10" cm="1">
        <f t="array" ref="V27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27" s="15" t="s">
        <v>80</v>
      </c>
      <c r="X27" s="10"/>
      <c r="Y27" s="10"/>
      <c r="Z27" s="10"/>
      <c r="AA27" s="10"/>
      <c r="AB27" s="10"/>
    </row>
    <row r="28" spans="2:28">
      <c r="B28" s="7" t="str">
        <f t="shared" si="0"/>
        <v>FONOAUDIOLOGIA</v>
      </c>
      <c r="C28" s="40" t="s">
        <v>105</v>
      </c>
      <c r="D28" s="40">
        <v>6</v>
      </c>
      <c r="E28" s="43" t="s">
        <v>117</v>
      </c>
      <c r="F28" s="43" t="s">
        <v>118</v>
      </c>
      <c r="G28" s="13">
        <f>SUM(TB_Psicologia1[[#This Row],[CH TEÓRICA]:[CH ONLINE]])</f>
        <v>80</v>
      </c>
      <c r="H28" s="43" t="s">
        <v>104</v>
      </c>
      <c r="I28" s="44">
        <v>0</v>
      </c>
      <c r="J28" s="44">
        <v>0</v>
      </c>
      <c r="K28" s="39">
        <v>0</v>
      </c>
      <c r="L28" s="39">
        <v>80</v>
      </c>
      <c r="M28" s="44">
        <v>0</v>
      </c>
      <c r="N28" s="44" t="s">
        <v>12</v>
      </c>
      <c r="O28" s="70">
        <f>ROUNDUP(TB_Psicologia1[[#This Row],[CH TOTAL]]/16.5,0)</f>
        <v>5</v>
      </c>
      <c r="P28" s="68" cm="1">
        <f t="array" ref="P28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0.5</v>
      </c>
      <c r="Q28" s="42"/>
      <c r="R28" s="12" t="s">
        <v>71</v>
      </c>
      <c r="S28" s="10" cm="1">
        <f t="array" ref="S28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2</v>
      </c>
      <c r="T28" s="10">
        <f>IF(TB_Psicologia1[[#This Row],[TIPIFICAÇÃO]]="ON.S",ROUNDUP(TB_Psicologia1[[#This Row],[CH TEÓRICA]]/Cursos!$E$3,0),0)</f>
        <v>0</v>
      </c>
      <c r="U28" s="10" cm="1">
        <f t="array" ref="U28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28" s="10" cm="1">
        <f t="array" ref="V28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1</v>
      </c>
      <c r="W28" s="15" t="s">
        <v>80</v>
      </c>
      <c r="X28" s="10"/>
      <c r="Y28" s="10"/>
      <c r="Z28" s="10"/>
      <c r="AA28" s="10"/>
      <c r="AB28" s="10"/>
    </row>
    <row r="29" spans="2:28" s="52" customFormat="1">
      <c r="B29" s="10" t="str">
        <f>$J$2</f>
        <v>FONOAUDIOLOGIA</v>
      </c>
      <c r="C29" s="51" t="s">
        <v>105</v>
      </c>
      <c r="D29" s="40">
        <v>7</v>
      </c>
      <c r="E29" s="67" t="s">
        <v>119</v>
      </c>
      <c r="F29" s="61" t="s">
        <v>120</v>
      </c>
      <c r="G29" s="13">
        <f>SUM(TB_Psicologia1[[#This Row],[CH TEÓRICA]:[CH ONLINE]])</f>
        <v>49</v>
      </c>
      <c r="H29" s="67" t="s">
        <v>79</v>
      </c>
      <c r="I29" s="62">
        <v>49</v>
      </c>
      <c r="J29" s="62">
        <v>0</v>
      </c>
      <c r="K29" s="95">
        <v>0</v>
      </c>
      <c r="L29" s="95">
        <v>0</v>
      </c>
      <c r="M29" s="62">
        <v>0</v>
      </c>
      <c r="N29" s="63" t="s">
        <v>8</v>
      </c>
      <c r="O29" s="70">
        <f>ROUNDUP(TB_Psicologia1[[#This Row],[CH TOTAL]]/16.5,0)</f>
        <v>3</v>
      </c>
      <c r="P29" s="68" cm="1">
        <f t="array" ref="P29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1</v>
      </c>
      <c r="Q29" s="50"/>
      <c r="R29" s="12" t="s">
        <v>71</v>
      </c>
      <c r="S29" s="10" cm="1">
        <f t="array" ref="S29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3</v>
      </c>
      <c r="T29" s="10">
        <f>IF(TB_Psicologia1[[#This Row],[TIPIFICAÇÃO]]="ON.S",ROUNDUP(TB_Psicologia1[[#This Row],[CH TEÓRICA]]/Cursos!$E$3,0),0)</f>
        <v>0</v>
      </c>
      <c r="U29" s="10" cm="1">
        <f t="array" ref="U29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29" s="10" cm="1">
        <f t="array" ref="V29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29" s="69"/>
      <c r="X29" s="10"/>
      <c r="Y29" s="10"/>
      <c r="Z29" s="10"/>
      <c r="AA29" s="10"/>
      <c r="AB29" s="10"/>
    </row>
    <row r="30" spans="2:28" s="105" customFormat="1">
      <c r="B30" s="91" t="str">
        <f>$J$2</f>
        <v>FONOAUDIOLOGIA</v>
      </c>
      <c r="C30" s="53"/>
      <c r="D30" s="53"/>
      <c r="E30" s="55"/>
      <c r="F30" s="56"/>
      <c r="G30" s="57">
        <f>SUM(G23:G29)</f>
        <v>392</v>
      </c>
      <c r="H30" s="57">
        <f t="shared" ref="H30:M30" si="3">SUM(H23:H29)</f>
        <v>0</v>
      </c>
      <c r="I30" s="57">
        <f t="shared" si="3"/>
        <v>180</v>
      </c>
      <c r="J30" s="57">
        <f t="shared" si="3"/>
        <v>0</v>
      </c>
      <c r="K30" s="57">
        <f t="shared" si="3"/>
        <v>0</v>
      </c>
      <c r="L30" s="57">
        <f t="shared" si="3"/>
        <v>80</v>
      </c>
      <c r="M30" s="57">
        <f t="shared" si="3"/>
        <v>132</v>
      </c>
      <c r="N30" s="103"/>
      <c r="O30" s="65">
        <f>SUM(O23:O29)</f>
        <v>24</v>
      </c>
      <c r="P30" s="65">
        <f>SUM(P23:P29)</f>
        <v>4</v>
      </c>
      <c r="Q30" s="101"/>
      <c r="R30" s="12" t="s">
        <v>71</v>
      </c>
      <c r="S30" s="10" cm="1">
        <f t="array" ref="S30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30" s="10">
        <f>IF(TB_Psicologia1[[#This Row],[TIPIFICAÇÃO]]="ON.S",ROUNDUP(TB_Psicologia1[[#This Row],[CH TEÓRICA]]/Cursos!$E$3,0),0)</f>
        <v>0</v>
      </c>
      <c r="U30" s="59" cm="1">
        <f t="array" ref="U30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30" s="59" cm="1">
        <f t="array" ref="V30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30" s="104"/>
      <c r="X30" s="59"/>
      <c r="Y30" s="59"/>
      <c r="Z30" s="59"/>
      <c r="AA30" s="59"/>
      <c r="AB30" s="59"/>
    </row>
    <row r="31" spans="2:28">
      <c r="B31" s="7" t="str">
        <f t="shared" si="0"/>
        <v>FONOAUDIOLOGIA</v>
      </c>
      <c r="C31" s="40" t="s">
        <v>121</v>
      </c>
      <c r="D31" s="40">
        <v>1</v>
      </c>
      <c r="E31" s="43" t="s">
        <v>122</v>
      </c>
      <c r="F31" s="43" t="s">
        <v>123</v>
      </c>
      <c r="G31" s="13">
        <f>SUM(TB_Psicologia1[[#This Row],[CH TEÓRICA]:[CH ONLINE]])</f>
        <v>66</v>
      </c>
      <c r="H31" s="43" t="s">
        <v>85</v>
      </c>
      <c r="I31" s="44">
        <v>0</v>
      </c>
      <c r="J31" s="44">
        <v>0</v>
      </c>
      <c r="K31" s="39">
        <v>0</v>
      </c>
      <c r="L31" s="39">
        <v>0</v>
      </c>
      <c r="M31" s="44">
        <v>66</v>
      </c>
      <c r="N31" s="44" t="s">
        <v>4</v>
      </c>
      <c r="O31" s="70">
        <f>ROUNDUP(TB_Psicologia1[[#This Row],[CH TOTAL]]/16.5,0)</f>
        <v>4</v>
      </c>
      <c r="P31" s="68" cm="1">
        <f t="array" ref="P31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</v>
      </c>
      <c r="Q31" s="42"/>
      <c r="R31" s="12" t="s">
        <v>71</v>
      </c>
      <c r="S31" s="10" cm="1">
        <f t="array" ref="S31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31" s="10">
        <f>IF(TB_Psicologia1[[#This Row],[TIPIFICAÇÃO]]="ON.S",ROUNDUP(TB_Psicologia1[[#This Row],[CH TEÓRICA]]/Cursos!$E$3,0),0)</f>
        <v>0</v>
      </c>
      <c r="U31" s="10" cm="1">
        <f t="array" ref="U31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1</v>
      </c>
      <c r="V31" s="10" cm="1">
        <f t="array" ref="V31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31" s="15" t="s">
        <v>80</v>
      </c>
      <c r="X31" s="10"/>
      <c r="Y31" s="10"/>
      <c r="Z31" s="10"/>
      <c r="AA31" s="10"/>
      <c r="AB31" s="10"/>
    </row>
    <row r="32" spans="2:28" s="52" customFormat="1">
      <c r="B32" s="10" t="str">
        <f>$J$2</f>
        <v>FONOAUDIOLOGIA</v>
      </c>
      <c r="C32" s="51" t="s">
        <v>121</v>
      </c>
      <c r="D32" s="51">
        <v>2</v>
      </c>
      <c r="E32" s="67" t="s">
        <v>124</v>
      </c>
      <c r="F32" s="61" t="s">
        <v>125</v>
      </c>
      <c r="G32" s="13">
        <f>SUM(TB_Psicologia1[[#This Row],[CH TEÓRICA]:[CH ONLINE]])</f>
        <v>49</v>
      </c>
      <c r="H32" s="67" t="s">
        <v>79</v>
      </c>
      <c r="I32" s="62">
        <v>49</v>
      </c>
      <c r="J32" s="62">
        <v>0</v>
      </c>
      <c r="K32" s="14">
        <v>0</v>
      </c>
      <c r="L32" s="14">
        <v>0</v>
      </c>
      <c r="M32" s="62">
        <v>0</v>
      </c>
      <c r="N32" s="63" t="s">
        <v>8</v>
      </c>
      <c r="O32" s="70">
        <f>ROUNDUP(TB_Psicologia1[[#This Row],[CH TOTAL]]/16.5,0)</f>
        <v>3</v>
      </c>
      <c r="P32" s="68" cm="1">
        <f t="array" ref="P32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1</v>
      </c>
      <c r="Q32" s="50"/>
      <c r="R32" s="12"/>
      <c r="S32" s="10" cm="1">
        <f t="array" ref="S32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32" s="10">
        <f>IF(TB_Psicologia1[[#This Row],[TIPIFICAÇÃO]]="ON.S",ROUNDUP(TB_Psicologia1[[#This Row],[CH TEÓRICA]]/Cursos!$E$3,0),0)</f>
        <v>0</v>
      </c>
      <c r="U32" s="10" cm="1">
        <f t="array" ref="U32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32" s="10" cm="1">
        <f t="array" ref="V32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32" s="69"/>
      <c r="X32" s="10"/>
      <c r="Y32" s="10"/>
      <c r="Z32" s="10"/>
      <c r="AA32" s="10"/>
      <c r="AB32" s="10"/>
    </row>
    <row r="33" spans="2:28" s="52" customFormat="1">
      <c r="B33" s="10" t="str">
        <f t="shared" si="0"/>
        <v>FONOAUDIOLOGIA</v>
      </c>
      <c r="C33" s="51" t="s">
        <v>121</v>
      </c>
      <c r="D33" s="51">
        <v>3</v>
      </c>
      <c r="E33" s="61" t="s">
        <v>126</v>
      </c>
      <c r="F33" s="61" t="s">
        <v>127</v>
      </c>
      <c r="G33" s="13">
        <f>SUM(TB_Psicologia1[[#This Row],[CH TEÓRICA]:[CH ONLINE]])</f>
        <v>99</v>
      </c>
      <c r="H33" s="61" t="s">
        <v>79</v>
      </c>
      <c r="I33" s="63">
        <v>66</v>
      </c>
      <c r="J33" s="63">
        <v>33</v>
      </c>
      <c r="K33" s="96">
        <v>0</v>
      </c>
      <c r="L33" s="96">
        <v>0</v>
      </c>
      <c r="M33" s="63">
        <v>0</v>
      </c>
      <c r="N33" s="63" t="s">
        <v>8</v>
      </c>
      <c r="O33" s="70">
        <f>ROUNDUP(TB_Psicologia1[[#This Row],[CH TOTAL]]/16.5,0)</f>
        <v>6</v>
      </c>
      <c r="P33" s="68" cm="1">
        <f t="array" ref="P33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1.5</v>
      </c>
      <c r="Q33" s="50"/>
      <c r="R33" s="12" t="s">
        <v>71</v>
      </c>
      <c r="S33" s="10" cm="1">
        <f t="array" ref="S33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6</v>
      </c>
      <c r="T33" s="10">
        <f>IF(TB_Psicologia1[[#This Row],[TIPIFICAÇÃO]]="ON.S",ROUNDUP(TB_Psicologia1[[#This Row],[CH TEÓRICA]]/Cursos!$E$3,0),0)</f>
        <v>0</v>
      </c>
      <c r="U33" s="10" cm="1">
        <f t="array" ref="U33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33" s="10" cm="1">
        <f t="array" ref="V33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33" s="69" t="s">
        <v>80</v>
      </c>
      <c r="X33" s="10"/>
      <c r="Y33" s="10"/>
      <c r="Z33" s="10"/>
      <c r="AA33" s="10"/>
      <c r="AB33" s="10"/>
    </row>
    <row r="34" spans="2:28" s="52" customFormat="1" ht="14.1" customHeight="1">
      <c r="B34" s="10" t="str">
        <f t="shared" si="0"/>
        <v>FONOAUDIOLOGIA</v>
      </c>
      <c r="C34" s="51" t="s">
        <v>121</v>
      </c>
      <c r="D34" s="51">
        <v>4</v>
      </c>
      <c r="E34" s="61" t="s">
        <v>128</v>
      </c>
      <c r="F34" s="61" t="s">
        <v>129</v>
      </c>
      <c r="G34" s="13">
        <f>SUM(TB_Psicologia1[[#This Row],[CH TEÓRICA]:[CH ONLINE]])</f>
        <v>49</v>
      </c>
      <c r="H34" s="61" t="s">
        <v>79</v>
      </c>
      <c r="I34" s="63">
        <v>49</v>
      </c>
      <c r="J34" s="63">
        <v>0</v>
      </c>
      <c r="K34" s="96">
        <v>0</v>
      </c>
      <c r="L34" s="96">
        <v>0</v>
      </c>
      <c r="M34" s="63">
        <v>0</v>
      </c>
      <c r="N34" s="63" t="s">
        <v>8</v>
      </c>
      <c r="O34" s="70">
        <f>ROUNDUP(TB_Psicologia1[[#This Row],[CH TOTAL]]/16.5,0)</f>
        <v>3</v>
      </c>
      <c r="P34" s="68" cm="1">
        <f t="array" ref="P34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1</v>
      </c>
      <c r="Q34" s="50"/>
      <c r="R34" s="12" t="s">
        <v>71</v>
      </c>
      <c r="S34" s="10" cm="1">
        <f t="array" ref="S34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3</v>
      </c>
      <c r="T34" s="10">
        <f>IF(TB_Psicologia1[[#This Row],[TIPIFICAÇÃO]]="ON.S",ROUNDUP(TB_Psicologia1[[#This Row],[CH TEÓRICA]]/Cursos!$E$3,0),0)</f>
        <v>0</v>
      </c>
      <c r="U34" s="10" cm="1">
        <f t="array" ref="U34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34" s="10" cm="1">
        <f t="array" ref="V34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34" s="69" t="s">
        <v>80</v>
      </c>
      <c r="X34" s="10"/>
      <c r="Y34" s="10"/>
      <c r="Z34" s="10"/>
      <c r="AA34" s="10"/>
      <c r="AB34" s="10"/>
    </row>
    <row r="35" spans="2:28" s="52" customFormat="1">
      <c r="B35" s="10" t="str">
        <f>$J$2</f>
        <v>FONOAUDIOLOGIA</v>
      </c>
      <c r="C35" s="51" t="s">
        <v>121</v>
      </c>
      <c r="D35" s="51">
        <v>5</v>
      </c>
      <c r="E35" s="67" t="s">
        <v>130</v>
      </c>
      <c r="F35" s="61" t="s">
        <v>131</v>
      </c>
      <c r="G35" s="13">
        <f>SUM(TB_Psicologia1[[#This Row],[CH TEÓRICA]:[CH ONLINE]])</f>
        <v>80</v>
      </c>
      <c r="H35" s="97" t="s">
        <v>104</v>
      </c>
      <c r="I35" s="92">
        <v>0</v>
      </c>
      <c r="J35" s="92">
        <v>0</v>
      </c>
      <c r="K35" s="92">
        <v>0</v>
      </c>
      <c r="L35" s="92">
        <v>80</v>
      </c>
      <c r="M35" s="92">
        <v>0</v>
      </c>
      <c r="N35" s="92" t="s">
        <v>12</v>
      </c>
      <c r="O35" s="70">
        <f>ROUNDUP(TB_Psicologia1[[#This Row],[CH TOTAL]]/16.5,0)</f>
        <v>5</v>
      </c>
      <c r="P35" s="68" cm="1">
        <f t="array" ref="P35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0.5</v>
      </c>
      <c r="Q35" s="50"/>
      <c r="R35" s="12" t="s">
        <v>71</v>
      </c>
      <c r="S35" s="10" cm="1">
        <f t="array" ref="S35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2</v>
      </c>
      <c r="T35" s="10">
        <f>IF(TB_Psicologia1[[#This Row],[TIPIFICAÇÃO]]="ON.S",ROUNDUP(TB_Psicologia1[[#This Row],[CH TEÓRICA]]/Cursos!$E$3,0),0)</f>
        <v>0</v>
      </c>
      <c r="U35" s="10" cm="1">
        <f t="array" ref="U35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35" s="10" cm="1">
        <f t="array" ref="V35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1</v>
      </c>
      <c r="W35" s="69" t="s">
        <v>80</v>
      </c>
      <c r="X35" s="10"/>
      <c r="Y35" s="10"/>
      <c r="Z35" s="10"/>
      <c r="AA35" s="10"/>
      <c r="AB35" s="10"/>
    </row>
    <row r="36" spans="2:28" s="52" customFormat="1">
      <c r="B36" s="10" t="str">
        <f t="shared" si="0"/>
        <v>FONOAUDIOLOGIA</v>
      </c>
      <c r="C36" s="51" t="s">
        <v>121</v>
      </c>
      <c r="D36" s="51">
        <v>6</v>
      </c>
      <c r="E36" s="112" t="s">
        <v>132</v>
      </c>
      <c r="F36" s="112" t="s">
        <v>133</v>
      </c>
      <c r="G36" s="13">
        <f>SUM(TB_Psicologia1[[#This Row],[CH TEÓRICA]:[CH ONLINE]])</f>
        <v>33</v>
      </c>
      <c r="H36" s="112" t="s">
        <v>79</v>
      </c>
      <c r="I36" s="96">
        <v>0</v>
      </c>
      <c r="J36" s="96">
        <v>0</v>
      </c>
      <c r="K36" s="96">
        <v>0</v>
      </c>
      <c r="L36" s="96">
        <v>0</v>
      </c>
      <c r="M36" s="96">
        <v>33</v>
      </c>
      <c r="N36" s="63" t="s">
        <v>4</v>
      </c>
      <c r="O36" s="70">
        <f>ROUNDUP(TB_Psicologia1[[#This Row],[CH TOTAL]]/16.5,0)</f>
        <v>2</v>
      </c>
      <c r="P36" s="68" cm="1">
        <f t="array" ref="P36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</v>
      </c>
      <c r="Q36" s="50"/>
      <c r="R36" s="12" t="s">
        <v>71</v>
      </c>
      <c r="S36" s="10" cm="1">
        <f t="array" ref="S36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36" s="10">
        <f>IF(TB_Psicologia1[[#This Row],[TIPIFICAÇÃO]]="ON.S",ROUNDUP(TB_Psicologia1[[#This Row],[CH TEÓRICA]]/Cursos!$E$3,0),0)</f>
        <v>0</v>
      </c>
      <c r="U36" s="10" cm="1">
        <f t="array" ref="U36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1</v>
      </c>
      <c r="V36" s="10" cm="1">
        <f t="array" ref="V36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36" s="69" t="s">
        <v>80</v>
      </c>
      <c r="X36" s="10"/>
      <c r="Y36" s="10"/>
      <c r="Z36" s="10"/>
      <c r="AA36" s="10"/>
      <c r="AB36" s="10"/>
    </row>
    <row r="37" spans="2:28">
      <c r="B37" s="7" t="str">
        <f t="shared" si="0"/>
        <v>FONOAUDIOLOGIA</v>
      </c>
      <c r="C37" s="40" t="s">
        <v>121</v>
      </c>
      <c r="D37" s="40">
        <v>7</v>
      </c>
      <c r="E37" s="41" t="s">
        <v>134</v>
      </c>
      <c r="F37" s="41" t="s">
        <v>135</v>
      </c>
      <c r="G37" s="13">
        <f>SUM(TB_Psicologia1[[#This Row],[CH TEÓRICA]:[CH ONLINE]])</f>
        <v>66</v>
      </c>
      <c r="H37" s="41" t="s">
        <v>79</v>
      </c>
      <c r="I37" s="39">
        <v>33</v>
      </c>
      <c r="J37" s="39">
        <v>33</v>
      </c>
      <c r="K37" s="39">
        <v>0</v>
      </c>
      <c r="L37" s="39">
        <v>0</v>
      </c>
      <c r="M37" s="39">
        <v>0</v>
      </c>
      <c r="N37" s="44" t="s">
        <v>8</v>
      </c>
      <c r="O37" s="70">
        <f>ROUNDUP(TB_Psicologia1[[#This Row],[CH TOTAL]]/16.5,0)</f>
        <v>4</v>
      </c>
      <c r="P37" s="68" cm="1">
        <f t="array" ref="P37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1</v>
      </c>
      <c r="Q37" s="42"/>
      <c r="R37" s="12" t="s">
        <v>71</v>
      </c>
      <c r="S37" s="10" cm="1">
        <f t="array" ref="S37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4</v>
      </c>
      <c r="T37" s="10">
        <f>IF(TB_Psicologia1[[#This Row],[TIPIFICAÇÃO]]="ON.S",ROUNDUP(TB_Psicologia1[[#This Row],[CH TEÓRICA]]/Cursos!$E$3,0),0)</f>
        <v>0</v>
      </c>
      <c r="U37" s="10" cm="1">
        <f t="array" ref="U37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37" s="10" cm="1">
        <f t="array" ref="V37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37" s="15" t="s">
        <v>80</v>
      </c>
      <c r="X37" s="10"/>
      <c r="Y37" s="10"/>
      <c r="Z37" s="10"/>
      <c r="AA37" s="10"/>
      <c r="AB37" s="10"/>
    </row>
    <row r="38" spans="2:28" s="60" customFormat="1">
      <c r="B38" s="91" t="str">
        <f>$J$2</f>
        <v>FONOAUDIOLOGIA</v>
      </c>
      <c r="C38" s="53"/>
      <c r="D38" s="53"/>
      <c r="E38" s="55"/>
      <c r="F38" s="56"/>
      <c r="G38" s="57">
        <f>SUM(G31:G37)</f>
        <v>442</v>
      </c>
      <c r="H38" s="57">
        <f t="shared" ref="H38:M38" si="4">SUM(H31:H37)</f>
        <v>0</v>
      </c>
      <c r="I38" s="57">
        <f t="shared" si="4"/>
        <v>197</v>
      </c>
      <c r="J38" s="57">
        <f t="shared" si="4"/>
        <v>66</v>
      </c>
      <c r="K38" s="57">
        <f t="shared" si="4"/>
        <v>0</v>
      </c>
      <c r="L38" s="57">
        <f t="shared" si="4"/>
        <v>80</v>
      </c>
      <c r="M38" s="57">
        <f t="shared" si="4"/>
        <v>99</v>
      </c>
      <c r="N38" s="103"/>
      <c r="O38" s="65">
        <f>SUM(O31:O37)</f>
        <v>27</v>
      </c>
      <c r="P38" s="65">
        <f>SUM(P31:P37)</f>
        <v>5</v>
      </c>
      <c r="Q38" s="58"/>
      <c r="R38" s="12" t="s">
        <v>71</v>
      </c>
      <c r="S38" s="10" cm="1">
        <f t="array" ref="S38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38" s="10">
        <f>IF(TB_Psicologia1[[#This Row],[TIPIFICAÇÃO]]="ON.S",ROUNDUP(TB_Psicologia1[[#This Row],[CH TEÓRICA]]/Cursos!$E$3,0),0)</f>
        <v>0</v>
      </c>
      <c r="U38" s="59" cm="1">
        <f t="array" ref="U38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38" s="59" cm="1">
        <f t="array" ref="V38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38" s="102"/>
      <c r="X38" s="59"/>
      <c r="Y38" s="59"/>
      <c r="Z38" s="59"/>
      <c r="AA38" s="59"/>
      <c r="AB38" s="59"/>
    </row>
    <row r="39" spans="2:28">
      <c r="B39" s="7" t="str">
        <f t="shared" si="0"/>
        <v>FONOAUDIOLOGIA</v>
      </c>
      <c r="C39" s="40" t="s">
        <v>136</v>
      </c>
      <c r="D39" s="40">
        <v>1</v>
      </c>
      <c r="E39" s="41" t="s">
        <v>137</v>
      </c>
      <c r="F39" s="41" t="s">
        <v>138</v>
      </c>
      <c r="G39" s="13">
        <f>SUM(TB_Psicologia1[[#This Row],[CH TEÓRICA]:[CH ONLINE]])</f>
        <v>33</v>
      </c>
      <c r="H39" s="41" t="s">
        <v>79</v>
      </c>
      <c r="I39" s="39">
        <v>33</v>
      </c>
      <c r="J39" s="39">
        <v>0</v>
      </c>
      <c r="K39" s="39">
        <v>0</v>
      </c>
      <c r="L39" s="39">
        <v>0</v>
      </c>
      <c r="M39" s="39">
        <v>0</v>
      </c>
      <c r="N39" s="39" t="s">
        <v>8</v>
      </c>
      <c r="O39" s="70">
        <f>ROUNDUP(TB_Psicologia1[[#This Row],[CH TOTAL]]/16.5,0)</f>
        <v>2</v>
      </c>
      <c r="P39" s="68" cm="1">
        <f t="array" ref="P39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0.5</v>
      </c>
      <c r="Q39" s="42"/>
      <c r="R39" s="12" t="s">
        <v>71</v>
      </c>
      <c r="S39" s="10" cm="1">
        <f t="array" ref="S39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2</v>
      </c>
      <c r="T39" s="10">
        <f>IF(TB_Psicologia1[[#This Row],[TIPIFICAÇÃO]]="ON.S",ROUNDUP(TB_Psicologia1[[#This Row],[CH TEÓRICA]]/Cursos!$E$3,0),0)</f>
        <v>0</v>
      </c>
      <c r="U39" s="10" cm="1">
        <f t="array" ref="U39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39" s="10" cm="1">
        <f t="array" ref="V39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39" s="15" t="s">
        <v>80</v>
      </c>
      <c r="X39" s="10"/>
      <c r="Y39" s="10"/>
      <c r="Z39" s="10"/>
      <c r="AA39" s="10"/>
      <c r="AB39" s="10"/>
    </row>
    <row r="40" spans="2:28" s="52" customFormat="1">
      <c r="B40" s="10" t="str">
        <f>$J$2</f>
        <v>FONOAUDIOLOGIA</v>
      </c>
      <c r="C40" s="40" t="s">
        <v>136</v>
      </c>
      <c r="D40" s="51">
        <v>2</v>
      </c>
      <c r="E40" s="67" t="s">
        <v>139</v>
      </c>
      <c r="F40" s="61" t="s">
        <v>140</v>
      </c>
      <c r="G40" s="13">
        <f>SUM(TB_Psicologia1[[#This Row],[CH TEÓRICA]:[CH ONLINE]])</f>
        <v>49</v>
      </c>
      <c r="H40" s="67" t="s">
        <v>79</v>
      </c>
      <c r="I40" s="62">
        <v>33</v>
      </c>
      <c r="J40" s="62">
        <v>16</v>
      </c>
      <c r="K40" s="95">
        <v>0</v>
      </c>
      <c r="L40" s="95">
        <v>0</v>
      </c>
      <c r="M40" s="62">
        <v>0</v>
      </c>
      <c r="N40" s="63" t="s">
        <v>8</v>
      </c>
      <c r="O40" s="70">
        <f>ROUNDUP(TB_Psicologia1[[#This Row],[CH TOTAL]]/16.5,0)</f>
        <v>3</v>
      </c>
      <c r="P40" s="68" cm="1">
        <f t="array" ref="P40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1</v>
      </c>
      <c r="Q40" s="50"/>
      <c r="R40" s="12" t="s">
        <v>71</v>
      </c>
      <c r="S40" s="10" cm="1">
        <f t="array" ref="S40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3</v>
      </c>
      <c r="T40" s="10">
        <f>IF(TB_Psicologia1[[#This Row],[TIPIFICAÇÃO]]="ON.S",ROUNDUP(TB_Psicologia1[[#This Row],[CH TEÓRICA]]/Cursos!$E$3,0),0)</f>
        <v>0</v>
      </c>
      <c r="U40" s="10" cm="1">
        <f t="array" ref="U40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40" s="10" cm="1">
        <f t="array" ref="V40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40" s="69"/>
      <c r="X40" s="10"/>
      <c r="Y40" s="10"/>
      <c r="Z40" s="10"/>
      <c r="AA40" s="10"/>
      <c r="AB40" s="10"/>
    </row>
    <row r="41" spans="2:28" s="52" customFormat="1">
      <c r="B41" s="10" t="str">
        <f>$J$2</f>
        <v>FONOAUDIOLOGIA</v>
      </c>
      <c r="C41" s="40" t="s">
        <v>136</v>
      </c>
      <c r="D41" s="51">
        <v>3</v>
      </c>
      <c r="E41" s="67" t="s">
        <v>141</v>
      </c>
      <c r="F41" s="61" t="s">
        <v>142</v>
      </c>
      <c r="G41" s="13">
        <f>SUM(TB_Psicologia1[[#This Row],[CH TEÓRICA]:[CH ONLINE]])</f>
        <v>66</v>
      </c>
      <c r="H41" s="67" t="s">
        <v>79</v>
      </c>
      <c r="I41" s="62">
        <v>33</v>
      </c>
      <c r="J41" s="62">
        <v>33</v>
      </c>
      <c r="K41" s="95">
        <v>0</v>
      </c>
      <c r="L41" s="95">
        <v>0</v>
      </c>
      <c r="M41" s="62">
        <v>0</v>
      </c>
      <c r="N41" s="63" t="s">
        <v>8</v>
      </c>
      <c r="O41" s="70">
        <f>ROUNDUP(TB_Psicologia1[[#This Row],[CH TOTAL]]/16.5,0)</f>
        <v>4</v>
      </c>
      <c r="P41" s="68" cm="1">
        <f t="array" ref="P41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1</v>
      </c>
      <c r="Q41" s="50"/>
      <c r="R41" s="12" t="s">
        <v>71</v>
      </c>
      <c r="S41" s="10" cm="1">
        <f t="array" ref="S41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4</v>
      </c>
      <c r="T41" s="10">
        <f>IF(TB_Psicologia1[[#This Row],[TIPIFICAÇÃO]]="ON.S",ROUNDUP(TB_Psicologia1[[#This Row],[CH TEÓRICA]]/Cursos!$E$3,0),0)</f>
        <v>0</v>
      </c>
      <c r="U41" s="10" cm="1">
        <f t="array" ref="U41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41" s="10" cm="1">
        <f t="array" ref="V41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41" s="69"/>
      <c r="X41" s="10"/>
      <c r="Y41" s="10"/>
      <c r="Z41" s="10"/>
      <c r="AA41" s="10"/>
      <c r="AB41" s="10"/>
    </row>
    <row r="42" spans="2:28">
      <c r="B42" s="7" t="str">
        <f t="shared" si="0"/>
        <v>FONOAUDIOLOGIA</v>
      </c>
      <c r="C42" s="40" t="s">
        <v>136</v>
      </c>
      <c r="D42" s="40">
        <v>4</v>
      </c>
      <c r="E42" s="41" t="s">
        <v>143</v>
      </c>
      <c r="F42" s="41" t="s">
        <v>144</v>
      </c>
      <c r="G42" s="13">
        <f>SUM(TB_Psicologia1[[#This Row],[CH TEÓRICA]:[CH ONLINE]])</f>
        <v>66</v>
      </c>
      <c r="H42" s="41" t="s">
        <v>79</v>
      </c>
      <c r="I42" s="39">
        <v>33</v>
      </c>
      <c r="J42" s="39">
        <v>33</v>
      </c>
      <c r="K42" s="39">
        <v>0</v>
      </c>
      <c r="L42" s="39">
        <v>0</v>
      </c>
      <c r="M42" s="39">
        <v>0</v>
      </c>
      <c r="N42" s="39" t="s">
        <v>8</v>
      </c>
      <c r="O42" s="70">
        <f>ROUNDUP(TB_Psicologia1[[#This Row],[CH TOTAL]]/16.5,0)</f>
        <v>4</v>
      </c>
      <c r="P42" s="68" cm="1">
        <f t="array" ref="P42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1</v>
      </c>
      <c r="Q42" s="42"/>
      <c r="R42" s="12" t="s">
        <v>71</v>
      </c>
      <c r="S42" s="10" cm="1">
        <f t="array" ref="S42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4</v>
      </c>
      <c r="T42" s="10">
        <f>IF(TB_Psicologia1[[#This Row],[TIPIFICAÇÃO]]="ON.S",ROUNDUP(TB_Psicologia1[[#This Row],[CH TEÓRICA]]/Cursos!$E$3,0),0)</f>
        <v>0</v>
      </c>
      <c r="U42" s="10" cm="1">
        <f t="array" ref="U42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42" s="10" cm="1">
        <f t="array" ref="V42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42" s="15" t="s">
        <v>80</v>
      </c>
      <c r="X42" s="10"/>
      <c r="Y42" s="10"/>
      <c r="Z42" s="10"/>
      <c r="AA42" s="10"/>
      <c r="AB42" s="10"/>
    </row>
    <row r="43" spans="2:28" s="52" customFormat="1">
      <c r="B43" s="10" t="str">
        <f>$J$2</f>
        <v>FONOAUDIOLOGIA</v>
      </c>
      <c r="C43" s="51" t="s">
        <v>136</v>
      </c>
      <c r="D43" s="51">
        <v>5</v>
      </c>
      <c r="E43" s="67" t="s">
        <v>145</v>
      </c>
      <c r="F43" s="61" t="s">
        <v>146</v>
      </c>
      <c r="G43" s="13">
        <f>SUM(TB_Psicologia1[[#This Row],[CH TEÓRICA]:[CH ONLINE]])</f>
        <v>120</v>
      </c>
      <c r="H43" s="97" t="s">
        <v>48</v>
      </c>
      <c r="I43" s="92">
        <v>0</v>
      </c>
      <c r="J43" s="92">
        <v>0</v>
      </c>
      <c r="K43" s="92">
        <v>120</v>
      </c>
      <c r="L43" s="92">
        <v>0</v>
      </c>
      <c r="M43" s="92">
        <v>0</v>
      </c>
      <c r="N43" s="92" t="s">
        <v>14</v>
      </c>
      <c r="O43" s="70">
        <f>ROUNDUP(TB_Psicologia1[[#This Row],[CH TOTAL]]/16.5,0)</f>
        <v>8</v>
      </c>
      <c r="P43" s="68" cm="1">
        <f t="array" ref="P43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1</v>
      </c>
      <c r="Q43" s="50"/>
      <c r="R43" s="12" t="s">
        <v>71</v>
      </c>
      <c r="S43" s="10" cm="1">
        <f t="array" ref="S43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43" s="10">
        <f>IF(TB_Psicologia1[[#This Row],[TIPIFICAÇÃO]]="ON.S",ROUNDUP(TB_Psicologia1[[#This Row],[CH TEÓRICA]]/Cursos!$E$3,0),0)</f>
        <v>0</v>
      </c>
      <c r="U43" s="10" cm="1">
        <f t="array" ref="U43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43" s="10" cm="1">
        <f t="array" ref="V43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43" s="69" t="s">
        <v>80</v>
      </c>
      <c r="X43" s="10"/>
      <c r="Y43" s="10"/>
      <c r="Z43" s="10"/>
      <c r="AA43" s="10"/>
      <c r="AB43" s="10"/>
    </row>
    <row r="44" spans="2:28">
      <c r="B44" s="7" t="str">
        <f t="shared" si="0"/>
        <v>FONOAUDIOLOGIA</v>
      </c>
      <c r="C44" s="40" t="s">
        <v>136</v>
      </c>
      <c r="D44" s="40">
        <v>6</v>
      </c>
      <c r="E44" s="43" t="s">
        <v>147</v>
      </c>
      <c r="F44" s="43" t="s">
        <v>148</v>
      </c>
      <c r="G44" s="13">
        <f>SUM(TB_Psicologia1[[#This Row],[CH TEÓRICA]:[CH ONLINE]])</f>
        <v>80</v>
      </c>
      <c r="H44" s="43" t="s">
        <v>104</v>
      </c>
      <c r="I44" s="44">
        <v>0</v>
      </c>
      <c r="J44" s="44">
        <v>0</v>
      </c>
      <c r="K44" s="39">
        <v>0</v>
      </c>
      <c r="L44" s="39">
        <v>80</v>
      </c>
      <c r="M44" s="44">
        <v>0</v>
      </c>
      <c r="N44" s="44" t="s">
        <v>12</v>
      </c>
      <c r="O44" s="70">
        <f>ROUNDUP(TB_Psicologia1[[#This Row],[CH TOTAL]]/16.5,0)</f>
        <v>5</v>
      </c>
      <c r="P44" s="68" cm="1">
        <f t="array" ref="P44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0.5</v>
      </c>
      <c r="Q44" s="42"/>
      <c r="R44" s="12" t="s">
        <v>71</v>
      </c>
      <c r="S44" s="10" cm="1">
        <f t="array" ref="S44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2</v>
      </c>
      <c r="T44" s="10">
        <f>IF(TB_Psicologia1[[#This Row],[TIPIFICAÇÃO]]="ON.S",ROUNDUP(TB_Psicologia1[[#This Row],[CH TEÓRICA]]/Cursos!$E$3,0),0)</f>
        <v>0</v>
      </c>
      <c r="U44" s="10" cm="1">
        <f t="array" ref="U44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44" s="10" cm="1">
        <f t="array" ref="V44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1</v>
      </c>
      <c r="W44" s="15" t="s">
        <v>80</v>
      </c>
      <c r="X44" s="10"/>
      <c r="Y44" s="10"/>
      <c r="Z44" s="10"/>
      <c r="AA44" s="10"/>
      <c r="AB44" s="10"/>
    </row>
    <row r="45" spans="2:28" s="60" customFormat="1">
      <c r="B45" s="91" t="str">
        <f>$J$2</f>
        <v>FONOAUDIOLOGIA</v>
      </c>
      <c r="C45" s="53"/>
      <c r="D45" s="53"/>
      <c r="E45" s="55"/>
      <c r="F45" s="56"/>
      <c r="G45" s="57">
        <f>SUM(G39:G44)</f>
        <v>414</v>
      </c>
      <c r="H45" s="57">
        <f t="shared" ref="H45:M45" si="5">SUM(H39:H44)</f>
        <v>0</v>
      </c>
      <c r="I45" s="57">
        <f t="shared" si="5"/>
        <v>132</v>
      </c>
      <c r="J45" s="57">
        <f t="shared" si="5"/>
        <v>82</v>
      </c>
      <c r="K45" s="57">
        <f t="shared" si="5"/>
        <v>120</v>
      </c>
      <c r="L45" s="57">
        <f t="shared" si="5"/>
        <v>80</v>
      </c>
      <c r="M45" s="57">
        <f t="shared" si="5"/>
        <v>0</v>
      </c>
      <c r="N45" s="103"/>
      <c r="O45" s="65">
        <f>SUM(O39:O44)</f>
        <v>26</v>
      </c>
      <c r="P45" s="65">
        <f>SUM(P39:P44)</f>
        <v>5</v>
      </c>
      <c r="Q45" s="58"/>
      <c r="R45" s="12" t="s">
        <v>71</v>
      </c>
      <c r="S45" s="10" cm="1">
        <f t="array" ref="S45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45" s="10">
        <f>IF(TB_Psicologia1[[#This Row],[TIPIFICAÇÃO]]="ON.S",ROUNDUP(TB_Psicologia1[[#This Row],[CH TEÓRICA]]/Cursos!$E$3,0),0)</f>
        <v>0</v>
      </c>
      <c r="U45" s="59" cm="1">
        <f t="array" ref="U45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45" s="59" cm="1">
        <f t="array" ref="V45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45" s="102"/>
      <c r="X45" s="59"/>
      <c r="Y45" s="59"/>
      <c r="Z45" s="59"/>
      <c r="AA45" s="59"/>
      <c r="AB45" s="59"/>
    </row>
    <row r="46" spans="2:28" s="52" customFormat="1">
      <c r="B46" s="10" t="str">
        <f>$J$2</f>
        <v>FONOAUDIOLOGIA</v>
      </c>
      <c r="C46" s="40" t="s">
        <v>149</v>
      </c>
      <c r="D46" s="51">
        <v>1</v>
      </c>
      <c r="E46" s="67" t="s">
        <v>150</v>
      </c>
      <c r="F46" s="61" t="s">
        <v>151</v>
      </c>
      <c r="G46" s="13">
        <f>SUM(TB_Psicologia1[[#This Row],[CH TEÓRICA]:[CH ONLINE]])</f>
        <v>120</v>
      </c>
      <c r="H46" s="67" t="s">
        <v>48</v>
      </c>
      <c r="I46" s="62">
        <v>0</v>
      </c>
      <c r="J46" s="62">
        <v>0</v>
      </c>
      <c r="K46" s="95">
        <v>120</v>
      </c>
      <c r="L46" s="95">
        <v>0</v>
      </c>
      <c r="M46" s="62">
        <v>0</v>
      </c>
      <c r="N46" s="63" t="s">
        <v>14</v>
      </c>
      <c r="O46" s="70">
        <f>ROUNDUP(TB_Psicologia1[[#This Row],[CH TOTAL]]/16.5,0)</f>
        <v>8</v>
      </c>
      <c r="P46" s="68" cm="1">
        <f t="array" ref="P46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1</v>
      </c>
      <c r="Q46" s="50"/>
      <c r="R46" s="12" t="s">
        <v>71</v>
      </c>
      <c r="S46" s="10" cm="1">
        <f t="array" ref="S46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46" s="10">
        <f>IF(TB_Psicologia1[[#This Row],[TIPIFICAÇÃO]]="ON.S",ROUNDUP(TB_Psicologia1[[#This Row],[CH TEÓRICA]]/Cursos!$E$3,0),0)</f>
        <v>0</v>
      </c>
      <c r="U46" s="10" cm="1">
        <f t="array" ref="U46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46" s="10" cm="1">
        <f t="array" ref="V46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46" s="69"/>
      <c r="X46" s="10"/>
      <c r="Y46" s="10"/>
      <c r="Z46" s="10"/>
      <c r="AA46" s="10"/>
      <c r="AB46" s="10"/>
    </row>
    <row r="47" spans="2:28">
      <c r="B47" s="7" t="str">
        <f t="shared" si="0"/>
        <v>FONOAUDIOLOGIA</v>
      </c>
      <c r="C47" s="40" t="s">
        <v>149</v>
      </c>
      <c r="D47" s="40">
        <v>3</v>
      </c>
      <c r="E47" s="43" t="s">
        <v>152</v>
      </c>
      <c r="F47" s="43" t="s">
        <v>153</v>
      </c>
      <c r="G47" s="13">
        <f>SUM(TB_Psicologia1[[#This Row],[CH TEÓRICA]:[CH ONLINE]])</f>
        <v>66</v>
      </c>
      <c r="H47" s="43" t="s">
        <v>79</v>
      </c>
      <c r="I47" s="44">
        <v>33</v>
      </c>
      <c r="J47" s="44">
        <v>33</v>
      </c>
      <c r="K47" s="39">
        <v>0</v>
      </c>
      <c r="L47" s="39">
        <v>0</v>
      </c>
      <c r="M47" s="44">
        <v>0</v>
      </c>
      <c r="N47" s="44" t="s">
        <v>10</v>
      </c>
      <c r="O47" s="70">
        <f>ROUNDUP(TB_Psicologia1[[#This Row],[CH TOTAL]]/16.5,0)</f>
        <v>4</v>
      </c>
      <c r="P47" s="68" cm="1">
        <f t="array" ref="P47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1</v>
      </c>
      <c r="Q47" s="42"/>
      <c r="R47" s="12" t="s">
        <v>71</v>
      </c>
      <c r="S47" s="10" cm="1">
        <f t="array" ref="S47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4</v>
      </c>
      <c r="T47" s="10">
        <f>IF(TB_Psicologia1[[#This Row],[TIPIFICAÇÃO]]="ON.S",ROUNDUP(TB_Psicologia1[[#This Row],[CH TEÓRICA]]/Cursos!$E$3,0),0)</f>
        <v>0</v>
      </c>
      <c r="U47" s="10" cm="1">
        <f t="array" ref="U47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47" s="10" cm="1">
        <f t="array" ref="V47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47" s="15" t="s">
        <v>80</v>
      </c>
      <c r="X47" s="10"/>
      <c r="Y47" s="10"/>
      <c r="Z47" s="10"/>
      <c r="AA47" s="10"/>
      <c r="AB47" s="10"/>
    </row>
    <row r="48" spans="2:28" s="52" customFormat="1">
      <c r="B48" s="10" t="str">
        <f>$J$2</f>
        <v>FONOAUDIOLOGIA</v>
      </c>
      <c r="C48" s="40" t="s">
        <v>149</v>
      </c>
      <c r="D48" s="40">
        <v>4</v>
      </c>
      <c r="E48" s="67" t="s">
        <v>154</v>
      </c>
      <c r="F48" s="61" t="s">
        <v>155</v>
      </c>
      <c r="G48" s="13">
        <f>SUM(TB_Psicologia1[[#This Row],[CH TEÓRICA]:[CH ONLINE]])</f>
        <v>66</v>
      </c>
      <c r="H48" s="67" t="s">
        <v>79</v>
      </c>
      <c r="I48" s="62">
        <v>33</v>
      </c>
      <c r="J48" s="62">
        <v>33</v>
      </c>
      <c r="K48" s="95">
        <v>0</v>
      </c>
      <c r="L48" s="95">
        <v>0</v>
      </c>
      <c r="M48" s="62">
        <v>0</v>
      </c>
      <c r="N48" s="63" t="s">
        <v>8</v>
      </c>
      <c r="O48" s="70">
        <f>ROUNDUP(TB_Psicologia1[[#This Row],[CH TOTAL]]/16.5,0)</f>
        <v>4</v>
      </c>
      <c r="P48" s="68" cm="1">
        <f t="array" ref="P48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1</v>
      </c>
      <c r="Q48" s="50"/>
      <c r="R48" s="12" t="s">
        <v>71</v>
      </c>
      <c r="S48" s="10" cm="1">
        <f t="array" ref="S48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4</v>
      </c>
      <c r="T48" s="10">
        <f>IF(TB_Psicologia1[[#This Row],[TIPIFICAÇÃO]]="ON.S",ROUNDUP(TB_Psicologia1[[#This Row],[CH TEÓRICA]]/Cursos!$E$3,0),0)</f>
        <v>0</v>
      </c>
      <c r="U48" s="10" cm="1">
        <f t="array" ref="U48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48" s="10" cm="1">
        <f t="array" ref="V48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48" s="69"/>
      <c r="X48" s="10"/>
      <c r="Y48" s="10"/>
      <c r="Z48" s="10"/>
      <c r="AA48" s="10"/>
      <c r="AB48" s="10"/>
    </row>
    <row r="49" spans="2:28">
      <c r="B49" s="7" t="str">
        <f t="shared" si="0"/>
        <v>FONOAUDIOLOGIA</v>
      </c>
      <c r="C49" s="40" t="s">
        <v>149</v>
      </c>
      <c r="D49" s="40">
        <v>5</v>
      </c>
      <c r="E49" s="43" t="s">
        <v>156</v>
      </c>
      <c r="F49" s="43" t="s">
        <v>157</v>
      </c>
      <c r="G49" s="13">
        <f>SUM(TB_Psicologia1[[#This Row],[CH TEÓRICA]:[CH ONLINE]])</f>
        <v>33</v>
      </c>
      <c r="H49" s="43" t="s">
        <v>79</v>
      </c>
      <c r="I49" s="44">
        <v>33</v>
      </c>
      <c r="J49" s="44">
        <v>0</v>
      </c>
      <c r="K49" s="39">
        <v>0</v>
      </c>
      <c r="L49" s="39">
        <v>0</v>
      </c>
      <c r="M49" s="44">
        <v>0</v>
      </c>
      <c r="N49" s="44" t="s">
        <v>8</v>
      </c>
      <c r="O49" s="70">
        <f>ROUNDUP(TB_Psicologia1[[#This Row],[CH TOTAL]]/16.5,0)</f>
        <v>2</v>
      </c>
      <c r="P49" s="68" cm="1">
        <f t="array" ref="P49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0.5</v>
      </c>
      <c r="Q49" s="42"/>
      <c r="R49" s="12" t="s">
        <v>71</v>
      </c>
      <c r="S49" s="10" cm="1">
        <f t="array" ref="S49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2</v>
      </c>
      <c r="T49" s="10">
        <f>IF(TB_Psicologia1[[#This Row],[TIPIFICAÇÃO]]="ON.S",ROUNDUP(TB_Psicologia1[[#This Row],[CH TEÓRICA]]/Cursos!$E$3,0),0)</f>
        <v>0</v>
      </c>
      <c r="U49" s="10" cm="1">
        <f t="array" ref="U49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49" s="10" cm="1">
        <f t="array" ref="V49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49" s="15" t="s">
        <v>80</v>
      </c>
      <c r="X49" s="10"/>
      <c r="Y49" s="10"/>
      <c r="Z49" s="10"/>
      <c r="AA49" s="10"/>
      <c r="AB49" s="10"/>
    </row>
    <row r="50" spans="2:28">
      <c r="B50" s="7" t="str">
        <f t="shared" si="0"/>
        <v>FONOAUDIOLOGIA</v>
      </c>
      <c r="C50" s="40" t="s">
        <v>149</v>
      </c>
      <c r="D50" s="40">
        <v>5</v>
      </c>
      <c r="E50" s="43" t="s">
        <v>158</v>
      </c>
      <c r="F50" s="43" t="s">
        <v>159</v>
      </c>
      <c r="G50" s="13">
        <f>SUM(TB_Psicologia1[[#This Row],[CH TEÓRICA]:[CH ONLINE]])</f>
        <v>49</v>
      </c>
      <c r="H50" s="43" t="s">
        <v>79</v>
      </c>
      <c r="I50" s="44">
        <v>17</v>
      </c>
      <c r="J50" s="44">
        <v>16</v>
      </c>
      <c r="K50" s="39">
        <v>0</v>
      </c>
      <c r="L50" s="39">
        <v>0</v>
      </c>
      <c r="M50" s="44">
        <v>16</v>
      </c>
      <c r="N50" s="44" t="s">
        <v>10</v>
      </c>
      <c r="O50" s="70">
        <f>ROUNDUP(TB_Psicologia1[[#This Row],[CH TOTAL]]/16.5,0)</f>
        <v>3</v>
      </c>
      <c r="P50" s="68" cm="1">
        <f t="array" ref="P50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0.5</v>
      </c>
      <c r="Q50" s="42"/>
      <c r="R50" s="12" t="s">
        <v>71</v>
      </c>
      <c r="S50" s="10" cm="1">
        <f t="array" ref="S50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2</v>
      </c>
      <c r="T50" s="10">
        <f>IF(TB_Psicologia1[[#This Row],[TIPIFICAÇÃO]]="ON.S",ROUNDUP(TB_Psicologia1[[#This Row],[CH TEÓRICA]]/Cursos!$E$3,0),0)</f>
        <v>0</v>
      </c>
      <c r="U50" s="10" cm="1">
        <f t="array" ref="U50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50" s="10" cm="1">
        <f t="array" ref="V50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1</v>
      </c>
      <c r="W50" s="15" t="s">
        <v>80</v>
      </c>
      <c r="X50" s="10"/>
      <c r="Y50" s="10"/>
      <c r="Z50" s="10"/>
      <c r="AA50" s="10"/>
      <c r="AB50" s="10"/>
    </row>
    <row r="51" spans="2:28">
      <c r="B51" s="7" t="str">
        <f>$J$2</f>
        <v>FONOAUDIOLOGIA</v>
      </c>
      <c r="C51" s="40" t="s">
        <v>149</v>
      </c>
      <c r="D51" s="51">
        <v>6</v>
      </c>
      <c r="E51" s="67" t="s">
        <v>160</v>
      </c>
      <c r="F51" s="61" t="s">
        <v>161</v>
      </c>
      <c r="G51" s="13">
        <f>SUM(TB_Psicologia1[[#This Row],[CH TEÓRICA]:[CH ONLINE]])</f>
        <v>33</v>
      </c>
      <c r="H51" s="67" t="s">
        <v>79</v>
      </c>
      <c r="I51" s="62">
        <v>33</v>
      </c>
      <c r="J51" s="62">
        <v>0</v>
      </c>
      <c r="K51" s="116">
        <v>0</v>
      </c>
      <c r="L51" s="116">
        <v>0</v>
      </c>
      <c r="M51" s="62">
        <v>0</v>
      </c>
      <c r="N51" s="63" t="s">
        <v>8</v>
      </c>
      <c r="O51" s="51">
        <f>TB_Psicologia1[[#This Row],[CH TOTAL]]/Cursos!$E$3</f>
        <v>2</v>
      </c>
      <c r="P51" s="68" cm="1">
        <f t="array" ref="P51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0.5</v>
      </c>
      <c r="Q51" s="42"/>
      <c r="R51" s="12"/>
      <c r="S51" s="10" cm="1">
        <f t="array" ref="S51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51" s="10">
        <f>IF(TB_Psicologia1[[#This Row],[TIPIFICAÇÃO]]="ON.S",ROUNDUP(TB_Psicologia1[[#This Row],[CH TEÓRICA]]/Cursos!$E$3,0),0)</f>
        <v>0</v>
      </c>
      <c r="U51" s="10" cm="1">
        <f t="array" ref="U51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51" s="10" cm="1">
        <f t="array" ref="V51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51" s="15"/>
      <c r="X51" s="10"/>
      <c r="Y51" s="10"/>
      <c r="Z51" s="10"/>
      <c r="AA51" s="10"/>
      <c r="AB51" s="10"/>
    </row>
    <row r="52" spans="2:28" s="60" customFormat="1">
      <c r="B52" s="91" t="str">
        <f>$J$2</f>
        <v>FONOAUDIOLOGIA</v>
      </c>
      <c r="C52" s="53"/>
      <c r="D52" s="53"/>
      <c r="E52" s="55"/>
      <c r="F52" s="56"/>
      <c r="G52" s="57">
        <f>SUM(G46:G51)</f>
        <v>367</v>
      </c>
      <c r="H52" s="57">
        <f t="shared" ref="H52:M52" si="6">SUM(H46:H51)</f>
        <v>0</v>
      </c>
      <c r="I52" s="57">
        <f t="shared" si="6"/>
        <v>149</v>
      </c>
      <c r="J52" s="57">
        <f t="shared" si="6"/>
        <v>82</v>
      </c>
      <c r="K52" s="57">
        <f t="shared" si="6"/>
        <v>120</v>
      </c>
      <c r="L52" s="57">
        <f t="shared" si="6"/>
        <v>0</v>
      </c>
      <c r="M52" s="57">
        <f t="shared" si="6"/>
        <v>16</v>
      </c>
      <c r="N52" s="54"/>
      <c r="O52" s="65">
        <f>SUM(O46:O50)</f>
        <v>21</v>
      </c>
      <c r="P52" s="65">
        <f>SUM(P46:P51)</f>
        <v>4.5</v>
      </c>
      <c r="Q52" s="58"/>
      <c r="R52" s="12" t="s">
        <v>71</v>
      </c>
      <c r="S52" s="10" cm="1">
        <f t="array" ref="S52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52" s="59">
        <f>IF(TB_Psicologia1[[#This Row],[TIPIFICAÇÃO]]="ON.S",ROUNDUP(TB_Psicologia1[[#This Row],[CH TEÓRICA]]/Cursos!$E$3,0),0)</f>
        <v>0</v>
      </c>
      <c r="U52" s="59" cm="1">
        <f t="array" ref="U52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52" s="59" cm="1">
        <f t="array" ref="V52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52" s="102"/>
      <c r="X52" s="59"/>
      <c r="Y52" s="59"/>
      <c r="Z52" s="59"/>
      <c r="AA52" s="59"/>
      <c r="AB52" s="59"/>
    </row>
    <row r="53" spans="2:28">
      <c r="B53" s="7" t="str">
        <f t="shared" si="0"/>
        <v>FONOAUDIOLOGIA</v>
      </c>
      <c r="C53" s="40" t="s">
        <v>162</v>
      </c>
      <c r="D53" s="40">
        <v>1</v>
      </c>
      <c r="E53" s="43" t="s">
        <v>163</v>
      </c>
      <c r="F53" s="43" t="s">
        <v>164</v>
      </c>
      <c r="G53" s="13">
        <f>SUM(TB_Psicologia1[[#This Row],[CH TEÓRICA]:[CH ONLINE]])</f>
        <v>66</v>
      </c>
      <c r="H53" s="41" t="s">
        <v>112</v>
      </c>
      <c r="I53" s="44">
        <v>0</v>
      </c>
      <c r="J53" s="44">
        <v>0</v>
      </c>
      <c r="K53" s="44">
        <v>0</v>
      </c>
      <c r="L53" s="44">
        <v>0</v>
      </c>
      <c r="M53" s="44">
        <v>66</v>
      </c>
      <c r="N53" s="44" t="s">
        <v>4</v>
      </c>
      <c r="O53" s="70">
        <f>ROUNDUP(TB_Psicologia1[[#This Row],[CH TOTAL]]/16.5,0)</f>
        <v>4</v>
      </c>
      <c r="P53" s="68" cm="1">
        <f t="array" ref="P53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</v>
      </c>
      <c r="Q53" s="42"/>
      <c r="R53" s="12" t="s">
        <v>71</v>
      </c>
      <c r="S53" s="10" cm="1">
        <f t="array" ref="S53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53" s="10">
        <f>IF(TB_Psicologia1[[#This Row],[TIPIFICAÇÃO]]="ON.S",ROUNDUP(TB_Psicologia1[[#This Row],[CH TEÓRICA]]/Cursos!$E$3,0),0)</f>
        <v>0</v>
      </c>
      <c r="U53" s="10" cm="1">
        <f t="array" ref="U53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1</v>
      </c>
      <c r="V53" s="10" cm="1">
        <f t="array" ref="V53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53" s="15" t="s">
        <v>80</v>
      </c>
      <c r="X53" s="10"/>
      <c r="Y53" s="10"/>
      <c r="Z53" s="10"/>
      <c r="AA53" s="10"/>
      <c r="AB53" s="10"/>
    </row>
    <row r="54" spans="2:28">
      <c r="B54" s="7" t="str">
        <f t="shared" si="0"/>
        <v>FONOAUDIOLOGIA</v>
      </c>
      <c r="C54" s="40" t="s">
        <v>162</v>
      </c>
      <c r="D54" s="40">
        <v>2</v>
      </c>
      <c r="E54" s="43" t="s">
        <v>165</v>
      </c>
      <c r="F54" s="43" t="s">
        <v>166</v>
      </c>
      <c r="G54" s="13">
        <f>SUM(TB_Psicologia1[[#This Row],[CH TEÓRICA]:[CH ONLINE]])</f>
        <v>200</v>
      </c>
      <c r="H54" s="41" t="s">
        <v>48</v>
      </c>
      <c r="I54" s="44">
        <v>0</v>
      </c>
      <c r="J54" s="44">
        <v>0</v>
      </c>
      <c r="K54" s="44">
        <v>200</v>
      </c>
      <c r="L54" s="44">
        <v>0</v>
      </c>
      <c r="M54" s="44">
        <v>0</v>
      </c>
      <c r="N54" s="44" t="s">
        <v>14</v>
      </c>
      <c r="O54" s="70">
        <f>ROUNDUP(TB_Psicologia1[[#This Row],[CH TOTAL]]/16.5,0)</f>
        <v>13</v>
      </c>
      <c r="P54" s="68" cm="1">
        <f t="array" ref="P54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1</v>
      </c>
      <c r="Q54" s="42"/>
      <c r="R54" s="12" t="s">
        <v>71</v>
      </c>
      <c r="S54" s="10" cm="1">
        <f t="array" ref="S54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54" s="10">
        <f>IF(TB_Psicologia1[[#This Row],[TIPIFICAÇÃO]]="ON.S",ROUNDUP(TB_Psicologia1[[#This Row],[CH TEÓRICA]]/Cursos!$E$3,0),0)</f>
        <v>0</v>
      </c>
      <c r="U54" s="10" cm="1">
        <f t="array" ref="U54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54" s="10" cm="1">
        <f t="array" ref="V54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54" s="15" t="s">
        <v>80</v>
      </c>
      <c r="X54" s="10"/>
      <c r="Y54" s="10"/>
      <c r="Z54" s="10"/>
      <c r="AA54" s="10"/>
      <c r="AB54" s="10"/>
    </row>
    <row r="55" spans="2:28">
      <c r="B55" s="7" t="str">
        <f>$J$2</f>
        <v>FONOAUDIOLOGIA</v>
      </c>
      <c r="C55" s="40" t="s">
        <v>162</v>
      </c>
      <c r="D55" s="40">
        <v>3</v>
      </c>
      <c r="E55" s="43" t="s">
        <v>167</v>
      </c>
      <c r="F55" s="43" t="s">
        <v>168</v>
      </c>
      <c r="G55" s="13">
        <f>SUM(TB_Psicologia1[[#This Row],[CH TEÓRICA]:[CH ONLINE]])</f>
        <v>33</v>
      </c>
      <c r="H55" s="43" t="s">
        <v>79</v>
      </c>
      <c r="I55" s="44">
        <v>0</v>
      </c>
      <c r="J55" s="44">
        <v>0</v>
      </c>
      <c r="K55" s="44">
        <v>0</v>
      </c>
      <c r="L55" s="39">
        <v>0</v>
      </c>
      <c r="M55" s="44">
        <v>33</v>
      </c>
      <c r="N55" s="44" t="s">
        <v>4</v>
      </c>
      <c r="O55" s="70">
        <f>ROUNDUP(TB_Psicologia1[[#This Row],[CH TOTAL]]/16.5,0)</f>
        <v>2</v>
      </c>
      <c r="P55" s="68" cm="1">
        <f t="array" ref="P55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</v>
      </c>
      <c r="Q55" s="42"/>
      <c r="R55" s="12" t="s">
        <v>71</v>
      </c>
      <c r="S55" s="10" cm="1">
        <f t="array" ref="S55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55" s="10">
        <f>IF(TB_Psicologia1[[#This Row],[TIPIFICAÇÃO]]="ON.S",ROUNDUP(TB_Psicologia1[[#This Row],[CH TEÓRICA]]/Cursos!$E$3,0),0)</f>
        <v>0</v>
      </c>
      <c r="U55" s="10" cm="1">
        <f t="array" ref="U55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1</v>
      </c>
      <c r="V55" s="10" cm="1">
        <f t="array" ref="V55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55" s="15"/>
      <c r="X55" s="10"/>
      <c r="Y55" s="10"/>
      <c r="Z55" s="10"/>
      <c r="AA55" s="10"/>
      <c r="AB55" s="10"/>
    </row>
    <row r="56" spans="2:28" s="52" customFormat="1">
      <c r="B56" s="10" t="str">
        <f>$J$2</f>
        <v>FONOAUDIOLOGIA</v>
      </c>
      <c r="C56" s="40" t="s">
        <v>162</v>
      </c>
      <c r="D56" s="40">
        <v>4</v>
      </c>
      <c r="E56" s="43" t="s">
        <v>169</v>
      </c>
      <c r="F56" s="43" t="s">
        <v>170</v>
      </c>
      <c r="G56" s="13">
        <f>SUM(TB_Psicologia1[[#This Row],[CH TEÓRICA]:[CH ONLINE]])</f>
        <v>66</v>
      </c>
      <c r="H56" s="43" t="s">
        <v>112</v>
      </c>
      <c r="I56" s="44">
        <v>0</v>
      </c>
      <c r="J56" s="44">
        <v>0</v>
      </c>
      <c r="K56" s="44">
        <v>0</v>
      </c>
      <c r="L56" s="39">
        <v>0</v>
      </c>
      <c r="M56" s="44">
        <v>66</v>
      </c>
      <c r="N56" s="44" t="s">
        <v>4</v>
      </c>
      <c r="O56" s="70">
        <f>ROUNDUP(TB_Psicologia1[[#This Row],[CH TOTAL]]/16.5,0)</f>
        <v>4</v>
      </c>
      <c r="P56" s="68" cm="1">
        <f t="array" ref="P56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</v>
      </c>
      <c r="Q56" s="50"/>
      <c r="R56" s="12" t="s">
        <v>71</v>
      </c>
      <c r="S56" s="10" cm="1">
        <f t="array" ref="S56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56" s="10">
        <f>IF(TB_Psicologia1[[#This Row],[TIPIFICAÇÃO]]="ON.S",ROUNDUP(TB_Psicologia1[[#This Row],[CH TEÓRICA]]/Cursos!$E$3,0),0)</f>
        <v>0</v>
      </c>
      <c r="U56" s="10" cm="1">
        <f t="array" ref="U56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1</v>
      </c>
      <c r="V56" s="10" cm="1">
        <f t="array" ref="V56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56" s="69"/>
      <c r="X56" s="10"/>
      <c r="Y56" s="10"/>
      <c r="Z56" s="10"/>
      <c r="AA56" s="10"/>
      <c r="AB56" s="10"/>
    </row>
    <row r="57" spans="2:28" s="105" customFormat="1">
      <c r="B57" s="91" t="str">
        <f>$J$2</f>
        <v>FONOAUDIOLOGIA</v>
      </c>
      <c r="C57" s="53"/>
      <c r="D57" s="53"/>
      <c r="E57" s="55"/>
      <c r="F57" s="56"/>
      <c r="G57" s="57">
        <f>SUM(G53:G56)</f>
        <v>365</v>
      </c>
      <c r="H57" s="57">
        <f t="shared" ref="H57:O57" si="7">SUM(H53:H56)</f>
        <v>0</v>
      </c>
      <c r="I57" s="57">
        <f t="shared" si="7"/>
        <v>0</v>
      </c>
      <c r="J57" s="57">
        <f t="shared" si="7"/>
        <v>0</v>
      </c>
      <c r="K57" s="57">
        <f t="shared" si="7"/>
        <v>200</v>
      </c>
      <c r="L57" s="57">
        <f t="shared" si="7"/>
        <v>0</v>
      </c>
      <c r="M57" s="57">
        <f t="shared" si="7"/>
        <v>165</v>
      </c>
      <c r="N57" s="57"/>
      <c r="O57" s="57">
        <f t="shared" si="7"/>
        <v>23</v>
      </c>
      <c r="P57" s="65">
        <f>SUM(P53:P56)</f>
        <v>1</v>
      </c>
      <c r="Q57" s="101"/>
      <c r="R57" s="12" t="s">
        <v>71</v>
      </c>
      <c r="S57" s="10" cm="1">
        <f t="array" ref="S57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57" s="10">
        <f>IF(TB_Psicologia1[[#This Row],[TIPIFICAÇÃO]]="ON.S",ROUNDUP(TB_Psicologia1[[#This Row],[CH TEÓRICA]]/Cursos!$E$3,0),0)</f>
        <v>0</v>
      </c>
      <c r="U57" s="59" cm="1">
        <f t="array" ref="U57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57" s="59" cm="1">
        <f t="array" ref="V57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57" s="104"/>
      <c r="X57" s="59"/>
      <c r="Y57" s="59"/>
      <c r="Z57" s="59"/>
      <c r="AA57" s="59"/>
      <c r="AB57" s="59"/>
    </row>
    <row r="58" spans="2:28" s="52" customFormat="1">
      <c r="B58" s="10" t="str">
        <f>$J$2</f>
        <v>FONOAUDIOLOGIA</v>
      </c>
      <c r="C58" s="51" t="s">
        <v>171</v>
      </c>
      <c r="D58" s="51">
        <v>1</v>
      </c>
      <c r="E58" s="67" t="s">
        <v>172</v>
      </c>
      <c r="F58" s="61" t="s">
        <v>173</v>
      </c>
      <c r="G58" s="13">
        <f>SUM(TB_Psicologia1[[#This Row],[CH TEÓRICA]:[CH ONLINE]])</f>
        <v>33</v>
      </c>
      <c r="H58" s="97" t="s">
        <v>79</v>
      </c>
      <c r="I58" s="92">
        <v>33</v>
      </c>
      <c r="J58" s="92">
        <v>0</v>
      </c>
      <c r="K58" s="92">
        <v>0</v>
      </c>
      <c r="L58" s="92">
        <v>0</v>
      </c>
      <c r="M58" s="92">
        <v>0</v>
      </c>
      <c r="N58" s="92" t="s">
        <v>8</v>
      </c>
      <c r="O58" s="70">
        <f>ROUNDUP(TB_Psicologia1[[#This Row],[CH TOTAL]]/16.5,0)</f>
        <v>2</v>
      </c>
      <c r="P58" s="68" cm="1">
        <f t="array" ref="P58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0.5</v>
      </c>
      <c r="Q58" s="50"/>
      <c r="R58" s="12" t="s">
        <v>71</v>
      </c>
      <c r="S58" s="10" cm="1">
        <f t="array" ref="S58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2</v>
      </c>
      <c r="T58" s="10">
        <f>IF(TB_Psicologia1[[#This Row],[TIPIFICAÇÃO]]="ON.S",ROUNDUP(TB_Psicologia1[[#This Row],[CH TEÓRICA]]/Cursos!$E$3,0),0)</f>
        <v>0</v>
      </c>
      <c r="U58" s="10" cm="1">
        <f t="array" ref="U58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58" s="10" cm="1">
        <f t="array" ref="V58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58" s="69" t="s">
        <v>80</v>
      </c>
      <c r="X58" s="10"/>
      <c r="Y58" s="10"/>
      <c r="Z58" s="10"/>
      <c r="AA58" s="10"/>
      <c r="AB58" s="10"/>
    </row>
    <row r="59" spans="2:28" s="52" customFormat="1">
      <c r="B59" s="10" t="str">
        <f>$J$2</f>
        <v>FONOAUDIOLOGIA</v>
      </c>
      <c r="C59" s="51" t="s">
        <v>171</v>
      </c>
      <c r="D59" s="51">
        <v>3</v>
      </c>
      <c r="E59" s="67" t="s">
        <v>174</v>
      </c>
      <c r="F59" s="61" t="s">
        <v>175</v>
      </c>
      <c r="G59" s="13">
        <f>SUM(TB_Psicologia1[[#This Row],[CH TEÓRICA]:[CH ONLINE]])</f>
        <v>200</v>
      </c>
      <c r="H59" s="67" t="s">
        <v>48</v>
      </c>
      <c r="I59" s="62">
        <v>0</v>
      </c>
      <c r="J59" s="62">
        <v>0</v>
      </c>
      <c r="K59" s="14">
        <v>200</v>
      </c>
      <c r="L59" s="14">
        <v>0</v>
      </c>
      <c r="M59" s="62">
        <v>0</v>
      </c>
      <c r="N59" s="63" t="s">
        <v>14</v>
      </c>
      <c r="O59" s="70">
        <f>TB_Psicologia1[[#This Row],[CH TOTAL]]/Cursos!$E$3</f>
        <v>12.121212121212121</v>
      </c>
      <c r="P59" s="68" cm="1">
        <f t="array" ref="P59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1</v>
      </c>
      <c r="Q59" s="50"/>
      <c r="R59" s="12"/>
      <c r="S59" s="10" cm="1">
        <f t="array" ref="S59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59" s="10">
        <f>IF(TB_Psicologia1[[#This Row],[TIPIFICAÇÃO]]="ON.S",ROUNDUP(TB_Psicologia1[[#This Row],[CH TEÓRICA]]/Cursos!$E$3,0),0)</f>
        <v>0</v>
      </c>
      <c r="U59" s="10" cm="1">
        <f t="array" ref="U59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59" s="10" cm="1">
        <f t="array" ref="V59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59" s="69"/>
      <c r="X59" s="10"/>
      <c r="Y59" s="10"/>
      <c r="Z59" s="10"/>
      <c r="AA59" s="10"/>
      <c r="AB59" s="10"/>
    </row>
    <row r="60" spans="2:28" s="52" customFormat="1">
      <c r="B60" s="10" t="str">
        <f t="shared" ref="B60:B61" si="8">$J$2</f>
        <v>FONOAUDIOLOGIA</v>
      </c>
      <c r="C60" s="40" t="s">
        <v>171</v>
      </c>
      <c r="D60" s="40">
        <v>4</v>
      </c>
      <c r="E60" s="67" t="s">
        <v>176</v>
      </c>
      <c r="F60" s="61" t="s">
        <v>177</v>
      </c>
      <c r="G60" s="13">
        <f>SUM(TB_Psicologia1[[#This Row],[CH TEÓRICA]:[CH ONLINE]])</f>
        <v>66</v>
      </c>
      <c r="H60" s="67" t="s">
        <v>112</v>
      </c>
      <c r="I60" s="62">
        <v>0</v>
      </c>
      <c r="J60" s="62">
        <v>0</v>
      </c>
      <c r="K60" s="95">
        <v>0</v>
      </c>
      <c r="L60" s="95">
        <v>0</v>
      </c>
      <c r="M60" s="62">
        <v>66</v>
      </c>
      <c r="N60" s="63" t="s">
        <v>4</v>
      </c>
      <c r="O60" s="70">
        <f>ROUNDUP(TB_Psicologia1[[#This Row],[CH TOTAL]]/16.5,0)</f>
        <v>4</v>
      </c>
      <c r="P60" s="68" cm="1">
        <f t="array" ref="P60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</v>
      </c>
      <c r="Q60" s="50"/>
      <c r="R60" s="12" t="s">
        <v>71</v>
      </c>
      <c r="S60" s="10" cm="1">
        <f t="array" ref="S60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60" s="10">
        <f>IF(TB_Psicologia1[[#This Row],[TIPIFICAÇÃO]]="ON.S",ROUNDUP(TB_Psicologia1[[#This Row],[CH TEÓRICA]]/Cursos!$E$3,0),0)</f>
        <v>0</v>
      </c>
      <c r="U60" s="10" cm="1">
        <f t="array" ref="U60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1</v>
      </c>
      <c r="V60" s="10" cm="1">
        <f t="array" ref="V60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60" s="69"/>
      <c r="X60" s="10"/>
      <c r="Y60" s="10"/>
      <c r="Z60" s="10"/>
      <c r="AA60" s="10"/>
      <c r="AB60" s="10"/>
    </row>
    <row r="61" spans="2:28" s="52" customFormat="1">
      <c r="B61" s="10" t="str">
        <f t="shared" si="8"/>
        <v>FONOAUDIOLOGIA</v>
      </c>
      <c r="C61" s="51" t="s">
        <v>171</v>
      </c>
      <c r="D61" s="51">
        <v>5</v>
      </c>
      <c r="E61" s="67" t="s">
        <v>178</v>
      </c>
      <c r="F61" s="61" t="s">
        <v>179</v>
      </c>
      <c r="G61" s="13">
        <f>SUM(TB_Psicologia1[[#This Row],[CH TEÓRICA]:[CH ONLINE]])</f>
        <v>33</v>
      </c>
      <c r="H61" s="67" t="s">
        <v>79</v>
      </c>
      <c r="I61" s="62">
        <v>33</v>
      </c>
      <c r="J61" s="62">
        <v>0</v>
      </c>
      <c r="K61" s="14">
        <v>0</v>
      </c>
      <c r="L61" s="14">
        <v>0</v>
      </c>
      <c r="M61" s="62">
        <v>0</v>
      </c>
      <c r="N61" s="63" t="s">
        <v>16</v>
      </c>
      <c r="O61" s="70">
        <f>ROUNDUP(TB_Psicologia1[[#This Row],[CH TOTAL]]/16.5,0)</f>
        <v>2</v>
      </c>
      <c r="P61" s="68" cm="1">
        <f t="array" ref="P61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0.5</v>
      </c>
      <c r="Q61" s="50"/>
      <c r="R61" s="12" t="s">
        <v>71</v>
      </c>
      <c r="S61" s="10" cm="1">
        <f t="array" ref="S61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2</v>
      </c>
      <c r="T61" s="10">
        <f>IF(TB_Psicologia1[[#This Row],[TIPIFICAÇÃO]]="ON.S",ROUNDUP(TB_Psicologia1[[#This Row],[CH TEÓRICA]]/Cursos!$E$3,0),0)</f>
        <v>0</v>
      </c>
      <c r="U61" s="10" cm="1">
        <f t="array" ref="U61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61" s="10" cm="1">
        <f t="array" ref="V61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61" s="69"/>
      <c r="X61" s="10"/>
      <c r="Y61" s="10"/>
      <c r="Z61" s="10"/>
      <c r="AA61" s="10"/>
      <c r="AB61" s="10"/>
    </row>
    <row r="62" spans="2:28">
      <c r="B62" s="7" t="str">
        <f t="shared" si="0"/>
        <v>FONOAUDIOLOGIA</v>
      </c>
      <c r="C62" s="40" t="s">
        <v>171</v>
      </c>
      <c r="D62" s="40">
        <v>6</v>
      </c>
      <c r="E62" s="43" t="s">
        <v>180</v>
      </c>
      <c r="F62" s="43" t="s">
        <v>181</v>
      </c>
      <c r="G62" s="13">
        <f>SUM(TB_Psicologia1[[#This Row],[CH TEÓRICA]:[CH ONLINE]])</f>
        <v>49</v>
      </c>
      <c r="H62" s="43" t="s">
        <v>112</v>
      </c>
      <c r="I62" s="44">
        <v>0</v>
      </c>
      <c r="J62" s="44">
        <v>0</v>
      </c>
      <c r="K62" s="39">
        <v>0</v>
      </c>
      <c r="L62" s="39">
        <v>0</v>
      </c>
      <c r="M62" s="44">
        <v>49</v>
      </c>
      <c r="N62" s="44" t="s">
        <v>4</v>
      </c>
      <c r="O62" s="70">
        <f>ROUNDUP(TB_Psicologia1[[#This Row],[CH TOTAL]]/16.5,0)</f>
        <v>3</v>
      </c>
      <c r="P62" s="68" cm="1">
        <f t="array" ref="P62">IF(AND(TB_Psicologia1[[#This Row],[TIPIFICAÇÃO]]="TCC",TB_Psicologia1[[#This Row],[TIPO DE OFERTA]]="PRESENCIAL"),SUM(TB_Psicologia1[[#This Row],[CH TEÓRICA]:[CH PRÁTICA]]/66),IF(TB_Psicologia1[[#This Row],[TIPIFICAÇÃO]]="EST",1,IF(AND(IF(OR(TB_Psicologia1[[#This Row],[TIPIFICAÇÃO]]="HB",TB_Psicologia1[[#This Row],[TIPIFICAÇÃO]]="PR"),SUM(TB_Psicologia1[[#This Row],[CH TEÓRICA]:[CH PRÁTICA]])/66,IF(TB_Psicologia1[[#This Row],[TIPIFICAÇÃO]]="EXT",0.5,0))&gt;0.6,IF(OR(TB_Psicologia1[[#This Row],[TIPIFICAÇÃO]]="HB",TB_Psicologia1[[#This Row],[TIPIFICAÇÃO]]="PR"),SUM(TB_Psicologia1[[#This Row],[CH TEÓRICA]:[CH PRÁTICA]])/66,IF(TB_Psicologia1[[#This Row],[TIPIFICAÇÃO]]="EXT",0.5,0))&lt;0.8),1,IF(OR(TB_Psicologia1[[#This Row],[TIPIFICAÇÃO]]="HB",TB_Psicologia1[[#This Row],[TIPIFICAÇÃO]]="PR"),SUM(TB_Psicologia1[[#This Row],[CH TEÓRICA]:[CH PRÁTICA]])/66,IF(TB_Psicologia1[[#This Row],[TIPIFICAÇÃO]]="EXT",0.5,0)))))</f>
        <v>0</v>
      </c>
      <c r="Q62" s="42"/>
      <c r="R62" s="12" t="s">
        <v>71</v>
      </c>
      <c r="S62" s="10" cm="1">
        <f t="array" ref="S62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62" s="10">
        <f>IF(TB_Psicologia1[[#This Row],[TIPIFICAÇÃO]]="ON.S",ROUNDUP(TB_Psicologia1[[#This Row],[CH TEÓRICA]]/Cursos!$E$3,0),0)</f>
        <v>0</v>
      </c>
      <c r="U62" s="10" cm="1">
        <f t="array" ref="U62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1</v>
      </c>
      <c r="V62" s="10" cm="1">
        <f t="array" ref="V62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62" s="15" t="s">
        <v>80</v>
      </c>
      <c r="X62" s="7"/>
      <c r="Y62" s="7"/>
      <c r="Z62" s="7"/>
      <c r="AA62" s="7"/>
      <c r="AB62" s="7"/>
    </row>
    <row r="63" spans="2:28" s="109" customFormat="1">
      <c r="B63" s="106" t="str">
        <f>$J$2</f>
        <v>FONOAUDIOLOGIA</v>
      </c>
      <c r="C63" s="100"/>
      <c r="D63" s="100"/>
      <c r="E63" s="98"/>
      <c r="F63" s="99"/>
      <c r="G63" s="57">
        <f>SUM(G58:G62)</f>
        <v>381</v>
      </c>
      <c r="H63" s="57"/>
      <c r="I63" s="57">
        <f>SUM(I58:I62)</f>
        <v>66</v>
      </c>
      <c r="J63" s="57">
        <f t="shared" ref="J63:M63" si="9">SUM(J58:J62)</f>
        <v>0</v>
      </c>
      <c r="K63" s="57">
        <f t="shared" si="9"/>
        <v>200</v>
      </c>
      <c r="L63" s="57">
        <f t="shared" si="9"/>
        <v>0</v>
      </c>
      <c r="M63" s="57">
        <f t="shared" si="9"/>
        <v>115</v>
      </c>
      <c r="N63" s="57"/>
      <c r="O63" s="65">
        <f>SUM(O58:O62)</f>
        <v>23.121212121212121</v>
      </c>
      <c r="P63" s="65">
        <f>SUM(P58:P62)</f>
        <v>2</v>
      </c>
      <c r="Q63" s="107"/>
      <c r="R63" s="107"/>
      <c r="S63" s="106" cm="1">
        <f t="array" ref="S63">ROUNDUP(IFERROR(_xlfn.IFS(TB_Psicologia1[[#This Row],[TIPIFICAÇÃO]]="ON.A",0,AND(TB_Psicologia1[[#This Row],[TIPIFICAÇÃO]]="EST",TB_Psicologia1[[#This Row],[TIPO DE OFERTA]]="PRESENCIAL"),0,AND(TB_Psicologia1[[#This Row],[TIPIFICAÇÃO]]="PR",OR(TB_Psicologia1[[#This Row],[TIPO DE OFERTA]]="PRESENCIAL",TB_Psicologia1[[#This Row],[TIPO DE OFERTA]]="SEMI-PRESENCIAL")),TB_Psicologia1[[#This Row],[CH TEÓRICA]]+TB_Psicologia1[[#This Row],[CH PRÁTICA]],AND(TB_Psicologia1[[#This Row],[TIPIFICAÇÃO]]="HB",TB_Psicologia1[[#This Row],[TIPO DE OFERTA]]="PRESENCIAL"),TB_Psicologia1[[#This Row],[CH TEÓRICA]]+TB_Psicologia1[[#This Row],[CH PRÁTICA]],AND(TB_Psicologia1[[#This Row],[TIPIFICAÇÃO]]="EXT",OR(TB_Psicologia1[[#This Row],[TIPO DE OFERTA]]="PRESENCIAL",TB_Psicologia1[[#This Row],[TIPO DE OFERTA]]="SEMI-PRESENCIAL")),33,AND(TB_Psicologia1[[#This Row],[TIPIFICAÇÃO]]="TCC",TB_Psicologia1[[#This Row],[TIPO DE OFERTA]]="PRESENCIAL"),SUM(TB_Psicologia1[[#This Row],[CH TEÓRICA]],TB_Psicologia1[[#This Row],[CH PRÁTICA]]))/Cursos!$E$3,0),0)</f>
        <v>0</v>
      </c>
      <c r="T63" s="106">
        <f>IF(TB_Psicologia1[[#This Row],[TIPIFICAÇÃO]]="ON.S",ROUNDUP(TB_Psicologia1[[#This Row],[CH TEÓRICA]]/Cursos!$E$3,0),0)</f>
        <v>0</v>
      </c>
      <c r="U63" s="106" cm="1">
        <f t="array" ref="U63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63" s="106" cm="1">
        <f t="array" ref="V63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63" s="108" t="s">
        <v>80</v>
      </c>
      <c r="X63" s="106"/>
      <c r="Y63" s="106"/>
      <c r="Z63" s="106"/>
      <c r="AA63" s="106"/>
      <c r="AB63" s="106"/>
    </row>
    <row r="64" spans="2:28">
      <c r="B64" s="7" t="str">
        <f t="shared" si="0"/>
        <v>FONOAUDIOLOGIA</v>
      </c>
      <c r="C64" s="40" t="s">
        <v>18</v>
      </c>
      <c r="D64" s="40"/>
      <c r="E64" s="43" t="s">
        <v>182</v>
      </c>
      <c r="F64" s="43" t="s">
        <v>18</v>
      </c>
      <c r="G64" s="13">
        <v>51</v>
      </c>
      <c r="H64" s="43" t="s">
        <v>18</v>
      </c>
      <c r="I64" s="44"/>
      <c r="J64" s="44"/>
      <c r="K64" s="39"/>
      <c r="L64" s="39"/>
      <c r="M64" s="44"/>
      <c r="N64" s="44" t="s">
        <v>18</v>
      </c>
      <c r="O64" s="70"/>
      <c r="P64" s="49"/>
      <c r="Q64" s="42"/>
      <c r="R64" s="12"/>
      <c r="S64" s="10"/>
      <c r="T64" s="10">
        <f>IF(TB_Psicologia1[[#This Row],[TIPIFICAÇÃO]]="ON.S",ROUNDUP(TB_Psicologia1[[#This Row],[CH TEÓRICA]]/Cursos!$E$3,0),0)</f>
        <v>0</v>
      </c>
      <c r="U64" s="10" cm="1">
        <f t="array" ref="U64">IFERROR(_xlfn.IFS(TB_Psicologia1[[#This Row],[TIPIFICAÇÃO]]="ON.A",1,TB_Psicologia1[[#This Row],[TIPIFICAÇÃO]]="PR",0,TB_Psicologia1[[#This Row],[TIPIFICAÇÃO]]="HB",0,AND(TB_Psicologia1[[#This Row],[TIPIFICAÇÃO]]="EXT",OR(TB_Psicologia1[[#This Row],[TIPO DE OFERTA]]="SEMI-PRESENCIAL",TB_Psicologia1[[#This Row],[TIPO DE OFERTA]]="EAD 100%")),1),0)</f>
        <v>0</v>
      </c>
      <c r="V64" s="10" cm="1">
        <f t="array" ref="V64">ROUNDUP(IFERROR(_xlfn.IFS(TB_Psicologia1[[#This Row],[TIPIFICAÇÃO]]="ON.A",0,TB_Psicologia1[[#This Row],[TIPIFICAÇÃO]]="PR",0,TB_Psicologia1[[#This Row],[TIPIFICAÇÃO]]="HB",TB_Psicologia1[[#This Row],[CH ONLINE]],TB_Psicologia1[[#This Row],[TIPIFICAÇÃO]]="ON.S",0,AND(TB_Psicologia1[[#This Row],[TIPIFICAÇÃO]]="EXT",TB_Psicologia1[[#This Row],[TIPO DE OFERTA]]="PRESENCIAL"),TB_Psicologia1[[#This Row],[CRÉDITOS]]-TB_Psicologia1[[#This Row],[CRÉDITOS PAGO PROFESSOR]])/Cursos!$E$3,0),0)</f>
        <v>0</v>
      </c>
      <c r="W64" s="15" t="s">
        <v>80</v>
      </c>
      <c r="X64" s="7"/>
      <c r="Y64" s="7"/>
      <c r="Z64" s="7"/>
      <c r="AA64" s="7"/>
      <c r="AB64" s="7"/>
    </row>
    <row r="65" spans="2:27">
      <c r="B65" s="19"/>
      <c r="C65" s="19"/>
      <c r="D65" s="19"/>
      <c r="E65" s="19"/>
      <c r="F65" s="19"/>
      <c r="G65" s="20"/>
      <c r="H65" s="19"/>
      <c r="I65" s="19"/>
      <c r="J65" s="19"/>
      <c r="K65" s="19"/>
      <c r="L65" s="19"/>
      <c r="M65" s="19"/>
      <c r="N65" s="1"/>
      <c r="O65" s="21"/>
      <c r="P65" s="21"/>
      <c r="Q65" s="21"/>
      <c r="R65" s="21"/>
      <c r="S65" s="21"/>
      <c r="T65" s="21"/>
      <c r="V65" s="21"/>
      <c r="W65" s="21"/>
      <c r="X65" s="21"/>
      <c r="Y65" s="21"/>
      <c r="Z65" s="21"/>
    </row>
    <row r="66" spans="2:27">
      <c r="B66" s="19"/>
      <c r="C66" s="19"/>
      <c r="D66" s="19"/>
      <c r="E66" s="117" t="s">
        <v>183</v>
      </c>
      <c r="F66" s="118"/>
      <c r="G66" s="37">
        <f>SUBTOTAL(9,G9:G15,G17:G21,G23:G29,G31:G37,G39:G44,G46:G51,G53:G56,G58:G62,G64)</f>
        <v>3200</v>
      </c>
      <c r="H66" s="37"/>
      <c r="I66" s="37">
        <f>SUBTOTAL(9,I9:I15,I17:I21,I23:I29,I31:I37,I39:I44,I46:I51,I53:I56,I58:I62,I64)</f>
        <v>1086</v>
      </c>
      <c r="J66" s="37">
        <f t="shared" ref="J66:L66" si="10">SUBTOTAL(9,J9:J15,J17:J21,J23:J29,J31:J37,J39:J44,J46:J51,J53:J56,J58:J62,J64)</f>
        <v>296</v>
      </c>
      <c r="K66" s="37">
        <f t="shared" si="10"/>
        <v>640</v>
      </c>
      <c r="L66" s="37">
        <f t="shared" si="10"/>
        <v>320</v>
      </c>
      <c r="M66" s="37">
        <f>SUBTOTAL(9,M9:M15,M17:M21,M23:M29,M31:M37,M39:M44,M46:M51,M53:M56,M58:M62,M64)</f>
        <v>807</v>
      </c>
      <c r="N66" s="37"/>
      <c r="O66" s="66">
        <f>SUBTOTAL(9,O9:O14,O17:O21,O23:O29,O31:O37,O39:O44,O46:O50,O53:O56,O58:O62)</f>
        <v>189.12121212121212</v>
      </c>
      <c r="P66" s="66">
        <f>SUBTOTAL(9,P9:P14,P17:P21,P23:P29,P31:P37,P39:P44,P46:P51,P53:P56,P58:P62)</f>
        <v>28.5</v>
      </c>
      <c r="Q66" s="37"/>
      <c r="R66" s="37">
        <f>SUBTOTAL(9,R9:R14,R17:R21,R23:R29,R31:R37,R39:R44,R46:R50,R53:R56,R58:R62,R64)</f>
        <v>0</v>
      </c>
      <c r="S66" s="37">
        <f>SUBTOTAL(9,S9:S14,S17:S21,S23:S29,S31:S37,S39:S44,S46:S50,S53:S56,S58:S62,S64)</f>
        <v>83</v>
      </c>
      <c r="T66" s="37">
        <f>SUBTOTAL(9,T9:T14,T17:T21,T23:T29,T31:T37,T39:T44,T46:T50,T53:T56,T58:T62,T64)</f>
        <v>0</v>
      </c>
      <c r="U66" s="37">
        <f>SUBTOTAL(9,U9:U14,U17:U21,U23:U29,U31:U37,U39:U44,U46:U50,U53:U56,U58:U62,U64)</f>
        <v>10</v>
      </c>
      <c r="V66" s="37">
        <f>SUBTOTAL(9,V9:V14,V17:V21,V23:V29,V31:V37,V39:V44,V46:V50,V53:V56,V58:V62,V64)</f>
        <v>18</v>
      </c>
      <c r="W66" s="37"/>
      <c r="X66" s="37"/>
      <c r="Y66" s="37"/>
      <c r="Z66" s="37"/>
      <c r="AA66" s="37"/>
    </row>
    <row r="67" spans="2:27">
      <c r="B67" s="19"/>
      <c r="C67" s="19"/>
      <c r="D67" s="19"/>
      <c r="E67" s="117" t="s">
        <v>204</v>
      </c>
      <c r="F67" s="118"/>
      <c r="G67" s="37">
        <f>SUM(G16,G22,G30,G38,G45,G52,G57,G63,G64)</f>
        <v>3200</v>
      </c>
      <c r="H67" s="37"/>
      <c r="I67" s="37">
        <f>SUM(I16,I22,I30,I38,I45,I52,I57,I63,I64)</f>
        <v>1086</v>
      </c>
      <c r="J67" s="37">
        <f t="shared" ref="J67:L67" si="11">SUM(J16,J22,J30,J38,J45,J52,J57,J63,J64)</f>
        <v>296</v>
      </c>
      <c r="K67" s="37">
        <f t="shared" si="11"/>
        <v>640</v>
      </c>
      <c r="L67" s="37">
        <f t="shared" si="11"/>
        <v>320</v>
      </c>
      <c r="M67" s="37">
        <f>SUM(M16,M22,M30,M38,M45,M52,M57,M63,M64)</f>
        <v>807</v>
      </c>
      <c r="N67" s="37"/>
      <c r="O67" s="66">
        <f>SUM(O16,O22,O30,O38,O45,O52,O57,O63)</f>
        <v>189.12121212121212</v>
      </c>
      <c r="P67" s="66">
        <f>SUM(P16,P22,P30,P38,P45,P52,P57,P63)</f>
        <v>28.5</v>
      </c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</row>
    <row r="68" spans="2:27">
      <c r="G68" s="45"/>
      <c r="H68" s="46" t="s">
        <v>185</v>
      </c>
      <c r="I68" s="38">
        <f>IFERROR(I67/$G$67,0)</f>
        <v>0.33937499999999998</v>
      </c>
      <c r="J68" s="38">
        <f>IFERROR(J67/$G$67,0)</f>
        <v>9.2499999999999999E-2</v>
      </c>
      <c r="K68" s="38">
        <f>IFERROR(K67/$G$67,0)</f>
        <v>0.2</v>
      </c>
      <c r="L68" s="38">
        <f>IFERROR(L67/$G$67,0)</f>
        <v>0.1</v>
      </c>
      <c r="M68" s="38">
        <f>IFERROR(M67/$G$67,0)</f>
        <v>0.25218750000000001</v>
      </c>
    </row>
    <row r="72" spans="2:27">
      <c r="E72" s="117" t="s">
        <v>186</v>
      </c>
      <c r="F72" s="118"/>
      <c r="G72" s="37">
        <f>SUM(I67:L67)</f>
        <v>2342</v>
      </c>
      <c r="H72" s="47">
        <f>IFERROR(G72/G67,0)</f>
        <v>0.73187500000000005</v>
      </c>
    </row>
    <row r="73" spans="2:27">
      <c r="E73" s="117" t="s">
        <v>60</v>
      </c>
      <c r="F73" s="118"/>
      <c r="G73" s="37">
        <f>G67-G72</f>
        <v>858</v>
      </c>
      <c r="H73" s="47">
        <f>IFERROR(G73/G67,0)</f>
        <v>0.268125</v>
      </c>
    </row>
    <row r="79" spans="2:27">
      <c r="E79" s="64"/>
    </row>
  </sheetData>
  <sheetProtection autoFilter="0"/>
  <mergeCells count="5">
    <mergeCell ref="E73:F73"/>
    <mergeCell ref="J2:N2"/>
    <mergeCell ref="E66:F66"/>
    <mergeCell ref="E67:F67"/>
    <mergeCell ref="E72:F72"/>
  </mergeCells>
  <phoneticPr fontId="11" type="noConversion"/>
  <dataValidations disablePrompts="1" count="3">
    <dataValidation type="list" errorStyle="information" allowBlank="1" showInputMessage="1" showErrorMessage="1" error="Disciplina não consta na base de Matrizes 2024" sqref="E62:F62 E64:F64" xr:uid="{A6A4D763-9D94-4C3A-9241-6D9EC750F0B7}">
      <formula1>INDIRECT($I$2)</formula1>
    </dataValidation>
    <dataValidation allowBlank="1" showDropDown="1" showInputMessage="1" showErrorMessage="1" sqref="E9:F10 E14:F17 E12:F12" xr:uid="{7CEE8526-F7F1-45C8-900F-02300DC7EFFE}"/>
    <dataValidation type="list" allowBlank="1" showInputMessage="1" showErrorMessage="1" sqref="E31:F32 E50:F51 E47:F48 E27:F27 E44:F44 E36:F36 E59:F61" xr:uid="{936CE5DC-7AEE-41E2-B741-19003696E478}">
      <formula1>INDIRECT($J$2)</formula1>
    </dataValidation>
  </dataValidations>
  <pageMargins left="0.51181102362204722" right="0.51181102362204722" top="0.78740157480314965" bottom="0.78740157480314965" header="0.31496062992125984" footer="0.31496062992125984"/>
  <pageSetup paperSize="9" scale="60" fitToWidth="2" orientation="landscape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AB18778D-2424-4D03-82F4-49A7B9CEF253}">
          <x14:formula1>
            <xm:f>Cursos!$H$3:$H$10</xm:f>
          </x14:formula1>
          <xm:sqref>N27:N34 N36:N42 N44:N51 N9:N17 N59:N61</xm:sqref>
        </x14:dataValidation>
        <x14:dataValidation type="list" allowBlank="1" showInputMessage="1" showErrorMessage="1" xr:uid="{1F85FC3C-1428-4534-9D7C-0513D963D094}">
          <x14:formula1>
            <xm:f>Cursos!$B$3:$B$37</xm:f>
          </x14:formula1>
          <xm:sqref>J2:N2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6B286-C8EE-4890-A2D3-365D668E7626}">
  <dimension ref="B1:AF75"/>
  <sheetViews>
    <sheetView showGridLines="0" topLeftCell="A28" zoomScale="70" zoomScaleNormal="70" workbookViewId="0">
      <pane xSplit="3" topLeftCell="D1" activePane="topRight" state="frozen"/>
      <selection activeCell="A9" sqref="A9"/>
      <selection pane="topRight" activeCell="O59" sqref="O59:P59"/>
    </sheetView>
  </sheetViews>
  <sheetFormatPr defaultColWidth="9.140625" defaultRowHeight="15" outlineLevelCol="1"/>
  <cols>
    <col min="1" max="1" width="1.42578125" customWidth="1"/>
    <col min="2" max="2" width="16.7109375" style="1" hidden="1" customWidth="1" outlineLevel="1"/>
    <col min="3" max="3" width="12" style="1" customWidth="1" collapsed="1"/>
    <col min="4" max="4" width="15" style="1" customWidth="1"/>
    <col min="5" max="5" width="66.85546875" style="9" customWidth="1"/>
    <col min="6" max="6" width="16.7109375" style="9" bestFit="1" customWidth="1"/>
    <col min="7" max="7" width="20" style="4" bestFit="1" customWidth="1"/>
    <col min="8" max="8" width="24.85546875" style="1" bestFit="1" customWidth="1"/>
    <col min="9" max="9" width="14.5703125" style="1" bestFit="1" customWidth="1"/>
    <col min="10" max="11" width="12.28515625" style="1" customWidth="1"/>
    <col min="12" max="12" width="14.140625" style="1" customWidth="1"/>
    <col min="13" max="13" width="11.5703125" style="1" customWidth="1"/>
    <col min="14" max="14" width="16.85546875" bestFit="1" customWidth="1"/>
    <col min="15" max="15" width="16.7109375" customWidth="1"/>
    <col min="16" max="16" width="22.42578125" bestFit="1" customWidth="1"/>
    <col min="17" max="17" width="14.42578125" hidden="1" customWidth="1" outlineLevel="1"/>
    <col min="18" max="21" width="16.7109375" hidden="1" customWidth="1" outlineLevel="1"/>
    <col min="22" max="22" width="22.42578125" hidden="1" customWidth="1" outlineLevel="1"/>
    <col min="23" max="23" width="19.42578125" hidden="1" customWidth="1" outlineLevel="1"/>
    <col min="24" max="24" width="17" hidden="1" customWidth="1" outlineLevel="1"/>
    <col min="25" max="25" width="16.28515625" hidden="1" customWidth="1" outlineLevel="1"/>
    <col min="26" max="26" width="21.140625" hidden="1" customWidth="1" outlineLevel="1"/>
    <col min="27" max="27" width="10.85546875" hidden="1" customWidth="1" outlineLevel="1"/>
    <col min="28" max="28" width="16.5703125" hidden="1" customWidth="1" outlineLevel="1"/>
    <col min="29" max="29" width="8.7109375" hidden="1" customWidth="1" outlineLevel="1"/>
    <col min="30" max="30" width="12.85546875" hidden="1" customWidth="1" outlineLevel="1"/>
    <col min="31" max="31" width="8.85546875" hidden="1" customWidth="1" outlineLevel="1" collapsed="1"/>
    <col min="32" max="32" width="9.140625" collapsed="1"/>
  </cols>
  <sheetData>
    <row r="1" spans="2:31">
      <c r="E1" s="1"/>
      <c r="F1" s="1"/>
      <c r="G1" s="9"/>
      <c r="N1" s="1"/>
    </row>
    <row r="2" spans="2:31">
      <c r="E2" s="1"/>
      <c r="F2" s="1"/>
      <c r="G2" s="9"/>
      <c r="I2" s="8" t="s">
        <v>46</v>
      </c>
      <c r="J2" s="119" t="s">
        <v>31</v>
      </c>
      <c r="K2" s="120"/>
      <c r="L2" s="120"/>
      <c r="M2" s="120"/>
      <c r="N2" s="121"/>
    </row>
    <row r="3" spans="2:31">
      <c r="E3" s="1"/>
      <c r="F3" s="1"/>
      <c r="G3" s="1"/>
      <c r="H3" s="9"/>
      <c r="I3" s="4"/>
      <c r="N3" s="1"/>
      <c r="O3" s="1"/>
      <c r="P3" s="1"/>
      <c r="Q3" s="1"/>
      <c r="R3" s="1"/>
      <c r="S3" s="1"/>
      <c r="T3" s="1"/>
      <c r="U3" s="1"/>
      <c r="V3" s="1"/>
      <c r="W3" s="1"/>
    </row>
    <row r="4" spans="2:31" ht="19.149999999999999" customHeight="1">
      <c r="E4" s="26" t="s">
        <v>47</v>
      </c>
      <c r="F4" s="31"/>
      <c r="G4" s="30">
        <f>G59</f>
        <v>3200</v>
      </c>
      <c r="H4" s="31"/>
      <c r="I4" s="31"/>
      <c r="J4" s="31"/>
      <c r="K4" s="31"/>
      <c r="L4" s="31"/>
      <c r="M4" s="31"/>
      <c r="N4" s="32"/>
    </row>
    <row r="5" spans="2:31" ht="19.149999999999999" customHeight="1">
      <c r="E5" s="27" t="s">
        <v>48</v>
      </c>
      <c r="F5" s="1"/>
      <c r="G5" s="29">
        <f>K59</f>
        <v>640</v>
      </c>
      <c r="N5" s="33"/>
    </row>
    <row r="6" spans="2:31" ht="19.149999999999999" customHeight="1" thickBot="1">
      <c r="E6" s="28" t="s">
        <v>18</v>
      </c>
      <c r="F6" s="35"/>
      <c r="G6" s="34">
        <f>G56</f>
        <v>51</v>
      </c>
      <c r="H6" s="35"/>
      <c r="I6" s="35"/>
      <c r="J6" s="35"/>
      <c r="K6" s="35"/>
      <c r="L6" s="35"/>
      <c r="M6" s="35"/>
      <c r="N6" s="36"/>
    </row>
    <row r="7" spans="2:31">
      <c r="M7" s="2"/>
    </row>
    <row r="8" spans="2:31" s="3" customFormat="1" ht="43.5" customHeight="1">
      <c r="B8" s="23" t="s">
        <v>49</v>
      </c>
      <c r="C8" s="23" t="s">
        <v>50</v>
      </c>
      <c r="D8" s="23" t="s">
        <v>51</v>
      </c>
      <c r="E8" s="23" t="s">
        <v>52</v>
      </c>
      <c r="F8" s="23" t="s">
        <v>53</v>
      </c>
      <c r="G8" s="24" t="s">
        <v>54</v>
      </c>
      <c r="H8" s="23" t="s">
        <v>55</v>
      </c>
      <c r="I8" s="23" t="s">
        <v>56</v>
      </c>
      <c r="J8" s="23" t="s">
        <v>57</v>
      </c>
      <c r="K8" s="23" t="s">
        <v>58</v>
      </c>
      <c r="L8" s="23" t="s">
        <v>59</v>
      </c>
      <c r="M8" s="23" t="s">
        <v>60</v>
      </c>
      <c r="N8" s="25" t="s">
        <v>61</v>
      </c>
      <c r="O8" s="25" t="s">
        <v>62</v>
      </c>
      <c r="P8" s="48" t="s">
        <v>63</v>
      </c>
      <c r="Q8" s="11" t="s">
        <v>64</v>
      </c>
      <c r="R8" s="11" t="s">
        <v>65</v>
      </c>
      <c r="S8" s="110" t="s">
        <v>71</v>
      </c>
      <c r="T8" s="110" t="s">
        <v>187</v>
      </c>
      <c r="U8" s="110" t="s">
        <v>188</v>
      </c>
      <c r="V8" s="16" t="s">
        <v>66</v>
      </c>
      <c r="W8" s="16" t="s">
        <v>67</v>
      </c>
      <c r="X8" s="16" t="s">
        <v>68</v>
      </c>
      <c r="Y8" s="16" t="s">
        <v>69</v>
      </c>
      <c r="Z8" s="16" t="s">
        <v>70</v>
      </c>
      <c r="AA8" s="18" t="s">
        <v>189</v>
      </c>
      <c r="AB8" s="18" t="s">
        <v>72</v>
      </c>
      <c r="AC8" s="18" t="s">
        <v>73</v>
      </c>
      <c r="AD8" s="18" t="s">
        <v>74</v>
      </c>
      <c r="AE8" s="18" t="s">
        <v>75</v>
      </c>
    </row>
    <row r="9" spans="2:31" s="52" customFormat="1">
      <c r="B9" s="10" t="str">
        <f t="shared" ref="B9:B40" si="0">$J$2</f>
        <v>FONOAUDIOLOGIA</v>
      </c>
      <c r="C9" s="10" t="s">
        <v>76</v>
      </c>
      <c r="D9" s="79">
        <v>1</v>
      </c>
      <c r="E9" s="87" t="s">
        <v>77</v>
      </c>
      <c r="F9" s="87" t="s">
        <v>78</v>
      </c>
      <c r="G9" s="84">
        <f>SUM(TB_Psicologia2[[#This Row],[CH TEÓRICA]:[CH ONLINE]])</f>
        <v>99</v>
      </c>
      <c r="H9" s="88" t="s">
        <v>79</v>
      </c>
      <c r="I9" s="84">
        <v>33</v>
      </c>
      <c r="J9" s="84">
        <v>0</v>
      </c>
      <c r="K9" s="84">
        <v>0</v>
      </c>
      <c r="L9" s="84">
        <v>0</v>
      </c>
      <c r="M9" s="84">
        <v>66</v>
      </c>
      <c r="N9" s="84" t="s">
        <v>10</v>
      </c>
      <c r="O9" s="70">
        <f>TB_Psicologia2[[#This Row],[CH TOTAL]]/Cursos!$E$3</f>
        <v>6</v>
      </c>
      <c r="P9" s="68" cm="1">
        <f t="array" ref="P9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0.5</v>
      </c>
      <c r="Q9" s="50"/>
      <c r="R9" s="12" t="s">
        <v>71</v>
      </c>
      <c r="S9" s="12"/>
      <c r="T9" s="12"/>
      <c r="U9" s="12"/>
      <c r="V9" s="10" cm="1">
        <f t="array" ref="V9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2</v>
      </c>
      <c r="W9" s="10">
        <f>IF(TB_Psicologia2[[#This Row],[TIPIFICAÇÃO]]="ON.S",ROUNDUP(TB_Psicologia2[[#This Row],[CH TEÓRICA]]/Cursos!$E$3,0),0)</f>
        <v>0</v>
      </c>
      <c r="X9" s="10" cm="1">
        <f t="array" ref="X9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9" s="10" cm="1">
        <f t="array" ref="Y9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4</v>
      </c>
      <c r="Z9" s="69" t="s">
        <v>80</v>
      </c>
      <c r="AA9" s="10"/>
      <c r="AB9" s="10"/>
      <c r="AC9" s="10"/>
      <c r="AD9" s="10"/>
      <c r="AE9" s="10"/>
    </row>
    <row r="10" spans="2:31" s="52" customFormat="1">
      <c r="B10" s="10" t="str">
        <f t="shared" si="0"/>
        <v>FONOAUDIOLOGIA</v>
      </c>
      <c r="C10" s="10" t="s">
        <v>76</v>
      </c>
      <c r="D10" s="10">
        <v>2</v>
      </c>
      <c r="E10" s="87" t="s">
        <v>81</v>
      </c>
      <c r="F10" s="87" t="s">
        <v>82</v>
      </c>
      <c r="G10" s="84">
        <f>SUM(TB_Psicologia2[[#This Row],[CH TEÓRICA]:[CH ONLINE]])</f>
        <v>66</v>
      </c>
      <c r="H10" s="88" t="s">
        <v>79</v>
      </c>
      <c r="I10" s="84">
        <v>33</v>
      </c>
      <c r="J10" s="84">
        <v>0</v>
      </c>
      <c r="K10" s="84">
        <v>0</v>
      </c>
      <c r="L10" s="84">
        <v>0</v>
      </c>
      <c r="M10" s="84">
        <v>33</v>
      </c>
      <c r="N10" s="84" t="s">
        <v>10</v>
      </c>
      <c r="O10" s="70">
        <f>TB_Psicologia2[[#This Row],[CH TOTAL]]/Cursos!$E$3</f>
        <v>4</v>
      </c>
      <c r="P10" s="68" cm="1">
        <f t="array" ref="P10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0.5</v>
      </c>
      <c r="Q10" s="50"/>
      <c r="R10" s="12" t="s">
        <v>71</v>
      </c>
      <c r="S10" s="12"/>
      <c r="T10" s="12"/>
      <c r="U10" s="12"/>
      <c r="V10" s="10" cm="1">
        <f t="array" ref="V10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2</v>
      </c>
      <c r="W10" s="10">
        <f>IF(TB_Psicologia2[[#This Row],[TIPIFICAÇÃO]]="ON.S",ROUNDUP(TB_Psicologia2[[#This Row],[CH TEÓRICA]]/Cursos!$E$3,0),0)</f>
        <v>0</v>
      </c>
      <c r="X10" s="10" cm="1">
        <f t="array" ref="X10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10" s="10" cm="1">
        <f t="array" ref="Y10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2</v>
      </c>
      <c r="Z10" s="15" t="s">
        <v>80</v>
      </c>
      <c r="AA10" s="10"/>
      <c r="AB10" s="10"/>
      <c r="AC10" s="10"/>
      <c r="AD10" s="10"/>
      <c r="AE10" s="10"/>
    </row>
    <row r="11" spans="2:31" s="52" customFormat="1">
      <c r="B11" s="10" t="str">
        <f t="shared" si="0"/>
        <v>FONOAUDIOLOGIA</v>
      </c>
      <c r="C11" s="10" t="s">
        <v>76</v>
      </c>
      <c r="D11" s="10">
        <v>3</v>
      </c>
      <c r="E11" s="87" t="s">
        <v>83</v>
      </c>
      <c r="F11" s="87" t="s">
        <v>84</v>
      </c>
      <c r="G11" s="84">
        <f>SUM(TB_Psicologia2[[#This Row],[CH TEÓRICA]:[CH ONLINE]])</f>
        <v>49</v>
      </c>
      <c r="H11" s="88" t="s">
        <v>85</v>
      </c>
      <c r="I11" s="84">
        <v>49</v>
      </c>
      <c r="J11" s="84">
        <v>0</v>
      </c>
      <c r="K11" s="84">
        <v>0</v>
      </c>
      <c r="L11" s="84">
        <v>0</v>
      </c>
      <c r="M11" s="84">
        <v>0</v>
      </c>
      <c r="N11" s="84" t="s">
        <v>8</v>
      </c>
      <c r="O11" s="70">
        <f>TB_Psicologia2[[#This Row],[CH TOTAL]]/Cursos!$E$3</f>
        <v>2.9696969696969697</v>
      </c>
      <c r="P11" s="68" cm="1">
        <f t="array" ref="P11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1</v>
      </c>
      <c r="Q11" s="50"/>
      <c r="R11" s="12" t="s">
        <v>71</v>
      </c>
      <c r="S11" s="12"/>
      <c r="T11" s="12"/>
      <c r="U11" s="12"/>
      <c r="V11" s="10" cm="1">
        <f t="array" ref="V11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3</v>
      </c>
      <c r="W11" s="10">
        <f>IF(TB_Psicologia2[[#This Row],[TIPIFICAÇÃO]]="ON.S",ROUNDUP(TB_Psicologia2[[#This Row],[CH TEÓRICA]]/Cursos!$E$3,0),0)</f>
        <v>0</v>
      </c>
      <c r="X11" s="10" cm="1">
        <f t="array" ref="X11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11" s="10" cm="1">
        <f t="array" ref="Y11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11" s="15" t="s">
        <v>80</v>
      </c>
      <c r="AA11" s="10"/>
      <c r="AB11" s="10"/>
      <c r="AC11" s="10"/>
      <c r="AD11" s="10"/>
      <c r="AE11" s="10"/>
    </row>
    <row r="12" spans="2:31" s="52" customFormat="1">
      <c r="B12" s="10" t="str">
        <f t="shared" si="0"/>
        <v>FONOAUDIOLOGIA</v>
      </c>
      <c r="C12" s="10" t="s">
        <v>76</v>
      </c>
      <c r="D12" s="10">
        <v>4</v>
      </c>
      <c r="E12" s="81" t="s">
        <v>89</v>
      </c>
      <c r="F12" s="90" t="s">
        <v>190</v>
      </c>
      <c r="G12" s="84">
        <f>SUM(TB_Psicologia2[[#This Row],[CH TEÓRICA]:[CH ONLINE]])</f>
        <v>33</v>
      </c>
      <c r="H12" s="88" t="s">
        <v>79</v>
      </c>
      <c r="I12" s="84">
        <v>0</v>
      </c>
      <c r="J12" s="84">
        <v>0</v>
      </c>
      <c r="K12" s="84">
        <v>0</v>
      </c>
      <c r="L12" s="84">
        <v>0</v>
      </c>
      <c r="M12" s="84">
        <v>33</v>
      </c>
      <c r="N12" s="84" t="s">
        <v>4</v>
      </c>
      <c r="O12" s="70">
        <f>TB_Psicologia2[[#This Row],[CH TOTAL]]/Cursos!$E$3</f>
        <v>2</v>
      </c>
      <c r="P12" s="68" cm="1">
        <f t="array" ref="P12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</v>
      </c>
      <c r="Q12" s="50"/>
      <c r="R12" s="12" t="s">
        <v>71</v>
      </c>
      <c r="S12" s="12"/>
      <c r="T12" s="12"/>
      <c r="U12" s="12"/>
      <c r="V12" s="10" cm="1">
        <f t="array" ref="V12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0</v>
      </c>
      <c r="W12" s="10">
        <f>IF(TB_Psicologia2[[#This Row],[TIPIFICAÇÃO]]="ON.S",ROUNDUP(TB_Psicologia2[[#This Row],[CH TEÓRICA]]/Cursos!$E$3,0),0)</f>
        <v>0</v>
      </c>
      <c r="X12" s="10" cm="1">
        <f t="array" ref="X12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1</v>
      </c>
      <c r="Y12" s="10" cm="1">
        <f t="array" ref="Y12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12" s="15" t="s">
        <v>80</v>
      </c>
      <c r="AA12" s="10"/>
      <c r="AB12" s="10"/>
      <c r="AC12" s="10"/>
      <c r="AD12" s="10"/>
      <c r="AE12" s="10"/>
    </row>
    <row r="13" spans="2:31" s="52" customFormat="1">
      <c r="B13" s="10" t="str">
        <f t="shared" si="0"/>
        <v>FONOAUDIOLOGIA</v>
      </c>
      <c r="C13" s="10" t="s">
        <v>76</v>
      </c>
      <c r="D13" s="10">
        <v>5</v>
      </c>
      <c r="E13" s="81" t="s">
        <v>91</v>
      </c>
      <c r="F13" s="90" t="s">
        <v>191</v>
      </c>
      <c r="G13" s="84">
        <f>SUM(TB_Psicologia2[[#This Row],[CH TEÓRICA]:[CH ONLINE]])</f>
        <v>99</v>
      </c>
      <c r="H13" s="88" t="s">
        <v>85</v>
      </c>
      <c r="I13" s="84">
        <v>33</v>
      </c>
      <c r="J13" s="84">
        <v>33</v>
      </c>
      <c r="K13" s="84">
        <v>0</v>
      </c>
      <c r="L13" s="84">
        <v>0</v>
      </c>
      <c r="M13" s="84">
        <v>33</v>
      </c>
      <c r="N13" s="84" t="s">
        <v>10</v>
      </c>
      <c r="O13" s="70">
        <f>TB_Psicologia2[[#This Row],[CH TOTAL]]/Cursos!$E$3</f>
        <v>6</v>
      </c>
      <c r="P13" s="68" cm="1">
        <f t="array" ref="P13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1</v>
      </c>
      <c r="Q13" s="50"/>
      <c r="R13" s="12" t="s">
        <v>71</v>
      </c>
      <c r="S13" s="12"/>
      <c r="T13" s="12"/>
      <c r="U13" s="12"/>
      <c r="V13" s="10" cm="1">
        <f t="array" ref="V13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4</v>
      </c>
      <c r="W13" s="10">
        <f>IF(TB_Psicologia2[[#This Row],[TIPIFICAÇÃO]]="ON.S",ROUNDUP(TB_Psicologia2[[#This Row],[CH TEÓRICA]]/Cursos!$E$3,0),0)</f>
        <v>0</v>
      </c>
      <c r="X13" s="10" cm="1">
        <f t="array" ref="X13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13" s="10" cm="1">
        <f t="array" ref="Y13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2</v>
      </c>
      <c r="Z13" s="15" t="s">
        <v>80</v>
      </c>
      <c r="AA13" s="10"/>
      <c r="AB13" s="10"/>
      <c r="AC13" s="10"/>
      <c r="AD13" s="10"/>
      <c r="AE13" s="10"/>
    </row>
    <row r="14" spans="2:31" s="52" customFormat="1">
      <c r="B14" s="10" t="str">
        <f t="shared" si="0"/>
        <v>FONOAUDIOLOGIA</v>
      </c>
      <c r="C14" s="10" t="s">
        <v>76</v>
      </c>
      <c r="D14" s="10">
        <v>6</v>
      </c>
      <c r="E14" s="81" t="s">
        <v>93</v>
      </c>
      <c r="F14" s="90" t="s">
        <v>192</v>
      </c>
      <c r="G14" s="84">
        <f>SUM(TB_Psicologia2[[#This Row],[CH TEÓRICA]:[CH ONLINE]])</f>
        <v>49</v>
      </c>
      <c r="H14" s="88" t="s">
        <v>79</v>
      </c>
      <c r="I14" s="84">
        <v>33</v>
      </c>
      <c r="J14" s="84">
        <v>0</v>
      </c>
      <c r="K14" s="84">
        <v>0</v>
      </c>
      <c r="L14" s="84">
        <v>0</v>
      </c>
      <c r="M14" s="84">
        <v>16</v>
      </c>
      <c r="N14" s="84" t="s">
        <v>10</v>
      </c>
      <c r="O14" s="70">
        <f>TB_Psicologia2[[#This Row],[CH TOTAL]]/Cursos!$E$3</f>
        <v>2.9696969696969697</v>
      </c>
      <c r="P14" s="68" cm="1">
        <f t="array" ref="P14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0.5</v>
      </c>
      <c r="Q14" s="50"/>
      <c r="R14" s="12" t="s">
        <v>71</v>
      </c>
      <c r="S14" s="12"/>
      <c r="T14" s="12"/>
      <c r="U14" s="12"/>
      <c r="V14" s="10" cm="1">
        <f t="array" ref="V14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2</v>
      </c>
      <c r="W14" s="10">
        <f>IF(TB_Psicologia2[[#This Row],[TIPIFICAÇÃO]]="ON.S",ROUNDUP(TB_Psicologia2[[#This Row],[CH TEÓRICA]]/Cursos!$E$3,0),0)</f>
        <v>0</v>
      </c>
      <c r="X14" s="10" cm="1">
        <f t="array" ref="X14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14" s="10" cm="1">
        <f t="array" ref="Y14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1</v>
      </c>
      <c r="Z14" s="15" t="s">
        <v>80</v>
      </c>
      <c r="AA14" s="10"/>
      <c r="AB14" s="10"/>
      <c r="AC14" s="10"/>
      <c r="AD14" s="10"/>
      <c r="AE14" s="10"/>
    </row>
    <row r="15" spans="2:31" s="52" customFormat="1">
      <c r="B15" s="10" t="str">
        <f t="shared" si="0"/>
        <v>FONOAUDIOLOGIA</v>
      </c>
      <c r="C15" s="10" t="s">
        <v>86</v>
      </c>
      <c r="D15" s="10">
        <v>1</v>
      </c>
      <c r="E15" s="81" t="s">
        <v>87</v>
      </c>
      <c r="F15" s="90" t="s">
        <v>88</v>
      </c>
      <c r="G15" s="84">
        <f>SUM(TB_Psicologia2[[#This Row],[CH TEÓRICA]:[CH ONLINE]])</f>
        <v>66</v>
      </c>
      <c r="H15" s="88" t="s">
        <v>79</v>
      </c>
      <c r="I15" s="84">
        <v>66</v>
      </c>
      <c r="J15" s="84">
        <v>0</v>
      </c>
      <c r="K15" s="84">
        <v>0</v>
      </c>
      <c r="L15" s="84">
        <v>0</v>
      </c>
      <c r="M15" s="84">
        <v>0</v>
      </c>
      <c r="N15" s="84" t="s">
        <v>8</v>
      </c>
      <c r="O15" s="70">
        <f>TB_Psicologia2[[#This Row],[CH TOTAL]]/Cursos!$E$3</f>
        <v>4</v>
      </c>
      <c r="P15" s="68" cm="1">
        <f t="array" ref="P15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1</v>
      </c>
      <c r="Q15" s="50"/>
      <c r="R15" s="12" t="s">
        <v>71</v>
      </c>
      <c r="S15" s="12"/>
      <c r="T15" s="12"/>
      <c r="U15" s="12"/>
      <c r="V15" s="10" cm="1">
        <f t="array" ref="V15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4</v>
      </c>
      <c r="W15" s="10">
        <f>IF(TB_Psicologia2[[#This Row],[TIPIFICAÇÃO]]="ON.S",ROUNDUP(TB_Psicologia2[[#This Row],[CH TEÓRICA]]/Cursos!$E$3,0),0)</f>
        <v>0</v>
      </c>
      <c r="X15" s="10" cm="1">
        <f t="array" ref="X15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15" s="10" cm="1">
        <f t="array" ref="Y15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15" s="15" t="s">
        <v>80</v>
      </c>
      <c r="AA15" s="10"/>
      <c r="AB15" s="10"/>
      <c r="AC15" s="10"/>
      <c r="AD15" s="10"/>
      <c r="AE15" s="10"/>
    </row>
    <row r="16" spans="2:31" s="52" customFormat="1">
      <c r="B16" s="10" t="str">
        <f t="shared" si="0"/>
        <v>FONOAUDIOLOGIA</v>
      </c>
      <c r="C16" s="10" t="s">
        <v>86</v>
      </c>
      <c r="D16" s="10">
        <v>2</v>
      </c>
      <c r="E16" s="81" t="s">
        <v>96</v>
      </c>
      <c r="F16" s="90" t="s">
        <v>90</v>
      </c>
      <c r="G16" s="84">
        <f>SUM(TB_Psicologia2[[#This Row],[CH TEÓRICA]:[CH ONLINE]])</f>
        <v>66</v>
      </c>
      <c r="H16" s="88" t="s">
        <v>79</v>
      </c>
      <c r="I16" s="84">
        <v>33</v>
      </c>
      <c r="J16" s="84">
        <v>0</v>
      </c>
      <c r="K16" s="84">
        <v>0</v>
      </c>
      <c r="L16" s="84">
        <v>0</v>
      </c>
      <c r="M16" s="84">
        <v>33</v>
      </c>
      <c r="N16" s="84" t="s">
        <v>10</v>
      </c>
      <c r="O16" s="70">
        <f>TB_Psicologia2[[#This Row],[CH TOTAL]]/Cursos!$E$3</f>
        <v>4</v>
      </c>
      <c r="P16" s="68" cm="1">
        <f t="array" ref="P16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0.5</v>
      </c>
      <c r="Q16" s="50"/>
      <c r="R16" s="12" t="s">
        <v>71</v>
      </c>
      <c r="S16" s="12"/>
      <c r="T16" s="12"/>
      <c r="U16" s="12"/>
      <c r="V16" s="10" cm="1">
        <f t="array" ref="V16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2</v>
      </c>
      <c r="W16" s="10">
        <f>IF(TB_Psicologia2[[#This Row],[TIPIFICAÇÃO]]="ON.S",ROUNDUP(TB_Psicologia2[[#This Row],[CH TEÓRICA]]/Cursos!$E$3,0),0)</f>
        <v>0</v>
      </c>
      <c r="X16" s="10" cm="1">
        <f t="array" ref="X16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16" s="10" cm="1">
        <f t="array" ref="Y16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2</v>
      </c>
      <c r="Z16" s="69" t="s">
        <v>80</v>
      </c>
      <c r="AA16" s="10"/>
      <c r="AB16" s="10"/>
      <c r="AC16" s="10"/>
      <c r="AD16" s="10"/>
      <c r="AE16" s="10"/>
    </row>
    <row r="17" spans="2:31" s="52" customFormat="1">
      <c r="B17" s="10" t="str">
        <f t="shared" si="0"/>
        <v>FONOAUDIOLOGIA</v>
      </c>
      <c r="C17" s="10" t="s">
        <v>86</v>
      </c>
      <c r="D17" s="10">
        <v>3</v>
      </c>
      <c r="E17" s="81" t="s">
        <v>97</v>
      </c>
      <c r="F17" s="90" t="s">
        <v>92</v>
      </c>
      <c r="G17" s="84">
        <f>SUM(TB_Psicologia2[[#This Row],[CH TEÓRICA]:[CH ONLINE]])</f>
        <v>66</v>
      </c>
      <c r="H17" s="88" t="s">
        <v>98</v>
      </c>
      <c r="I17" s="84">
        <v>33</v>
      </c>
      <c r="J17" s="84">
        <v>16</v>
      </c>
      <c r="K17" s="84">
        <v>0</v>
      </c>
      <c r="L17" s="84">
        <v>0</v>
      </c>
      <c r="M17" s="84">
        <v>17</v>
      </c>
      <c r="N17" s="84" t="s">
        <v>10</v>
      </c>
      <c r="O17" s="70">
        <f>TB_Psicologia2[[#This Row],[CH TOTAL]]/Cursos!$E$3</f>
        <v>4</v>
      </c>
      <c r="P17" s="68" cm="1">
        <f t="array" ref="P17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1</v>
      </c>
      <c r="Q17" s="50"/>
      <c r="R17" s="12" t="s">
        <v>71</v>
      </c>
      <c r="S17" s="12"/>
      <c r="T17" s="12"/>
      <c r="U17" s="12"/>
      <c r="V17" s="10" cm="1">
        <f t="array" ref="V17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3</v>
      </c>
      <c r="W17" s="10">
        <f>IF(TB_Psicologia2[[#This Row],[TIPIFICAÇÃO]]="ON.S",ROUNDUP(TB_Psicologia2[[#This Row],[CH TEÓRICA]]/Cursos!$E$3,0),0)</f>
        <v>0</v>
      </c>
      <c r="X17" s="10" cm="1">
        <f t="array" ref="X17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17" s="10" cm="1">
        <f t="array" ref="Y17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2</v>
      </c>
      <c r="Z17" s="15" t="s">
        <v>80</v>
      </c>
      <c r="AA17" s="10"/>
      <c r="AB17" s="10"/>
      <c r="AC17" s="10"/>
      <c r="AD17" s="10"/>
      <c r="AE17" s="10"/>
    </row>
    <row r="18" spans="2:31" s="52" customFormat="1">
      <c r="B18" s="10" t="str">
        <f t="shared" si="0"/>
        <v>FONOAUDIOLOGIA</v>
      </c>
      <c r="C18" s="10" t="s">
        <v>86</v>
      </c>
      <c r="D18" s="10">
        <v>4</v>
      </c>
      <c r="E18" s="87" t="s">
        <v>99</v>
      </c>
      <c r="F18" s="87" t="s">
        <v>94</v>
      </c>
      <c r="G18" s="84">
        <f>SUM(TB_Psicologia2[[#This Row],[CH TEÓRICA]:[CH ONLINE]])</f>
        <v>49</v>
      </c>
      <c r="H18" s="88" t="s">
        <v>100</v>
      </c>
      <c r="I18" s="84">
        <v>0</v>
      </c>
      <c r="J18" s="84">
        <v>0</v>
      </c>
      <c r="K18" s="84">
        <v>0</v>
      </c>
      <c r="L18" s="84">
        <v>0</v>
      </c>
      <c r="M18" s="84">
        <v>49</v>
      </c>
      <c r="N18" s="84" t="s">
        <v>4</v>
      </c>
      <c r="O18" s="70">
        <f>TB_Psicologia2[[#This Row],[CH TOTAL]]/Cursos!$E$3</f>
        <v>2.9696969696969697</v>
      </c>
      <c r="P18" s="68" cm="1">
        <f t="array" ref="P18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</v>
      </c>
      <c r="Q18" s="50"/>
      <c r="R18" s="12" t="s">
        <v>71</v>
      </c>
      <c r="S18" s="12"/>
      <c r="T18" s="12"/>
      <c r="U18" s="12"/>
      <c r="V18" s="10" cm="1">
        <f t="array" ref="V18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0</v>
      </c>
      <c r="W18" s="10">
        <f>IF(TB_Psicologia2[[#This Row],[TIPIFICAÇÃO]]="ON.S",ROUNDUP(TB_Psicologia2[[#This Row],[CH TEÓRICA]]/Cursos!$E$3,0),0)</f>
        <v>0</v>
      </c>
      <c r="X18" s="10" cm="1">
        <f t="array" ref="X18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1</v>
      </c>
      <c r="Y18" s="10" cm="1">
        <f t="array" ref="Y18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18" s="15" t="s">
        <v>80</v>
      </c>
      <c r="AA18" s="10"/>
      <c r="AB18" s="10"/>
      <c r="AC18" s="10"/>
      <c r="AD18" s="10"/>
      <c r="AE18" s="10"/>
    </row>
    <row r="19" spans="2:31" s="52" customFormat="1">
      <c r="B19" s="10" t="str">
        <f t="shared" si="0"/>
        <v>FONOAUDIOLOGIA</v>
      </c>
      <c r="C19" s="10" t="s">
        <v>86</v>
      </c>
      <c r="D19" s="10">
        <v>5</v>
      </c>
      <c r="E19" s="81" t="s">
        <v>101</v>
      </c>
      <c r="F19" s="90" t="s">
        <v>95</v>
      </c>
      <c r="G19" s="84">
        <f>SUM(TB_Psicologia2[[#This Row],[CH TEÓRICA]:[CH ONLINE]])</f>
        <v>66</v>
      </c>
      <c r="H19" s="88" t="s">
        <v>79</v>
      </c>
      <c r="I19" s="84">
        <v>49</v>
      </c>
      <c r="J19" s="84">
        <v>17</v>
      </c>
      <c r="K19" s="84">
        <v>0</v>
      </c>
      <c r="L19" s="84">
        <v>0</v>
      </c>
      <c r="M19" s="84">
        <v>0</v>
      </c>
      <c r="N19" s="84" t="s">
        <v>8</v>
      </c>
      <c r="O19" s="70">
        <f>TB_Psicologia2[[#This Row],[CH TOTAL]]/Cursos!$E$3</f>
        <v>4</v>
      </c>
      <c r="P19" s="68" cm="1">
        <f t="array" ref="P19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1</v>
      </c>
      <c r="Q19" s="50"/>
      <c r="R19" s="12" t="s">
        <v>71</v>
      </c>
      <c r="S19" s="12"/>
      <c r="T19" s="12"/>
      <c r="U19" s="12"/>
      <c r="V19" s="10" cm="1">
        <f t="array" ref="V19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4</v>
      </c>
      <c r="W19" s="10">
        <f>IF(TB_Psicologia2[[#This Row],[TIPIFICAÇÃO]]="ON.S",ROUNDUP(TB_Psicologia2[[#This Row],[CH TEÓRICA]]/Cursos!$E$3,0),0)</f>
        <v>0</v>
      </c>
      <c r="X19" s="10" cm="1">
        <f t="array" ref="X19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19" s="10" cm="1">
        <f t="array" ref="Y19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19" s="15" t="s">
        <v>80</v>
      </c>
      <c r="AA19" s="10"/>
      <c r="AB19" s="10"/>
      <c r="AC19" s="10"/>
      <c r="AD19" s="10"/>
      <c r="AE19" s="10"/>
    </row>
    <row r="20" spans="2:31" s="52" customFormat="1">
      <c r="B20" s="10" t="str">
        <f t="shared" si="0"/>
        <v>FONOAUDIOLOGIA</v>
      </c>
      <c r="C20" s="10" t="s">
        <v>86</v>
      </c>
      <c r="D20" s="10">
        <v>7</v>
      </c>
      <c r="E20" s="81" t="s">
        <v>102</v>
      </c>
      <c r="F20" s="90" t="s">
        <v>103</v>
      </c>
      <c r="G20" s="84">
        <f>SUM(TB_Psicologia2[[#This Row],[CH TEÓRICA]:[CH ONLINE]])</f>
        <v>80</v>
      </c>
      <c r="H20" s="88" t="s">
        <v>104</v>
      </c>
      <c r="I20" s="84">
        <v>0</v>
      </c>
      <c r="J20" s="84">
        <v>0</v>
      </c>
      <c r="K20" s="84">
        <v>0</v>
      </c>
      <c r="L20" s="84">
        <v>80</v>
      </c>
      <c r="M20" s="84">
        <v>0</v>
      </c>
      <c r="N20" s="84" t="s">
        <v>12</v>
      </c>
      <c r="O20" s="70">
        <f>TB_Psicologia2[[#This Row],[CH TOTAL]]/Cursos!$E$3</f>
        <v>4.8484848484848486</v>
      </c>
      <c r="P20" s="68" cm="1">
        <f t="array" ref="P20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0.5</v>
      </c>
      <c r="Q20" s="50"/>
      <c r="R20" s="12" t="s">
        <v>71</v>
      </c>
      <c r="S20" s="12"/>
      <c r="T20" s="12"/>
      <c r="U20" s="12"/>
      <c r="V20" s="10" cm="1">
        <f t="array" ref="V20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2</v>
      </c>
      <c r="W20" s="10">
        <f>IF(TB_Psicologia2[[#This Row],[TIPIFICAÇÃO]]="ON.S",ROUNDUP(TB_Psicologia2[[#This Row],[CH TEÓRICA]]/Cursos!$E$3,0),0)</f>
        <v>0</v>
      </c>
      <c r="X20" s="10" cm="1">
        <f t="array" ref="X20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20" s="10" cm="1">
        <f t="array" ref="Y20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1</v>
      </c>
      <c r="Z20" s="15" t="s">
        <v>80</v>
      </c>
      <c r="AA20" s="10"/>
      <c r="AB20" s="10"/>
      <c r="AC20" s="10"/>
      <c r="AD20" s="10"/>
      <c r="AE20" s="10"/>
    </row>
    <row r="21" spans="2:31" s="52" customFormat="1">
      <c r="B21" s="10" t="str">
        <f t="shared" si="0"/>
        <v>FONOAUDIOLOGIA</v>
      </c>
      <c r="C21" s="10" t="s">
        <v>105</v>
      </c>
      <c r="D21" s="79">
        <v>1</v>
      </c>
      <c r="E21" s="81" t="s">
        <v>106</v>
      </c>
      <c r="F21" s="90" t="s">
        <v>107</v>
      </c>
      <c r="G21" s="84">
        <f>SUM(TB_Psicologia2[[#This Row],[CH TEÓRICA]:[CH ONLINE]])</f>
        <v>66</v>
      </c>
      <c r="H21" s="88" t="s">
        <v>85</v>
      </c>
      <c r="I21" s="84">
        <v>0</v>
      </c>
      <c r="J21" s="84">
        <v>0</v>
      </c>
      <c r="K21" s="84">
        <v>0</v>
      </c>
      <c r="L21" s="84">
        <v>0</v>
      </c>
      <c r="M21" s="84">
        <v>66</v>
      </c>
      <c r="N21" s="84" t="s">
        <v>4</v>
      </c>
      <c r="O21" s="70">
        <f>TB_Psicologia2[[#This Row],[CH TOTAL]]/Cursos!$E$3</f>
        <v>4</v>
      </c>
      <c r="P21" s="68" cm="1">
        <f t="array" ref="P21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</v>
      </c>
      <c r="Q21" s="50"/>
      <c r="R21" s="12" t="s">
        <v>71</v>
      </c>
      <c r="S21" s="12"/>
      <c r="T21" s="12"/>
      <c r="U21" s="12"/>
      <c r="V21" s="10" cm="1">
        <f t="array" ref="V21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0</v>
      </c>
      <c r="W21" s="10">
        <f>IF(TB_Psicologia2[[#This Row],[TIPIFICAÇÃO]]="ON.S",ROUNDUP(TB_Psicologia2[[#This Row],[CH TEÓRICA]]/Cursos!$E$3,0),0)</f>
        <v>0</v>
      </c>
      <c r="X21" s="10" cm="1">
        <f t="array" ref="X21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1</v>
      </c>
      <c r="Y21" s="10" cm="1">
        <f t="array" ref="Y21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21" s="15" t="s">
        <v>80</v>
      </c>
      <c r="AA21" s="10"/>
      <c r="AB21" s="10"/>
      <c r="AC21" s="10"/>
      <c r="AD21" s="10"/>
      <c r="AE21" s="10"/>
    </row>
    <row r="22" spans="2:31" s="52" customFormat="1">
      <c r="B22" s="10" t="str">
        <f t="shared" si="0"/>
        <v>FONOAUDIOLOGIA</v>
      </c>
      <c r="C22" s="10" t="s">
        <v>105</v>
      </c>
      <c r="D22" s="79">
        <v>2</v>
      </c>
      <c r="E22" s="87" t="s">
        <v>108</v>
      </c>
      <c r="F22" s="87" t="s">
        <v>109</v>
      </c>
      <c r="G22" s="84">
        <f>SUM(TB_Psicologia2[[#This Row],[CH TEÓRICA]:[CH ONLINE]])</f>
        <v>49</v>
      </c>
      <c r="H22" s="88" t="s">
        <v>79</v>
      </c>
      <c r="I22" s="84">
        <v>49</v>
      </c>
      <c r="J22" s="84">
        <v>0</v>
      </c>
      <c r="K22" s="84">
        <v>0</v>
      </c>
      <c r="L22" s="84">
        <v>0</v>
      </c>
      <c r="M22" s="84">
        <v>0</v>
      </c>
      <c r="N22" s="84" t="s">
        <v>8</v>
      </c>
      <c r="O22" s="70">
        <f>TB_Psicologia2[[#This Row],[CH TOTAL]]/Cursos!$E$3</f>
        <v>2.9696969696969697</v>
      </c>
      <c r="P22" s="68" cm="1">
        <f t="array" ref="P22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1</v>
      </c>
      <c r="Q22" s="50"/>
      <c r="R22" s="12" t="s">
        <v>71</v>
      </c>
      <c r="S22" s="12"/>
      <c r="T22" s="12"/>
      <c r="U22" s="12"/>
      <c r="V22" s="10" cm="1">
        <f t="array" ref="V22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3</v>
      </c>
      <c r="W22" s="10">
        <f>IF(TB_Psicologia2[[#This Row],[TIPIFICAÇÃO]]="ON.S",ROUNDUP(TB_Psicologia2[[#This Row],[CH TEÓRICA]]/Cursos!$E$3,0),0)</f>
        <v>0</v>
      </c>
      <c r="X22" s="10" cm="1">
        <f t="array" ref="X22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22" s="10" cm="1">
        <f t="array" ref="Y22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22" s="15" t="s">
        <v>80</v>
      </c>
      <c r="AA22" s="10"/>
      <c r="AB22" s="10"/>
      <c r="AC22" s="10"/>
      <c r="AD22" s="10"/>
      <c r="AE22" s="10"/>
    </row>
    <row r="23" spans="2:31" s="52" customFormat="1">
      <c r="B23" s="10" t="str">
        <f t="shared" si="0"/>
        <v>FONOAUDIOLOGIA</v>
      </c>
      <c r="C23" s="10" t="s">
        <v>105</v>
      </c>
      <c r="D23" s="10">
        <v>3</v>
      </c>
      <c r="E23" s="87" t="s">
        <v>110</v>
      </c>
      <c r="F23" s="87" t="s">
        <v>111</v>
      </c>
      <c r="G23" s="84">
        <f>SUM(TB_Psicologia2[[#This Row],[CH TEÓRICA]:[CH ONLINE]])</f>
        <v>66</v>
      </c>
      <c r="H23" s="88" t="s">
        <v>112</v>
      </c>
      <c r="I23" s="84">
        <v>0</v>
      </c>
      <c r="J23" s="84">
        <v>0</v>
      </c>
      <c r="K23" s="84">
        <v>0</v>
      </c>
      <c r="L23" s="84">
        <v>0</v>
      </c>
      <c r="M23" s="84">
        <v>66</v>
      </c>
      <c r="N23" s="84" t="s">
        <v>4</v>
      </c>
      <c r="O23" s="70">
        <f>TB_Psicologia2[[#This Row],[CH TOTAL]]/Cursos!$E$3</f>
        <v>4</v>
      </c>
      <c r="P23" s="68" cm="1">
        <f t="array" ref="P23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</v>
      </c>
      <c r="Q23" s="50"/>
      <c r="R23" s="12" t="s">
        <v>71</v>
      </c>
      <c r="S23" s="12"/>
      <c r="T23" s="12"/>
      <c r="U23" s="12"/>
      <c r="V23" s="10" cm="1">
        <f t="array" ref="V23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0</v>
      </c>
      <c r="W23" s="10">
        <f>IF(TB_Psicologia2[[#This Row],[TIPIFICAÇÃO]]="ON.S",ROUNDUP(TB_Psicologia2[[#This Row],[CH TEÓRICA]]/Cursos!$E$3,0),0)</f>
        <v>0</v>
      </c>
      <c r="X23" s="10" cm="1">
        <f t="array" ref="X23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1</v>
      </c>
      <c r="Y23" s="10" cm="1">
        <f t="array" ref="Y23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23" s="15" t="s">
        <v>80</v>
      </c>
      <c r="AA23" s="10"/>
      <c r="AB23" s="10"/>
      <c r="AC23" s="10"/>
      <c r="AD23" s="10"/>
      <c r="AE23" s="10"/>
    </row>
    <row r="24" spans="2:31" s="52" customFormat="1">
      <c r="B24" s="10" t="str">
        <f t="shared" si="0"/>
        <v>FONOAUDIOLOGIA</v>
      </c>
      <c r="C24" s="10" t="s">
        <v>105</v>
      </c>
      <c r="D24" s="79">
        <v>4</v>
      </c>
      <c r="E24" s="87" t="s">
        <v>113</v>
      </c>
      <c r="F24" s="87" t="s">
        <v>114</v>
      </c>
      <c r="G24" s="84">
        <f>SUM(TB_Psicologia2[[#This Row],[CH TEÓRICA]:[CH ONLINE]])</f>
        <v>33</v>
      </c>
      <c r="H24" s="88" t="s">
        <v>79</v>
      </c>
      <c r="I24" s="84">
        <v>33</v>
      </c>
      <c r="J24" s="84">
        <v>0</v>
      </c>
      <c r="K24" s="84">
        <v>0</v>
      </c>
      <c r="L24" s="84">
        <v>0</v>
      </c>
      <c r="M24" s="84">
        <v>0</v>
      </c>
      <c r="N24" s="84" t="s">
        <v>8</v>
      </c>
      <c r="O24" s="70">
        <f>TB_Psicologia2[[#This Row],[CH TOTAL]]/Cursos!$E$3</f>
        <v>2</v>
      </c>
      <c r="P24" s="68" cm="1">
        <f t="array" ref="P24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0.5</v>
      </c>
      <c r="Q24" s="50"/>
      <c r="R24" s="12" t="s">
        <v>71</v>
      </c>
      <c r="S24" s="12"/>
      <c r="T24" s="12"/>
      <c r="U24" s="12"/>
      <c r="V24" s="10" cm="1">
        <f t="array" ref="V24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2</v>
      </c>
      <c r="W24" s="10">
        <f>IF(TB_Psicologia2[[#This Row],[TIPIFICAÇÃO]]="ON.S",ROUNDUP(TB_Psicologia2[[#This Row],[CH TEÓRICA]]/Cursos!$E$3,0),0)</f>
        <v>0</v>
      </c>
      <c r="X24" s="10" cm="1">
        <f t="array" ref="X24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24" s="10" cm="1">
        <f t="array" ref="Y24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24" s="15" t="s">
        <v>80</v>
      </c>
      <c r="AA24" s="10"/>
      <c r="AB24" s="10"/>
      <c r="AC24" s="10"/>
      <c r="AD24" s="10"/>
      <c r="AE24" s="10"/>
    </row>
    <row r="25" spans="2:31" s="52" customFormat="1">
      <c r="B25" s="10" t="str">
        <f t="shared" si="0"/>
        <v>FONOAUDIOLOGIA</v>
      </c>
      <c r="C25" s="10" t="s">
        <v>105</v>
      </c>
      <c r="D25" s="79">
        <v>5</v>
      </c>
      <c r="E25" s="87" t="s">
        <v>115</v>
      </c>
      <c r="F25" s="87" t="s">
        <v>116</v>
      </c>
      <c r="G25" s="84">
        <f>SUM(TB_Psicologia2[[#This Row],[CH TEÓRICA]:[CH ONLINE]])</f>
        <v>49</v>
      </c>
      <c r="H25" s="88" t="s">
        <v>79</v>
      </c>
      <c r="I25" s="84">
        <v>49</v>
      </c>
      <c r="J25" s="84">
        <v>0</v>
      </c>
      <c r="K25" s="84">
        <v>0</v>
      </c>
      <c r="L25" s="84">
        <v>0</v>
      </c>
      <c r="M25" s="84">
        <v>0</v>
      </c>
      <c r="N25" s="84" t="s">
        <v>8</v>
      </c>
      <c r="O25" s="70">
        <f>TB_Psicologia2[[#This Row],[CH TOTAL]]/Cursos!$E$3</f>
        <v>2.9696969696969697</v>
      </c>
      <c r="P25" s="68" cm="1">
        <f t="array" ref="P25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1</v>
      </c>
      <c r="Q25" s="50"/>
      <c r="R25" s="12" t="s">
        <v>71</v>
      </c>
      <c r="S25" s="12"/>
      <c r="T25" s="12"/>
      <c r="U25" s="12"/>
      <c r="V25" s="10" cm="1">
        <f t="array" ref="V25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3</v>
      </c>
      <c r="W25" s="10">
        <f>IF(TB_Psicologia2[[#This Row],[TIPIFICAÇÃO]]="ON.S",ROUNDUP(TB_Psicologia2[[#This Row],[CH TEÓRICA]]/Cursos!$E$3,0),0)</f>
        <v>0</v>
      </c>
      <c r="X25" s="10" cm="1">
        <f t="array" ref="X25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25" s="10" cm="1">
        <f t="array" ref="Y25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25" s="15" t="s">
        <v>80</v>
      </c>
      <c r="AA25" s="10"/>
      <c r="AB25" s="10"/>
      <c r="AC25" s="10"/>
      <c r="AD25" s="10"/>
      <c r="AE25" s="10"/>
    </row>
    <row r="26" spans="2:31" s="52" customFormat="1">
      <c r="B26" s="10" t="str">
        <f t="shared" si="0"/>
        <v>FONOAUDIOLOGIA</v>
      </c>
      <c r="C26" s="10" t="s">
        <v>105</v>
      </c>
      <c r="D26" s="79">
        <v>6</v>
      </c>
      <c r="E26" s="87" t="s">
        <v>117</v>
      </c>
      <c r="F26" s="87" t="s">
        <v>118</v>
      </c>
      <c r="G26" s="84">
        <f>SUM(TB_Psicologia2[[#This Row],[CH TEÓRICA]:[CH ONLINE]])</f>
        <v>80</v>
      </c>
      <c r="H26" s="88" t="s">
        <v>104</v>
      </c>
      <c r="I26" s="84">
        <v>0</v>
      </c>
      <c r="J26" s="84">
        <v>0</v>
      </c>
      <c r="K26" s="84">
        <v>0</v>
      </c>
      <c r="L26" s="84">
        <v>80</v>
      </c>
      <c r="M26" s="84">
        <v>0</v>
      </c>
      <c r="N26" s="84" t="s">
        <v>12</v>
      </c>
      <c r="O26" s="70">
        <f>TB_Psicologia2[[#This Row],[CH TOTAL]]/Cursos!$E$3</f>
        <v>4.8484848484848486</v>
      </c>
      <c r="P26" s="68" cm="1">
        <f t="array" ref="P26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0.5</v>
      </c>
      <c r="Q26" s="50"/>
      <c r="R26" s="12" t="s">
        <v>71</v>
      </c>
      <c r="S26" s="12"/>
      <c r="T26" s="12"/>
      <c r="U26" s="12"/>
      <c r="V26" s="10" cm="1">
        <f t="array" ref="V26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2</v>
      </c>
      <c r="W26" s="10">
        <f>IF(TB_Psicologia2[[#This Row],[TIPIFICAÇÃO]]="ON.S",ROUNDUP(TB_Psicologia2[[#This Row],[CH TEÓRICA]]/Cursos!$E$3,0),0)</f>
        <v>0</v>
      </c>
      <c r="X26" s="10" cm="1">
        <f t="array" ref="X26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26" s="10" cm="1">
        <f t="array" ref="Y26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1</v>
      </c>
      <c r="Z26" s="15" t="s">
        <v>80</v>
      </c>
      <c r="AA26" s="10"/>
      <c r="AB26" s="10"/>
      <c r="AC26" s="10"/>
      <c r="AD26" s="10"/>
      <c r="AE26" s="10"/>
    </row>
    <row r="27" spans="2:31" s="52" customFormat="1">
      <c r="B27" s="10" t="str">
        <f t="shared" si="0"/>
        <v>FONOAUDIOLOGIA</v>
      </c>
      <c r="C27" s="10" t="s">
        <v>105</v>
      </c>
      <c r="D27" s="79">
        <v>7</v>
      </c>
      <c r="E27" s="87" t="s">
        <v>119</v>
      </c>
      <c r="F27" s="87" t="s">
        <v>120</v>
      </c>
      <c r="G27" s="84">
        <f>SUM(TB_Psicologia2[[#This Row],[CH TEÓRICA]:[CH ONLINE]])</f>
        <v>49</v>
      </c>
      <c r="H27" s="88" t="s">
        <v>79</v>
      </c>
      <c r="I27" s="84">
        <v>49</v>
      </c>
      <c r="J27" s="84">
        <v>0</v>
      </c>
      <c r="K27" s="84">
        <v>0</v>
      </c>
      <c r="L27" s="84">
        <v>0</v>
      </c>
      <c r="M27" s="84">
        <v>0</v>
      </c>
      <c r="N27" s="84" t="s">
        <v>8</v>
      </c>
      <c r="O27" s="70">
        <f>TB_Psicologia2[[#This Row],[CH TOTAL]]/Cursos!$E$3</f>
        <v>2.9696969696969697</v>
      </c>
      <c r="P27" s="68" cm="1">
        <f t="array" ref="P27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1</v>
      </c>
      <c r="Q27" s="50"/>
      <c r="R27" s="12" t="s">
        <v>71</v>
      </c>
      <c r="S27" s="12"/>
      <c r="T27" s="12"/>
      <c r="U27" s="12"/>
      <c r="V27" s="10" cm="1">
        <f t="array" ref="V27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3</v>
      </c>
      <c r="W27" s="10">
        <f>IF(TB_Psicologia2[[#This Row],[TIPIFICAÇÃO]]="ON.S",ROUNDUP(TB_Psicologia2[[#This Row],[CH TEÓRICA]]/Cursos!$E$3,0),0)</f>
        <v>0</v>
      </c>
      <c r="X27" s="10" cm="1">
        <f t="array" ref="X27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27" s="10" cm="1">
        <f t="array" ref="Y27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27" s="15" t="s">
        <v>80</v>
      </c>
      <c r="AA27" s="10"/>
      <c r="AB27" s="10"/>
      <c r="AC27" s="10"/>
      <c r="AD27" s="10"/>
      <c r="AE27" s="10"/>
    </row>
    <row r="28" spans="2:31" s="52" customFormat="1">
      <c r="B28" s="10" t="str">
        <f t="shared" si="0"/>
        <v>FONOAUDIOLOGIA</v>
      </c>
      <c r="C28" s="10" t="s">
        <v>121</v>
      </c>
      <c r="D28" s="79">
        <v>1</v>
      </c>
      <c r="E28" s="81" t="s">
        <v>122</v>
      </c>
      <c r="F28" s="90" t="s">
        <v>123</v>
      </c>
      <c r="G28" s="84">
        <f>SUM(TB_Psicologia2[[#This Row],[CH TEÓRICA]:[CH ONLINE]])</f>
        <v>66</v>
      </c>
      <c r="H28" s="88" t="s">
        <v>85</v>
      </c>
      <c r="I28" s="84">
        <v>0</v>
      </c>
      <c r="J28" s="84">
        <v>0</v>
      </c>
      <c r="K28" s="84">
        <v>0</v>
      </c>
      <c r="L28" s="84">
        <v>0</v>
      </c>
      <c r="M28" s="84">
        <v>66</v>
      </c>
      <c r="N28" s="84" t="s">
        <v>4</v>
      </c>
      <c r="O28" s="70">
        <f>TB_Psicologia2[[#This Row],[CH TOTAL]]/Cursos!$E$3</f>
        <v>4</v>
      </c>
      <c r="P28" s="68" cm="1">
        <f t="array" ref="P28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</v>
      </c>
      <c r="Q28" s="50"/>
      <c r="R28" s="12" t="s">
        <v>71</v>
      </c>
      <c r="S28" s="12"/>
      <c r="T28" s="12"/>
      <c r="U28" s="12"/>
      <c r="V28" s="10" cm="1">
        <f t="array" ref="V28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0</v>
      </c>
      <c r="W28" s="10">
        <f>IF(TB_Psicologia2[[#This Row],[TIPIFICAÇÃO]]="ON.S",ROUNDUP(TB_Psicologia2[[#This Row],[CH TEÓRICA]]/Cursos!$E$3,0),0)</f>
        <v>0</v>
      </c>
      <c r="X28" s="10" cm="1">
        <f t="array" ref="X28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1</v>
      </c>
      <c r="Y28" s="10" cm="1">
        <f t="array" ref="Y28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28" s="15" t="s">
        <v>80</v>
      </c>
      <c r="AA28" s="10"/>
      <c r="AB28" s="10"/>
      <c r="AC28" s="10"/>
      <c r="AD28" s="10"/>
      <c r="AE28" s="10"/>
    </row>
    <row r="29" spans="2:31" s="52" customFormat="1">
      <c r="B29" s="10" t="str">
        <f t="shared" si="0"/>
        <v>FONOAUDIOLOGIA</v>
      </c>
      <c r="C29" s="10" t="s">
        <v>121</v>
      </c>
      <c r="D29" s="79">
        <v>2</v>
      </c>
      <c r="E29" s="87" t="s">
        <v>124</v>
      </c>
      <c r="F29" s="87" t="s">
        <v>125</v>
      </c>
      <c r="G29" s="84">
        <f>SUM(TB_Psicologia2[[#This Row],[CH TEÓRICA]:[CH ONLINE]])</f>
        <v>49</v>
      </c>
      <c r="H29" s="88" t="s">
        <v>79</v>
      </c>
      <c r="I29" s="84">
        <v>49</v>
      </c>
      <c r="J29" s="84">
        <v>0</v>
      </c>
      <c r="K29" s="84">
        <v>0</v>
      </c>
      <c r="L29" s="84">
        <v>0</v>
      </c>
      <c r="M29" s="84">
        <v>0</v>
      </c>
      <c r="N29" s="84" t="s">
        <v>8</v>
      </c>
      <c r="O29" s="70">
        <f>TB_Psicologia2[[#This Row],[CH TOTAL]]/Cursos!$E$3</f>
        <v>2.9696969696969697</v>
      </c>
      <c r="P29" s="68" cm="1">
        <f t="array" ref="P29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1</v>
      </c>
      <c r="Q29" s="50"/>
      <c r="R29" s="12" t="s">
        <v>71</v>
      </c>
      <c r="S29" s="12"/>
      <c r="T29" s="12"/>
      <c r="U29" s="12"/>
      <c r="V29" s="10" cm="1">
        <f t="array" ref="V29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3</v>
      </c>
      <c r="W29" s="10">
        <f>IF(TB_Psicologia2[[#This Row],[TIPIFICAÇÃO]]="ON.S",ROUNDUP(TB_Psicologia2[[#This Row],[CH TEÓRICA]]/Cursos!$E$3,0),0)</f>
        <v>0</v>
      </c>
      <c r="X29" s="10" cm="1">
        <f t="array" ref="X29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29" s="10" cm="1">
        <f t="array" ref="Y29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29" s="15" t="s">
        <v>80</v>
      </c>
      <c r="AA29" s="10"/>
      <c r="AB29" s="10"/>
      <c r="AC29" s="10"/>
      <c r="AD29" s="10"/>
      <c r="AE29" s="10"/>
    </row>
    <row r="30" spans="2:31" s="52" customFormat="1">
      <c r="B30" s="10" t="str">
        <f t="shared" si="0"/>
        <v>FONOAUDIOLOGIA</v>
      </c>
      <c r="C30" s="10" t="s">
        <v>121</v>
      </c>
      <c r="D30" s="79">
        <v>3</v>
      </c>
      <c r="E30" s="87" t="s">
        <v>126</v>
      </c>
      <c r="F30" s="87" t="s">
        <v>127</v>
      </c>
      <c r="G30" s="84">
        <f>SUM(TB_Psicologia2[[#This Row],[CH TEÓRICA]:[CH ONLINE]])</f>
        <v>99</v>
      </c>
      <c r="H30" s="88" t="s">
        <v>79</v>
      </c>
      <c r="I30" s="84">
        <v>66</v>
      </c>
      <c r="J30" s="84">
        <v>33</v>
      </c>
      <c r="K30" s="84">
        <v>0</v>
      </c>
      <c r="L30" s="84">
        <v>0</v>
      </c>
      <c r="M30" s="84">
        <v>0</v>
      </c>
      <c r="N30" s="84" t="s">
        <v>8</v>
      </c>
      <c r="O30" s="70">
        <f>TB_Psicologia2[[#This Row],[CH TOTAL]]/Cursos!$E$3</f>
        <v>6</v>
      </c>
      <c r="P30" s="68" cm="1">
        <f t="array" ref="P30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1.5</v>
      </c>
      <c r="Q30" s="50"/>
      <c r="R30" s="12" t="s">
        <v>71</v>
      </c>
      <c r="S30" s="12"/>
      <c r="T30" s="12"/>
      <c r="U30" s="12"/>
      <c r="V30" s="10" cm="1">
        <f t="array" ref="V30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6</v>
      </c>
      <c r="W30" s="10">
        <f>IF(TB_Psicologia2[[#This Row],[TIPIFICAÇÃO]]="ON.S",ROUNDUP(TB_Psicologia2[[#This Row],[CH TEÓRICA]]/Cursos!$E$3,0),0)</f>
        <v>0</v>
      </c>
      <c r="X30" s="10" cm="1">
        <f t="array" ref="X30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30" s="10" cm="1">
        <f t="array" ref="Y30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30" s="15" t="s">
        <v>80</v>
      </c>
      <c r="AA30" s="10"/>
      <c r="AB30" s="10"/>
      <c r="AC30" s="10"/>
      <c r="AD30" s="10"/>
      <c r="AE30" s="10"/>
    </row>
    <row r="31" spans="2:31" s="52" customFormat="1">
      <c r="B31" s="10" t="str">
        <f t="shared" si="0"/>
        <v>FONOAUDIOLOGIA</v>
      </c>
      <c r="C31" s="10" t="s">
        <v>121</v>
      </c>
      <c r="D31" s="79">
        <v>4</v>
      </c>
      <c r="E31" s="87" t="s">
        <v>128</v>
      </c>
      <c r="F31" s="87" t="s">
        <v>129</v>
      </c>
      <c r="G31" s="84">
        <f>SUM(TB_Psicologia2[[#This Row],[CH TEÓRICA]:[CH ONLINE]])</f>
        <v>49</v>
      </c>
      <c r="H31" s="88" t="s">
        <v>79</v>
      </c>
      <c r="I31" s="84">
        <v>49</v>
      </c>
      <c r="J31" s="84">
        <v>0</v>
      </c>
      <c r="K31" s="84">
        <v>0</v>
      </c>
      <c r="L31" s="84">
        <v>0</v>
      </c>
      <c r="M31" s="84">
        <v>0</v>
      </c>
      <c r="N31" s="84" t="s">
        <v>8</v>
      </c>
      <c r="O31" s="70">
        <f>TB_Psicologia2[[#This Row],[CH TOTAL]]/Cursos!$E$3</f>
        <v>2.9696969696969697</v>
      </c>
      <c r="P31" s="68" cm="1">
        <f t="array" ref="P31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1</v>
      </c>
      <c r="Q31" s="50"/>
      <c r="R31" s="12" t="s">
        <v>71</v>
      </c>
      <c r="S31" s="12"/>
      <c r="T31" s="12"/>
      <c r="U31" s="12"/>
      <c r="V31" s="10" cm="1">
        <f t="array" ref="V31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3</v>
      </c>
      <c r="W31" s="10">
        <f>IF(TB_Psicologia2[[#This Row],[TIPIFICAÇÃO]]="ON.S",ROUNDUP(TB_Psicologia2[[#This Row],[CH TEÓRICA]]/Cursos!$E$3,0),0)</f>
        <v>0</v>
      </c>
      <c r="X31" s="10" cm="1">
        <f t="array" ref="X31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31" s="10" cm="1">
        <f t="array" ref="Y31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31" s="15" t="s">
        <v>80</v>
      </c>
      <c r="AA31" s="10"/>
      <c r="AB31" s="10"/>
      <c r="AC31" s="10"/>
      <c r="AD31" s="10"/>
      <c r="AE31" s="10"/>
    </row>
    <row r="32" spans="2:31" s="52" customFormat="1">
      <c r="B32" s="10" t="str">
        <f t="shared" si="0"/>
        <v>FONOAUDIOLOGIA</v>
      </c>
      <c r="C32" s="10" t="s">
        <v>121</v>
      </c>
      <c r="D32" s="79">
        <v>5</v>
      </c>
      <c r="E32" s="87" t="s">
        <v>130</v>
      </c>
      <c r="F32" s="87" t="s">
        <v>131</v>
      </c>
      <c r="G32" s="84">
        <f>SUM(TB_Psicologia2[[#This Row],[CH TEÓRICA]:[CH ONLINE]])</f>
        <v>80</v>
      </c>
      <c r="H32" s="88" t="s">
        <v>104</v>
      </c>
      <c r="I32" s="84">
        <v>0</v>
      </c>
      <c r="J32" s="84">
        <v>0</v>
      </c>
      <c r="K32" s="84">
        <v>0</v>
      </c>
      <c r="L32" s="84">
        <v>80</v>
      </c>
      <c r="M32" s="84">
        <v>0</v>
      </c>
      <c r="N32" s="84" t="s">
        <v>12</v>
      </c>
      <c r="O32" s="70">
        <f>TB_Psicologia2[[#This Row],[CH TOTAL]]/Cursos!$E$3</f>
        <v>4.8484848484848486</v>
      </c>
      <c r="P32" s="68" cm="1">
        <f t="array" ref="P32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0.5</v>
      </c>
      <c r="Q32" s="50"/>
      <c r="R32" s="12" t="s">
        <v>71</v>
      </c>
      <c r="S32" s="12"/>
      <c r="T32" s="12"/>
      <c r="U32" s="12"/>
      <c r="V32" s="10" cm="1">
        <f t="array" ref="V32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2</v>
      </c>
      <c r="W32" s="10">
        <f>IF(TB_Psicologia2[[#This Row],[TIPIFICAÇÃO]]="ON.S",ROUNDUP(TB_Psicologia2[[#This Row],[CH TEÓRICA]]/Cursos!$E$3,0),0)</f>
        <v>0</v>
      </c>
      <c r="X32" s="10" cm="1">
        <f t="array" ref="X32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32" s="10" cm="1">
        <f t="array" ref="Y32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1</v>
      </c>
      <c r="Z32" s="15" t="s">
        <v>80</v>
      </c>
      <c r="AA32" s="10"/>
      <c r="AB32" s="10"/>
      <c r="AC32" s="10"/>
      <c r="AD32" s="10"/>
      <c r="AE32" s="10"/>
    </row>
    <row r="33" spans="2:31" s="52" customFormat="1">
      <c r="B33" s="10" t="str">
        <f t="shared" si="0"/>
        <v>FONOAUDIOLOGIA</v>
      </c>
      <c r="C33" s="10" t="s">
        <v>121</v>
      </c>
      <c r="D33" s="79">
        <v>6</v>
      </c>
      <c r="E33" s="87" t="s">
        <v>193</v>
      </c>
      <c r="F33" s="87" t="s">
        <v>133</v>
      </c>
      <c r="G33" s="84">
        <f>SUM(TB_Psicologia2[[#This Row],[CH TEÓRICA]:[CH ONLINE]])</f>
        <v>33</v>
      </c>
      <c r="H33" s="88" t="s">
        <v>79</v>
      </c>
      <c r="I33" s="84">
        <v>0</v>
      </c>
      <c r="J33" s="84">
        <v>0</v>
      </c>
      <c r="K33" s="84">
        <v>0</v>
      </c>
      <c r="L33" s="84">
        <v>0</v>
      </c>
      <c r="M33" s="84">
        <v>33</v>
      </c>
      <c r="N33" s="84" t="s">
        <v>4</v>
      </c>
      <c r="O33" s="70">
        <f>TB_Psicologia2[[#This Row],[CH TOTAL]]/Cursos!$E$3</f>
        <v>2</v>
      </c>
      <c r="P33" s="68" cm="1">
        <f t="array" ref="P33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</v>
      </c>
      <c r="Q33" s="50"/>
      <c r="R33" s="12" t="s">
        <v>71</v>
      </c>
      <c r="S33" s="12"/>
      <c r="T33" s="12"/>
      <c r="U33" s="12"/>
      <c r="V33" s="10" cm="1">
        <f t="array" ref="V33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0</v>
      </c>
      <c r="W33" s="10">
        <f>IF(TB_Psicologia2[[#This Row],[TIPIFICAÇÃO]]="ON.S",ROUNDUP(TB_Psicologia2[[#This Row],[CH TEÓRICA]]/Cursos!$E$3,0),0)</f>
        <v>0</v>
      </c>
      <c r="X33" s="10" cm="1">
        <f t="array" ref="X33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1</v>
      </c>
      <c r="Y33" s="10" cm="1">
        <f t="array" ref="Y33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33" s="15" t="s">
        <v>80</v>
      </c>
      <c r="AA33" s="10"/>
      <c r="AB33" s="10"/>
      <c r="AC33" s="10"/>
      <c r="AD33" s="10"/>
      <c r="AE33" s="10"/>
    </row>
    <row r="34" spans="2:31" s="52" customFormat="1">
      <c r="B34" s="10" t="str">
        <f t="shared" si="0"/>
        <v>FONOAUDIOLOGIA</v>
      </c>
      <c r="C34" s="10" t="s">
        <v>121</v>
      </c>
      <c r="D34" s="79">
        <v>7</v>
      </c>
      <c r="E34" s="87" t="s">
        <v>134</v>
      </c>
      <c r="F34" s="87" t="s">
        <v>135</v>
      </c>
      <c r="G34" s="84">
        <f>SUM(TB_Psicologia2[[#This Row],[CH TEÓRICA]:[CH ONLINE]])</f>
        <v>66</v>
      </c>
      <c r="H34" s="88" t="s">
        <v>79</v>
      </c>
      <c r="I34" s="84">
        <v>33</v>
      </c>
      <c r="J34" s="84">
        <v>33</v>
      </c>
      <c r="K34" s="84">
        <v>0</v>
      </c>
      <c r="L34" s="84">
        <v>0</v>
      </c>
      <c r="M34" s="84">
        <v>0</v>
      </c>
      <c r="N34" s="84" t="s">
        <v>8</v>
      </c>
      <c r="O34" s="70">
        <f>TB_Psicologia2[[#This Row],[CH TOTAL]]/Cursos!$E$3</f>
        <v>4</v>
      </c>
      <c r="P34" s="68" cm="1">
        <f t="array" ref="P34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1</v>
      </c>
      <c r="Q34" s="50"/>
      <c r="R34" s="12" t="s">
        <v>71</v>
      </c>
      <c r="S34" s="12"/>
      <c r="T34" s="12"/>
      <c r="U34" s="12"/>
      <c r="V34" s="10" cm="1">
        <f t="array" ref="V34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4</v>
      </c>
      <c r="W34" s="10">
        <f>IF(TB_Psicologia2[[#This Row],[TIPIFICAÇÃO]]="ON.S",ROUNDUP(TB_Psicologia2[[#This Row],[CH TEÓRICA]]/Cursos!$E$3,0),0)</f>
        <v>0</v>
      </c>
      <c r="X34" s="10" cm="1">
        <f t="array" ref="X34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34" s="10" cm="1">
        <f t="array" ref="Y34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34" s="15" t="s">
        <v>80</v>
      </c>
      <c r="AA34" s="10"/>
      <c r="AB34" s="10"/>
      <c r="AC34" s="10"/>
      <c r="AD34" s="10"/>
      <c r="AE34" s="10"/>
    </row>
    <row r="35" spans="2:31" s="52" customFormat="1">
      <c r="B35" s="10" t="str">
        <f t="shared" si="0"/>
        <v>FONOAUDIOLOGIA</v>
      </c>
      <c r="C35" s="10" t="s">
        <v>136</v>
      </c>
      <c r="D35" s="10">
        <v>1</v>
      </c>
      <c r="E35" s="87" t="s">
        <v>137</v>
      </c>
      <c r="F35" s="87" t="s">
        <v>138</v>
      </c>
      <c r="G35" s="84">
        <f>SUM(TB_Psicologia2[[#This Row],[CH TEÓRICA]:[CH ONLINE]])</f>
        <v>33</v>
      </c>
      <c r="H35" s="88" t="s">
        <v>79</v>
      </c>
      <c r="I35" s="84">
        <v>33</v>
      </c>
      <c r="J35" s="84">
        <v>0</v>
      </c>
      <c r="K35" s="84">
        <v>0</v>
      </c>
      <c r="L35" s="84">
        <v>0</v>
      </c>
      <c r="M35" s="84">
        <v>0</v>
      </c>
      <c r="N35" s="84" t="s">
        <v>8</v>
      </c>
      <c r="O35" s="70">
        <f>TB_Psicologia2[[#This Row],[CH TOTAL]]/Cursos!$E$3</f>
        <v>2</v>
      </c>
      <c r="P35" s="68" cm="1">
        <f t="array" ref="P35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0.5</v>
      </c>
      <c r="Q35" s="50"/>
      <c r="R35" s="12" t="s">
        <v>71</v>
      </c>
      <c r="S35" s="12"/>
      <c r="T35" s="12"/>
      <c r="U35" s="12"/>
      <c r="V35" s="10" cm="1">
        <f t="array" ref="V35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2</v>
      </c>
      <c r="W35" s="10">
        <f>IF(TB_Psicologia2[[#This Row],[TIPIFICAÇÃO]]="ON.S",ROUNDUP(TB_Psicologia2[[#This Row],[CH TEÓRICA]]/Cursos!$E$3,0),0)</f>
        <v>0</v>
      </c>
      <c r="X35" s="10" cm="1">
        <f t="array" ref="X35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35" s="10" cm="1">
        <f t="array" ref="Y35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35" s="15" t="s">
        <v>80</v>
      </c>
      <c r="AA35" s="10"/>
      <c r="AB35" s="10"/>
      <c r="AC35" s="10"/>
      <c r="AD35" s="10"/>
      <c r="AE35" s="10"/>
    </row>
    <row r="36" spans="2:31" s="52" customFormat="1">
      <c r="B36" s="10" t="str">
        <f t="shared" si="0"/>
        <v>FONOAUDIOLOGIA</v>
      </c>
      <c r="C36" s="10" t="s">
        <v>136</v>
      </c>
      <c r="D36" s="79">
        <v>2</v>
      </c>
      <c r="E36" s="87" t="s">
        <v>139</v>
      </c>
      <c r="F36" s="87" t="s">
        <v>140</v>
      </c>
      <c r="G36" s="84">
        <f>SUM(TB_Psicologia2[[#This Row],[CH TEÓRICA]:[CH ONLINE]])</f>
        <v>49</v>
      </c>
      <c r="H36" s="88" t="s">
        <v>79</v>
      </c>
      <c r="I36" s="84">
        <v>33</v>
      </c>
      <c r="J36" s="84">
        <v>16</v>
      </c>
      <c r="K36" s="84">
        <v>0</v>
      </c>
      <c r="L36" s="84">
        <v>0</v>
      </c>
      <c r="M36" s="84">
        <v>0</v>
      </c>
      <c r="N36" s="84" t="s">
        <v>8</v>
      </c>
      <c r="O36" s="70">
        <f>TB_Psicologia2[[#This Row],[CH TOTAL]]/Cursos!$E$3</f>
        <v>2.9696969696969697</v>
      </c>
      <c r="P36" s="68" cm="1">
        <f t="array" ref="P36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1</v>
      </c>
      <c r="Q36" s="50"/>
      <c r="R36" s="12" t="s">
        <v>71</v>
      </c>
      <c r="S36" s="12"/>
      <c r="T36" s="12"/>
      <c r="U36" s="12"/>
      <c r="V36" s="10" cm="1">
        <f t="array" ref="V36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3</v>
      </c>
      <c r="W36" s="10">
        <f>IF(TB_Psicologia2[[#This Row],[TIPIFICAÇÃO]]="ON.S",ROUNDUP(TB_Psicologia2[[#This Row],[CH TEÓRICA]]/Cursos!$E$3,0),0)</f>
        <v>0</v>
      </c>
      <c r="X36" s="51" cm="1">
        <f t="array" ref="X36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36" s="51" cm="1">
        <f t="array" ref="Y36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36" s="15" t="s">
        <v>80</v>
      </c>
      <c r="AA36" s="10"/>
      <c r="AB36" s="10"/>
      <c r="AC36" s="10"/>
      <c r="AD36" s="10"/>
      <c r="AE36" s="10"/>
    </row>
    <row r="37" spans="2:31" s="52" customFormat="1">
      <c r="B37" s="10" t="str">
        <f t="shared" si="0"/>
        <v>FONOAUDIOLOGIA</v>
      </c>
      <c r="C37" s="10" t="s">
        <v>136</v>
      </c>
      <c r="D37" s="10">
        <v>4</v>
      </c>
      <c r="E37" s="87" t="s">
        <v>141</v>
      </c>
      <c r="F37" s="87" t="s">
        <v>142</v>
      </c>
      <c r="G37" s="84">
        <f>SUM(TB_Psicologia2[[#This Row],[CH TEÓRICA]:[CH ONLINE]])</f>
        <v>66</v>
      </c>
      <c r="H37" s="88" t="s">
        <v>79</v>
      </c>
      <c r="I37" s="84">
        <v>33</v>
      </c>
      <c r="J37" s="84">
        <v>33</v>
      </c>
      <c r="K37" s="84">
        <v>0</v>
      </c>
      <c r="L37" s="84">
        <v>0</v>
      </c>
      <c r="M37" s="84">
        <v>0</v>
      </c>
      <c r="N37" s="84" t="s">
        <v>8</v>
      </c>
      <c r="O37" s="70">
        <f>TB_Psicologia2[[#This Row],[CH TOTAL]]/Cursos!$E$3</f>
        <v>4</v>
      </c>
      <c r="P37" s="68" cm="1">
        <f t="array" ref="P37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1</v>
      </c>
      <c r="Q37" s="50"/>
      <c r="R37" s="12" t="s">
        <v>71</v>
      </c>
      <c r="S37" s="12"/>
      <c r="T37" s="12"/>
      <c r="U37" s="12"/>
      <c r="V37" s="10" cm="1">
        <f t="array" ref="V37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4</v>
      </c>
      <c r="W37" s="10">
        <f>IF(TB_Psicologia2[[#This Row],[TIPIFICAÇÃO]]="ON.S",ROUNDUP(TB_Psicologia2[[#This Row],[CH TEÓRICA]]/Cursos!$E$3,0),0)</f>
        <v>0</v>
      </c>
      <c r="X37" s="51" cm="1">
        <f t="array" ref="X37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37" s="51" cm="1">
        <f t="array" ref="Y37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37" s="15" t="s">
        <v>80</v>
      </c>
      <c r="AA37" s="10"/>
      <c r="AB37" s="10"/>
      <c r="AC37" s="10"/>
      <c r="AD37" s="10"/>
      <c r="AE37" s="10"/>
    </row>
    <row r="38" spans="2:31" s="52" customFormat="1">
      <c r="B38" s="10" t="str">
        <f t="shared" si="0"/>
        <v>FONOAUDIOLOGIA</v>
      </c>
      <c r="C38" s="10" t="s">
        <v>136</v>
      </c>
      <c r="D38" s="79">
        <v>3</v>
      </c>
      <c r="E38" s="87" t="s">
        <v>143</v>
      </c>
      <c r="F38" s="87" t="s">
        <v>144</v>
      </c>
      <c r="G38" s="84">
        <f>SUM(TB_Psicologia2[[#This Row],[CH TEÓRICA]:[CH ONLINE]])</f>
        <v>66</v>
      </c>
      <c r="H38" s="88" t="s">
        <v>79</v>
      </c>
      <c r="I38" s="84">
        <v>33</v>
      </c>
      <c r="J38" s="84">
        <v>33</v>
      </c>
      <c r="K38" s="84">
        <v>0</v>
      </c>
      <c r="L38" s="84">
        <v>0</v>
      </c>
      <c r="M38" s="84">
        <v>0</v>
      </c>
      <c r="N38" s="84" t="s">
        <v>8</v>
      </c>
      <c r="O38" s="70">
        <f>TB_Psicologia2[[#This Row],[CH TOTAL]]/Cursos!$E$3</f>
        <v>4</v>
      </c>
      <c r="P38" s="68" cm="1">
        <f t="array" ref="P38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1</v>
      </c>
      <c r="Q38" s="50"/>
      <c r="R38" s="12" t="s">
        <v>71</v>
      </c>
      <c r="S38" s="12"/>
      <c r="T38" s="12"/>
      <c r="U38" s="12"/>
      <c r="V38" s="10" cm="1">
        <f t="array" ref="V38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4</v>
      </c>
      <c r="W38" s="10">
        <f>IF(TB_Psicologia2[[#This Row],[TIPIFICAÇÃO]]="ON.S",ROUNDUP(TB_Psicologia2[[#This Row],[CH TEÓRICA]]/Cursos!$E$3,0),0)</f>
        <v>0</v>
      </c>
      <c r="X38" s="51" cm="1">
        <f t="array" ref="X38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38" s="51" cm="1">
        <f t="array" ref="Y38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38" s="15" t="s">
        <v>80</v>
      </c>
      <c r="AA38" s="10"/>
      <c r="AB38" s="10"/>
      <c r="AC38" s="10"/>
      <c r="AD38" s="10"/>
      <c r="AE38" s="10"/>
    </row>
    <row r="39" spans="2:31" s="52" customFormat="1">
      <c r="B39" s="10" t="str">
        <f t="shared" si="0"/>
        <v>FONOAUDIOLOGIA</v>
      </c>
      <c r="C39" s="10" t="s">
        <v>136</v>
      </c>
      <c r="D39" s="79">
        <v>4</v>
      </c>
      <c r="E39" s="81" t="s">
        <v>145</v>
      </c>
      <c r="F39" s="90" t="s">
        <v>146</v>
      </c>
      <c r="G39" s="84">
        <f>SUM(TB_Psicologia2[[#This Row],[CH TEÓRICA]:[CH ONLINE]])</f>
        <v>120</v>
      </c>
      <c r="H39" s="88" t="s">
        <v>48</v>
      </c>
      <c r="I39" s="84">
        <v>0</v>
      </c>
      <c r="J39" s="84">
        <v>0</v>
      </c>
      <c r="K39" s="84">
        <v>120</v>
      </c>
      <c r="L39" s="84">
        <v>0</v>
      </c>
      <c r="M39" s="84">
        <v>0</v>
      </c>
      <c r="N39" s="84" t="s">
        <v>14</v>
      </c>
      <c r="O39" s="70">
        <f>TB_Psicologia2[[#This Row],[CH TOTAL]]/Cursos!$E$3</f>
        <v>7.2727272727272725</v>
      </c>
      <c r="P39" s="68" cm="1">
        <f t="array" ref="P39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1</v>
      </c>
      <c r="Q39" s="50"/>
      <c r="R39" s="12" t="s">
        <v>71</v>
      </c>
      <c r="S39" s="12"/>
      <c r="T39" s="12"/>
      <c r="U39" s="12"/>
      <c r="V39" s="10" cm="1">
        <f t="array" ref="V39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0</v>
      </c>
      <c r="W39" s="10">
        <f>IF(TB_Psicologia2[[#This Row],[TIPIFICAÇÃO]]="ON.S",ROUNDUP(TB_Psicologia2[[#This Row],[CH TEÓRICA]]/Cursos!$E$3,0),0)</f>
        <v>0</v>
      </c>
      <c r="X39" s="51" cm="1">
        <f t="array" ref="X39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39" s="51" cm="1">
        <f t="array" ref="Y39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39" s="15" t="s">
        <v>80</v>
      </c>
      <c r="AA39" s="10"/>
      <c r="AB39" s="10"/>
      <c r="AC39" s="10"/>
      <c r="AD39" s="10"/>
      <c r="AE39" s="10"/>
    </row>
    <row r="40" spans="2:31" s="52" customFormat="1">
      <c r="B40" s="10" t="str">
        <f t="shared" si="0"/>
        <v>FONOAUDIOLOGIA</v>
      </c>
      <c r="C40" s="10" t="s">
        <v>136</v>
      </c>
      <c r="D40" s="51">
        <v>5</v>
      </c>
      <c r="E40" s="87" t="s">
        <v>147</v>
      </c>
      <c r="F40" s="87" t="s">
        <v>148</v>
      </c>
      <c r="G40" s="84">
        <f>SUM(TB_Psicologia2[[#This Row],[CH TEÓRICA]:[CH ONLINE]])</f>
        <v>80</v>
      </c>
      <c r="H40" s="88" t="s">
        <v>104</v>
      </c>
      <c r="I40" s="84">
        <v>0</v>
      </c>
      <c r="J40" s="84">
        <v>0</v>
      </c>
      <c r="K40" s="84">
        <v>0</v>
      </c>
      <c r="L40" s="84">
        <v>80</v>
      </c>
      <c r="M40" s="84">
        <v>0</v>
      </c>
      <c r="N40" s="84" t="s">
        <v>12</v>
      </c>
      <c r="O40" s="70">
        <f>TB_Psicologia2[[#This Row],[CH TOTAL]]/Cursos!$E$3</f>
        <v>4.8484848484848486</v>
      </c>
      <c r="P40" s="68" cm="1">
        <f t="array" ref="P40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0.5</v>
      </c>
      <c r="Q40" s="50"/>
      <c r="R40" s="12" t="s">
        <v>71</v>
      </c>
      <c r="S40" s="12"/>
      <c r="T40" s="12"/>
      <c r="U40" s="12"/>
      <c r="V40" s="10" cm="1">
        <f t="array" ref="V40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2</v>
      </c>
      <c r="W40" s="10">
        <f>IF(TB_Psicologia2[[#This Row],[TIPIFICAÇÃO]]="ON.S",ROUNDUP(TB_Psicologia2[[#This Row],[CH TEÓRICA]]/Cursos!$E$3,0),0)</f>
        <v>0</v>
      </c>
      <c r="X40" s="51" cm="1">
        <f t="array" ref="X40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40" s="51" cm="1">
        <f t="array" ref="Y40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1</v>
      </c>
      <c r="Z40" s="15" t="s">
        <v>80</v>
      </c>
      <c r="AA40" s="10"/>
      <c r="AB40" s="10"/>
      <c r="AC40" s="10"/>
      <c r="AD40" s="10"/>
      <c r="AE40" s="10"/>
    </row>
    <row r="41" spans="2:31" s="52" customFormat="1">
      <c r="B41" s="10" t="str">
        <f t="shared" ref="B41:B57" si="1">$J$2</f>
        <v>FONOAUDIOLOGIA</v>
      </c>
      <c r="C41" s="10" t="s">
        <v>149</v>
      </c>
      <c r="D41" s="51">
        <v>1</v>
      </c>
      <c r="E41" s="81" t="s">
        <v>150</v>
      </c>
      <c r="F41" s="87" t="s">
        <v>151</v>
      </c>
      <c r="G41" s="84">
        <f>SUM(TB_Psicologia2[[#This Row],[CH TEÓRICA]:[CH ONLINE]])</f>
        <v>120</v>
      </c>
      <c r="H41" s="88" t="s">
        <v>48</v>
      </c>
      <c r="I41" s="84">
        <v>0</v>
      </c>
      <c r="J41" s="84">
        <v>0</v>
      </c>
      <c r="K41" s="84">
        <v>120</v>
      </c>
      <c r="L41" s="84">
        <v>0</v>
      </c>
      <c r="M41" s="84">
        <v>0</v>
      </c>
      <c r="N41" s="84" t="s">
        <v>14</v>
      </c>
      <c r="O41" s="70">
        <f>TB_Psicologia2[[#This Row],[CH TOTAL]]/Cursos!$E$3</f>
        <v>7.2727272727272725</v>
      </c>
      <c r="P41" s="68" cm="1">
        <f t="array" ref="P41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1</v>
      </c>
      <c r="Q41" s="50"/>
      <c r="R41" s="12" t="s">
        <v>71</v>
      </c>
      <c r="S41" s="12"/>
      <c r="T41" s="12"/>
      <c r="U41" s="12"/>
      <c r="V41" s="10" cm="1">
        <f t="array" ref="V41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0</v>
      </c>
      <c r="W41" s="10">
        <f>IF(TB_Psicologia2[[#This Row],[TIPIFICAÇÃO]]="ON.S",ROUNDUP(TB_Psicologia2[[#This Row],[CH TEÓRICA]]/Cursos!$E$3,0),0)</f>
        <v>0</v>
      </c>
      <c r="X41" s="51" cm="1">
        <f t="array" ref="X41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41" s="51" cm="1">
        <f t="array" ref="Y41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41" s="15" t="s">
        <v>80</v>
      </c>
      <c r="AA41" s="10"/>
      <c r="AB41" s="10"/>
      <c r="AC41" s="10"/>
      <c r="AD41" s="10"/>
      <c r="AE41" s="10"/>
    </row>
    <row r="42" spans="2:31" s="52" customFormat="1">
      <c r="B42" s="10" t="str">
        <f t="shared" si="1"/>
        <v>FONOAUDIOLOGIA</v>
      </c>
      <c r="C42" s="10" t="s">
        <v>149</v>
      </c>
      <c r="D42" s="51">
        <v>2</v>
      </c>
      <c r="E42" s="87" t="s">
        <v>152</v>
      </c>
      <c r="F42" s="87" t="s">
        <v>153</v>
      </c>
      <c r="G42" s="84">
        <f>SUM(TB_Psicologia2[[#This Row],[CH TEÓRICA]:[CH ONLINE]])</f>
        <v>66</v>
      </c>
      <c r="H42" s="88" t="s">
        <v>79</v>
      </c>
      <c r="I42" s="84">
        <v>33</v>
      </c>
      <c r="J42" s="84">
        <v>33</v>
      </c>
      <c r="K42" s="84">
        <v>0</v>
      </c>
      <c r="L42" s="84">
        <v>0</v>
      </c>
      <c r="M42" s="84">
        <v>0</v>
      </c>
      <c r="N42" s="84" t="s">
        <v>10</v>
      </c>
      <c r="O42" s="70">
        <f>TB_Psicologia2[[#This Row],[CH TOTAL]]/Cursos!$E$3</f>
        <v>4</v>
      </c>
      <c r="P42" s="68" cm="1">
        <f t="array" ref="P42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1</v>
      </c>
      <c r="Q42" s="50"/>
      <c r="R42" s="12" t="s">
        <v>71</v>
      </c>
      <c r="S42" s="12"/>
      <c r="T42" s="12"/>
      <c r="U42" s="12"/>
      <c r="V42" s="10" cm="1">
        <f t="array" ref="V42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4</v>
      </c>
      <c r="W42" s="10">
        <f>IF(TB_Psicologia2[[#This Row],[TIPIFICAÇÃO]]="ON.S",ROUNDUP(TB_Psicologia2[[#This Row],[CH TEÓRICA]]/Cursos!$E$3,0),0)</f>
        <v>0</v>
      </c>
      <c r="X42" s="51" cm="1">
        <f t="array" ref="X42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42" s="51" cm="1">
        <f t="array" ref="Y42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42" s="15" t="s">
        <v>80</v>
      </c>
      <c r="AA42" s="10"/>
      <c r="AB42" s="10"/>
      <c r="AC42" s="10"/>
      <c r="AD42" s="10"/>
      <c r="AE42" s="10"/>
    </row>
    <row r="43" spans="2:31" s="52" customFormat="1">
      <c r="B43" s="10" t="str">
        <f t="shared" si="1"/>
        <v>FONOAUDIOLOGIA</v>
      </c>
      <c r="C43" s="10" t="s">
        <v>149</v>
      </c>
      <c r="D43" s="51">
        <v>3</v>
      </c>
      <c r="E43" s="87" t="s">
        <v>154</v>
      </c>
      <c r="F43" s="87" t="s">
        <v>155</v>
      </c>
      <c r="G43" s="84">
        <f>SUM(TB_Psicologia2[[#This Row],[CH TEÓRICA]:[CH ONLINE]])</f>
        <v>66</v>
      </c>
      <c r="H43" s="88" t="s">
        <v>79</v>
      </c>
      <c r="I43" s="84">
        <v>33</v>
      </c>
      <c r="J43" s="84">
        <v>33</v>
      </c>
      <c r="K43" s="84">
        <v>0</v>
      </c>
      <c r="L43" s="84">
        <v>0</v>
      </c>
      <c r="M43" s="84">
        <v>0</v>
      </c>
      <c r="N43" s="84" t="s">
        <v>8</v>
      </c>
      <c r="O43" s="70">
        <f>TB_Psicologia2[[#This Row],[CH TOTAL]]/Cursos!$E$3</f>
        <v>4</v>
      </c>
      <c r="P43" s="68" cm="1">
        <f t="array" ref="P43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1</v>
      </c>
      <c r="Q43" s="50"/>
      <c r="R43" s="12" t="s">
        <v>71</v>
      </c>
      <c r="S43" s="12"/>
      <c r="T43" s="12"/>
      <c r="U43" s="12"/>
      <c r="V43" s="10" cm="1">
        <f t="array" ref="V43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4</v>
      </c>
      <c r="W43" s="10">
        <f>IF(TB_Psicologia2[[#This Row],[TIPIFICAÇÃO]]="ON.S",ROUNDUP(TB_Psicologia2[[#This Row],[CH TEÓRICA]]/Cursos!$E$3,0),0)</f>
        <v>0</v>
      </c>
      <c r="X43" s="51" cm="1">
        <f t="array" ref="X43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43" s="51" cm="1">
        <f t="array" ref="Y43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43" s="15" t="s">
        <v>80</v>
      </c>
      <c r="AA43" s="10"/>
      <c r="AB43" s="10"/>
      <c r="AC43" s="10"/>
      <c r="AD43" s="10"/>
      <c r="AE43" s="10"/>
    </row>
    <row r="44" spans="2:31" s="52" customFormat="1">
      <c r="B44" s="10" t="str">
        <f t="shared" si="1"/>
        <v>FONOAUDIOLOGIA</v>
      </c>
      <c r="C44" s="10" t="s">
        <v>149</v>
      </c>
      <c r="D44" s="51">
        <v>4</v>
      </c>
      <c r="E44" s="87" t="s">
        <v>156</v>
      </c>
      <c r="F44" s="87" t="s">
        <v>157</v>
      </c>
      <c r="G44" s="84">
        <f>SUM(TB_Psicologia2[[#This Row],[CH TEÓRICA]:[CH ONLINE]])</f>
        <v>33</v>
      </c>
      <c r="H44" s="88" t="s">
        <v>79</v>
      </c>
      <c r="I44" s="84">
        <v>33</v>
      </c>
      <c r="J44" s="84">
        <v>0</v>
      </c>
      <c r="K44" s="84">
        <v>0</v>
      </c>
      <c r="L44" s="84">
        <v>0</v>
      </c>
      <c r="M44" s="84">
        <v>0</v>
      </c>
      <c r="N44" s="84" t="s">
        <v>8</v>
      </c>
      <c r="O44" s="70">
        <f>TB_Psicologia2[[#This Row],[CH TOTAL]]/Cursos!$E$3</f>
        <v>2</v>
      </c>
      <c r="P44" s="68" cm="1">
        <f t="array" ref="P44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0.5</v>
      </c>
      <c r="Q44" s="50"/>
      <c r="R44" s="12" t="s">
        <v>71</v>
      </c>
      <c r="S44" s="12"/>
      <c r="T44" s="12"/>
      <c r="U44" s="12"/>
      <c r="V44" s="10" cm="1">
        <f t="array" ref="V44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2</v>
      </c>
      <c r="W44" s="10">
        <f>IF(TB_Psicologia2[[#This Row],[TIPIFICAÇÃO]]="ON.S",ROUNDUP(TB_Psicologia2[[#This Row],[CH TEÓRICA]]/Cursos!$E$3,0),0)</f>
        <v>0</v>
      </c>
      <c r="X44" s="51" cm="1">
        <f t="array" ref="X44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44" s="51" cm="1">
        <f t="array" ref="Y44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44" s="15" t="s">
        <v>80</v>
      </c>
      <c r="AA44" s="10"/>
      <c r="AB44" s="10"/>
      <c r="AC44" s="10"/>
      <c r="AD44" s="10"/>
      <c r="AE44" s="10"/>
    </row>
    <row r="45" spans="2:31" s="52" customFormat="1">
      <c r="B45" s="10" t="str">
        <f t="shared" si="1"/>
        <v>FONOAUDIOLOGIA</v>
      </c>
      <c r="C45" s="10" t="s">
        <v>149</v>
      </c>
      <c r="D45" s="79">
        <v>5</v>
      </c>
      <c r="E45" s="87" t="s">
        <v>158</v>
      </c>
      <c r="F45" s="87" t="s">
        <v>159</v>
      </c>
      <c r="G45" s="84">
        <f>SUM(TB_Psicologia2[[#This Row],[CH TEÓRICA]:[CH ONLINE]])</f>
        <v>49</v>
      </c>
      <c r="H45" s="88" t="s">
        <v>79</v>
      </c>
      <c r="I45" s="84">
        <v>17</v>
      </c>
      <c r="J45" s="84">
        <v>16</v>
      </c>
      <c r="K45" s="84">
        <v>0</v>
      </c>
      <c r="L45" s="84">
        <v>0</v>
      </c>
      <c r="M45" s="84">
        <v>16</v>
      </c>
      <c r="N45" s="84" t="s">
        <v>10</v>
      </c>
      <c r="O45" s="70">
        <f>TB_Psicologia2[[#This Row],[CH TOTAL]]/Cursos!$E$3</f>
        <v>2.9696969696969697</v>
      </c>
      <c r="P45" s="68" cm="1">
        <f t="array" ref="P45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0.5</v>
      </c>
      <c r="Q45" s="50"/>
      <c r="R45" s="12" t="s">
        <v>71</v>
      </c>
      <c r="S45" s="12"/>
      <c r="T45" s="12"/>
      <c r="U45" s="12"/>
      <c r="V45" s="10" cm="1">
        <f t="array" ref="V45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2</v>
      </c>
      <c r="W45" s="10">
        <f>IF(TB_Psicologia2[[#This Row],[TIPIFICAÇÃO]]="ON.S",ROUNDUP(TB_Psicologia2[[#This Row],[CH TEÓRICA]]/Cursos!$E$3,0),0)</f>
        <v>0</v>
      </c>
      <c r="X45" s="51" cm="1">
        <f t="array" ref="X45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45" s="51" cm="1">
        <f t="array" ref="Y45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1</v>
      </c>
      <c r="Z45" s="15" t="s">
        <v>80</v>
      </c>
      <c r="AA45" s="10"/>
      <c r="AB45" s="10"/>
      <c r="AC45" s="10"/>
      <c r="AD45" s="10"/>
      <c r="AE45" s="10"/>
    </row>
    <row r="46" spans="2:31" s="52" customFormat="1">
      <c r="B46" s="10" t="str">
        <f t="shared" si="1"/>
        <v>FONOAUDIOLOGIA</v>
      </c>
      <c r="C46" s="10" t="s">
        <v>149</v>
      </c>
      <c r="D46" s="79">
        <v>1</v>
      </c>
      <c r="E46" s="87" t="s">
        <v>160</v>
      </c>
      <c r="F46" s="87" t="s">
        <v>161</v>
      </c>
      <c r="G46" s="84">
        <f>SUM(TB_Psicologia2[[#This Row],[CH TEÓRICA]:[CH ONLINE]])</f>
        <v>33</v>
      </c>
      <c r="H46" s="88" t="s">
        <v>79</v>
      </c>
      <c r="I46" s="84">
        <v>33</v>
      </c>
      <c r="J46" s="84">
        <v>0</v>
      </c>
      <c r="K46" s="84">
        <v>0</v>
      </c>
      <c r="L46" s="84">
        <v>0</v>
      </c>
      <c r="M46" s="84">
        <v>0</v>
      </c>
      <c r="N46" s="84" t="s">
        <v>8</v>
      </c>
      <c r="O46" s="70">
        <f>TB_Psicologia2[[#This Row],[CH TOTAL]]/Cursos!$E$3</f>
        <v>2</v>
      </c>
      <c r="P46" s="68" cm="1">
        <f t="array" ref="P46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0.5</v>
      </c>
      <c r="Q46" s="50"/>
      <c r="R46" s="12" t="s">
        <v>71</v>
      </c>
      <c r="S46" s="12"/>
      <c r="T46" s="12"/>
      <c r="U46" s="12"/>
      <c r="V46" s="10" cm="1">
        <f t="array" ref="V46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2</v>
      </c>
      <c r="W46" s="10">
        <f>IF(TB_Psicologia2[[#This Row],[TIPIFICAÇÃO]]="ON.S",ROUNDUP(TB_Psicologia2[[#This Row],[CH TEÓRICA]]/Cursos!$E$3,0),0)</f>
        <v>0</v>
      </c>
      <c r="X46" s="51" cm="1">
        <f t="array" ref="X46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46" s="51" cm="1">
        <f t="array" ref="Y46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46" s="15" t="s">
        <v>80</v>
      </c>
      <c r="AA46" s="10"/>
      <c r="AB46" s="10"/>
      <c r="AC46" s="10"/>
      <c r="AD46" s="10"/>
      <c r="AE46" s="10"/>
    </row>
    <row r="47" spans="2:31" s="52" customFormat="1">
      <c r="B47" s="10" t="str">
        <f t="shared" si="1"/>
        <v>FONOAUDIOLOGIA</v>
      </c>
      <c r="C47" s="10" t="s">
        <v>162</v>
      </c>
      <c r="D47" s="10">
        <v>2</v>
      </c>
      <c r="E47" s="87" t="s">
        <v>163</v>
      </c>
      <c r="F47" s="87" t="s">
        <v>164</v>
      </c>
      <c r="G47" s="84">
        <f>SUM(TB_Psicologia2[[#This Row],[CH TEÓRICA]:[CH ONLINE]])</f>
        <v>66</v>
      </c>
      <c r="H47" s="88" t="s">
        <v>112</v>
      </c>
      <c r="I47" s="84">
        <v>0</v>
      </c>
      <c r="J47" s="84">
        <v>0</v>
      </c>
      <c r="K47" s="84">
        <v>0</v>
      </c>
      <c r="L47" s="84">
        <v>0</v>
      </c>
      <c r="M47" s="84">
        <v>66</v>
      </c>
      <c r="N47" s="84" t="s">
        <v>4</v>
      </c>
      <c r="O47" s="70">
        <f>TB_Psicologia2[[#This Row],[CH TOTAL]]/Cursos!$E$3</f>
        <v>4</v>
      </c>
      <c r="P47" s="68" cm="1">
        <f t="array" ref="P47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</v>
      </c>
      <c r="Q47" s="50"/>
      <c r="R47" s="12" t="s">
        <v>71</v>
      </c>
      <c r="S47" s="12"/>
      <c r="T47" s="12"/>
      <c r="U47" s="12"/>
      <c r="V47" s="10" cm="1">
        <f t="array" ref="V47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0</v>
      </c>
      <c r="W47" s="10">
        <f>IF(TB_Psicologia2[[#This Row],[TIPIFICAÇÃO]]="ON.S",ROUNDUP(TB_Psicologia2[[#This Row],[CH TEÓRICA]]/Cursos!$E$3,0),0)</f>
        <v>0</v>
      </c>
      <c r="X47" s="51" cm="1">
        <f t="array" ref="X47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1</v>
      </c>
      <c r="Y47" s="51" cm="1">
        <f t="array" ref="Y47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47" s="15" t="s">
        <v>80</v>
      </c>
      <c r="AA47" s="10"/>
      <c r="AB47" s="10"/>
      <c r="AC47" s="10"/>
      <c r="AD47" s="10"/>
      <c r="AE47" s="10"/>
    </row>
    <row r="48" spans="2:31" s="52" customFormat="1">
      <c r="B48" s="10" t="str">
        <f t="shared" si="1"/>
        <v>FONOAUDIOLOGIA</v>
      </c>
      <c r="C48" s="10" t="s">
        <v>162</v>
      </c>
      <c r="D48" s="10">
        <v>3</v>
      </c>
      <c r="E48" s="81" t="s">
        <v>165</v>
      </c>
      <c r="F48" s="87" t="s">
        <v>166</v>
      </c>
      <c r="G48" s="84">
        <f>SUM(TB_Psicologia2[[#This Row],[CH TEÓRICA]:[CH ONLINE]])</f>
        <v>200</v>
      </c>
      <c r="H48" s="88" t="s">
        <v>48</v>
      </c>
      <c r="I48" s="84">
        <v>0</v>
      </c>
      <c r="J48" s="84">
        <v>0</v>
      </c>
      <c r="K48" s="84">
        <v>200</v>
      </c>
      <c r="L48" s="84">
        <v>0</v>
      </c>
      <c r="M48" s="84">
        <v>0</v>
      </c>
      <c r="N48" s="84" t="s">
        <v>14</v>
      </c>
      <c r="O48" s="70">
        <f>TB_Psicologia2[[#This Row],[CH TOTAL]]/Cursos!$E$3</f>
        <v>12.121212121212121</v>
      </c>
      <c r="P48" s="68" cm="1">
        <f t="array" ref="P48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1</v>
      </c>
      <c r="Q48" s="50"/>
      <c r="R48" s="12" t="s">
        <v>71</v>
      </c>
      <c r="S48" s="12"/>
      <c r="T48" s="12"/>
      <c r="U48" s="12"/>
      <c r="V48" s="10" cm="1">
        <f t="array" ref="V48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0</v>
      </c>
      <c r="W48" s="10">
        <f>IF(TB_Psicologia2[[#This Row],[TIPIFICAÇÃO]]="ON.S",ROUNDUP(TB_Psicologia2[[#This Row],[CH TEÓRICA]]/Cursos!$E$3,0),0)</f>
        <v>0</v>
      </c>
      <c r="X48" s="51" cm="1">
        <f t="array" ref="X48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48" s="51" cm="1">
        <f t="array" ref="Y48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48" s="15" t="s">
        <v>80</v>
      </c>
      <c r="AA48" s="10"/>
      <c r="AB48" s="10"/>
      <c r="AC48" s="10"/>
      <c r="AD48" s="10"/>
      <c r="AE48" s="10"/>
    </row>
    <row r="49" spans="2:31" s="52" customFormat="1">
      <c r="B49" s="10" t="str">
        <f t="shared" si="1"/>
        <v>FONOAUDIOLOGIA</v>
      </c>
      <c r="C49" s="10" t="s">
        <v>162</v>
      </c>
      <c r="D49" s="10">
        <v>4</v>
      </c>
      <c r="E49" s="87" t="s">
        <v>167</v>
      </c>
      <c r="F49" s="87" t="s">
        <v>168</v>
      </c>
      <c r="G49" s="84">
        <f>SUM(TB_Psicologia2[[#This Row],[CH TEÓRICA]:[CH ONLINE]])</f>
        <v>33</v>
      </c>
      <c r="H49" s="88" t="s">
        <v>79</v>
      </c>
      <c r="I49" s="84">
        <v>0</v>
      </c>
      <c r="J49" s="84">
        <v>0</v>
      </c>
      <c r="K49" s="84">
        <v>0</v>
      </c>
      <c r="L49" s="84">
        <v>0</v>
      </c>
      <c r="M49" s="84">
        <v>33</v>
      </c>
      <c r="N49" s="84" t="s">
        <v>4</v>
      </c>
      <c r="O49" s="70">
        <f>TB_Psicologia2[[#This Row],[CH TOTAL]]/Cursos!$E$3</f>
        <v>2</v>
      </c>
      <c r="P49" s="68" cm="1">
        <f t="array" ref="P49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</v>
      </c>
      <c r="Q49" s="50"/>
      <c r="R49" s="12" t="s">
        <v>71</v>
      </c>
      <c r="S49" s="12"/>
      <c r="T49" s="12"/>
      <c r="U49" s="12"/>
      <c r="V49" s="10" cm="1">
        <f t="array" ref="V49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0</v>
      </c>
      <c r="W49" s="10">
        <f>IF(TB_Psicologia2[[#This Row],[TIPIFICAÇÃO]]="ON.S",ROUNDUP(TB_Psicologia2[[#This Row],[CH TEÓRICA]]/Cursos!$E$3,0),0)</f>
        <v>0</v>
      </c>
      <c r="X49" s="51" cm="1">
        <f t="array" ref="X49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1</v>
      </c>
      <c r="Y49" s="51" cm="1">
        <f t="array" ref="Y49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49" s="15" t="s">
        <v>80</v>
      </c>
      <c r="AA49" s="10"/>
      <c r="AB49" s="10"/>
      <c r="AC49" s="10"/>
      <c r="AD49" s="10"/>
      <c r="AE49" s="10"/>
    </row>
    <row r="50" spans="2:31" s="52" customFormat="1">
      <c r="B50" s="10" t="str">
        <f t="shared" si="1"/>
        <v>FONOAUDIOLOGIA</v>
      </c>
      <c r="C50" s="10" t="s">
        <v>162</v>
      </c>
      <c r="D50" s="10">
        <v>5</v>
      </c>
      <c r="E50" s="87" t="s">
        <v>169</v>
      </c>
      <c r="F50" s="87" t="s">
        <v>170</v>
      </c>
      <c r="G50" s="84">
        <f>SUM(TB_Psicologia2[[#This Row],[CH TEÓRICA]:[CH ONLINE]])</f>
        <v>66</v>
      </c>
      <c r="H50" s="88" t="s">
        <v>112</v>
      </c>
      <c r="I50" s="84">
        <v>0</v>
      </c>
      <c r="J50" s="84">
        <v>0</v>
      </c>
      <c r="K50" s="84">
        <v>0</v>
      </c>
      <c r="L50" s="84">
        <v>0</v>
      </c>
      <c r="M50" s="84">
        <v>66</v>
      </c>
      <c r="N50" s="84" t="s">
        <v>4</v>
      </c>
      <c r="O50" s="70">
        <f>TB_Psicologia2[[#This Row],[CH TOTAL]]/Cursos!$E$3</f>
        <v>4</v>
      </c>
      <c r="P50" s="68" cm="1">
        <f t="array" ref="P50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</v>
      </c>
      <c r="Q50" s="50"/>
      <c r="R50" s="12" t="s">
        <v>71</v>
      </c>
      <c r="S50" s="12"/>
      <c r="T50" s="12"/>
      <c r="U50" s="12"/>
      <c r="V50" s="10" cm="1">
        <f t="array" ref="V50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0</v>
      </c>
      <c r="W50" s="10">
        <f>IF(TB_Psicologia2[[#This Row],[TIPIFICAÇÃO]]="ON.S",ROUNDUP(TB_Psicologia2[[#This Row],[CH TEÓRICA]]/Cursos!$E$3,0),0)</f>
        <v>0</v>
      </c>
      <c r="X50" s="51" cm="1">
        <f t="array" ref="X50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1</v>
      </c>
      <c r="Y50" s="51" cm="1">
        <f t="array" ref="Y50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50" s="15" t="s">
        <v>80</v>
      </c>
      <c r="AA50" s="10"/>
      <c r="AB50" s="10"/>
      <c r="AC50" s="10"/>
      <c r="AD50" s="10"/>
      <c r="AE50" s="10"/>
    </row>
    <row r="51" spans="2:31" s="52" customFormat="1">
      <c r="B51" s="10" t="str">
        <f t="shared" si="1"/>
        <v>FONOAUDIOLOGIA</v>
      </c>
      <c r="C51" s="10" t="s">
        <v>171</v>
      </c>
      <c r="D51" s="79">
        <v>1</v>
      </c>
      <c r="E51" s="87" t="s">
        <v>172</v>
      </c>
      <c r="F51" s="87" t="s">
        <v>173</v>
      </c>
      <c r="G51" s="84">
        <f>SUM(TB_Psicologia2[[#This Row],[CH TEÓRICA]:[CH ONLINE]])</f>
        <v>33</v>
      </c>
      <c r="H51" s="88" t="s">
        <v>79</v>
      </c>
      <c r="I51" s="84">
        <v>33</v>
      </c>
      <c r="J51" s="84">
        <v>0</v>
      </c>
      <c r="K51" s="84">
        <v>0</v>
      </c>
      <c r="L51" s="84">
        <v>0</v>
      </c>
      <c r="M51" s="84">
        <v>0</v>
      </c>
      <c r="N51" s="84" t="s">
        <v>8</v>
      </c>
      <c r="O51" s="70">
        <f>TB_Psicologia2[[#This Row],[CH TOTAL]]/Cursos!$E$3</f>
        <v>2</v>
      </c>
      <c r="P51" s="68" cm="1">
        <f t="array" ref="P51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0.5</v>
      </c>
      <c r="Q51" s="50"/>
      <c r="R51" s="12" t="s">
        <v>71</v>
      </c>
      <c r="S51" s="12"/>
      <c r="T51" s="12"/>
      <c r="U51" s="12"/>
      <c r="V51" s="10" cm="1">
        <f t="array" ref="V51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2</v>
      </c>
      <c r="W51" s="10">
        <f>IF(TB_Psicologia2[[#This Row],[TIPIFICAÇÃO]]="ON.S",ROUNDUP(TB_Psicologia2[[#This Row],[CH TEÓRICA]]/Cursos!$E$3,0),0)</f>
        <v>0</v>
      </c>
      <c r="X51" s="51" cm="1">
        <f t="array" ref="X51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51" s="51" cm="1">
        <f t="array" ref="Y51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51" s="15" t="s">
        <v>80</v>
      </c>
      <c r="AA51" s="10"/>
      <c r="AB51" s="10"/>
      <c r="AC51" s="10"/>
      <c r="AD51" s="10"/>
      <c r="AE51" s="10"/>
    </row>
    <row r="52" spans="2:31" s="52" customFormat="1">
      <c r="B52" s="10" t="str">
        <f t="shared" si="1"/>
        <v>FONOAUDIOLOGIA</v>
      </c>
      <c r="C52" s="10" t="s">
        <v>171</v>
      </c>
      <c r="D52" s="10">
        <v>2</v>
      </c>
      <c r="E52" s="81" t="s">
        <v>174</v>
      </c>
      <c r="F52" s="111" t="s">
        <v>175</v>
      </c>
      <c r="G52" s="84">
        <f>SUM(TB_Psicologia2[[#This Row],[CH TEÓRICA]:[CH ONLINE]])</f>
        <v>200</v>
      </c>
      <c r="H52" s="88" t="s">
        <v>48</v>
      </c>
      <c r="I52" s="84">
        <v>0</v>
      </c>
      <c r="J52" s="84">
        <v>0</v>
      </c>
      <c r="K52" s="84">
        <v>200</v>
      </c>
      <c r="L52" s="84">
        <v>0</v>
      </c>
      <c r="M52" s="84">
        <v>0</v>
      </c>
      <c r="N52" s="84" t="s">
        <v>14</v>
      </c>
      <c r="O52" s="70">
        <f>TB_Psicologia2[[#This Row],[CH TOTAL]]/Cursos!$E$3</f>
        <v>12.121212121212121</v>
      </c>
      <c r="P52" s="68" cm="1">
        <f t="array" ref="P52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1</v>
      </c>
      <c r="Q52" s="50"/>
      <c r="R52" s="12" t="s">
        <v>71</v>
      </c>
      <c r="S52" s="12"/>
      <c r="T52" s="12"/>
      <c r="U52" s="12"/>
      <c r="V52" s="10" cm="1">
        <f t="array" ref="V52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0</v>
      </c>
      <c r="W52" s="10">
        <f>IF(TB_Psicologia2[[#This Row],[TIPIFICAÇÃO]]="ON.S",ROUNDUP(TB_Psicologia2[[#This Row],[CH TEÓRICA]]/Cursos!$E$3,0),0)</f>
        <v>0</v>
      </c>
      <c r="X52" s="51" cm="1">
        <f t="array" ref="X52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52" s="51" cm="1">
        <f t="array" ref="Y52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52" s="15" t="s">
        <v>80</v>
      </c>
      <c r="AA52" s="10"/>
      <c r="AB52" s="10"/>
      <c r="AC52" s="10"/>
      <c r="AD52" s="10"/>
      <c r="AE52" s="10"/>
    </row>
    <row r="53" spans="2:31" s="52" customFormat="1">
      <c r="B53" s="10" t="str">
        <f t="shared" si="1"/>
        <v>FONOAUDIOLOGIA</v>
      </c>
      <c r="C53" s="10" t="s">
        <v>171</v>
      </c>
      <c r="D53" s="10">
        <v>3</v>
      </c>
      <c r="E53" s="87" t="s">
        <v>176</v>
      </c>
      <c r="F53" s="87" t="s">
        <v>177</v>
      </c>
      <c r="G53" s="84">
        <f>SUM(TB_Psicologia2[[#This Row],[CH TEÓRICA]:[CH ONLINE]])</f>
        <v>66</v>
      </c>
      <c r="H53" s="88" t="s">
        <v>112</v>
      </c>
      <c r="I53" s="84">
        <v>0</v>
      </c>
      <c r="J53" s="84">
        <v>0</v>
      </c>
      <c r="K53" s="84">
        <v>0</v>
      </c>
      <c r="L53" s="84">
        <v>0</v>
      </c>
      <c r="M53" s="84">
        <v>66</v>
      </c>
      <c r="N53" s="84" t="s">
        <v>4</v>
      </c>
      <c r="O53" s="70">
        <f>TB_Psicologia2[[#This Row],[CH TOTAL]]/Cursos!$E$3</f>
        <v>4</v>
      </c>
      <c r="P53" s="68" cm="1">
        <f t="array" ref="P53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</v>
      </c>
      <c r="Q53" s="50"/>
      <c r="R53" s="12" t="s">
        <v>71</v>
      </c>
      <c r="S53" s="12"/>
      <c r="T53" s="12"/>
      <c r="U53" s="12"/>
      <c r="V53" s="10" cm="1">
        <f t="array" ref="V53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0</v>
      </c>
      <c r="W53" s="10">
        <f>IF(TB_Psicologia2[[#This Row],[TIPIFICAÇÃO]]="ON.S",ROUNDUP(TB_Psicologia2[[#This Row],[CH TEÓRICA]]/Cursos!$E$3,0),0)</f>
        <v>0</v>
      </c>
      <c r="X53" s="51" cm="1">
        <f t="array" ref="X53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1</v>
      </c>
      <c r="Y53" s="51" cm="1">
        <f t="array" ref="Y53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53" s="15" t="s">
        <v>80</v>
      </c>
      <c r="AA53" s="10"/>
      <c r="AB53" s="10"/>
      <c r="AC53" s="10"/>
      <c r="AD53" s="10"/>
      <c r="AE53" s="10"/>
    </row>
    <row r="54" spans="2:31" s="52" customFormat="1">
      <c r="B54" s="10" t="str">
        <f t="shared" si="1"/>
        <v>FONOAUDIOLOGIA</v>
      </c>
      <c r="C54" s="10" t="s">
        <v>171</v>
      </c>
      <c r="D54" s="79">
        <v>4</v>
      </c>
      <c r="E54" s="111" t="s">
        <v>178</v>
      </c>
      <c r="F54" s="111" t="s">
        <v>179</v>
      </c>
      <c r="G54" s="84">
        <f>SUM(TB_Psicologia2[[#This Row],[CH TEÓRICA]:[CH ONLINE]])</f>
        <v>33</v>
      </c>
      <c r="H54" s="88" t="s">
        <v>79</v>
      </c>
      <c r="I54" s="84">
        <v>33</v>
      </c>
      <c r="J54" s="84">
        <v>0</v>
      </c>
      <c r="K54" s="84">
        <v>0</v>
      </c>
      <c r="L54" s="84">
        <v>0</v>
      </c>
      <c r="M54" s="84">
        <v>0</v>
      </c>
      <c r="N54" s="84" t="s">
        <v>16</v>
      </c>
      <c r="O54" s="70">
        <f>TB_Psicologia2[[#This Row],[CH TOTAL]]/Cursos!$E$3</f>
        <v>2</v>
      </c>
      <c r="P54" s="68" cm="1">
        <f t="array" ref="P54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0.5</v>
      </c>
      <c r="Q54" s="50"/>
      <c r="R54" s="12" t="s">
        <v>71</v>
      </c>
      <c r="S54" s="12"/>
      <c r="T54" s="12"/>
      <c r="U54" s="12"/>
      <c r="V54" s="10" cm="1">
        <f t="array" ref="V54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2</v>
      </c>
      <c r="W54" s="10">
        <f>IF(TB_Psicologia2[[#This Row],[TIPIFICAÇÃO]]="ON.S",ROUNDUP(TB_Psicologia2[[#This Row],[CH TEÓRICA]]/Cursos!$E$3,0),0)</f>
        <v>0</v>
      </c>
      <c r="X54" s="51" cm="1">
        <f t="array" ref="X54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54" s="51" cm="1">
        <f t="array" ref="Y54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54" s="15" t="s">
        <v>80</v>
      </c>
      <c r="AA54" s="10"/>
      <c r="AB54" s="10"/>
      <c r="AC54" s="10"/>
      <c r="AD54" s="10"/>
      <c r="AE54" s="10"/>
    </row>
    <row r="55" spans="2:31" s="52" customFormat="1">
      <c r="B55" s="10" t="str">
        <f t="shared" si="1"/>
        <v>FONOAUDIOLOGIA</v>
      </c>
      <c r="C55" s="10" t="s">
        <v>171</v>
      </c>
      <c r="D55" s="79">
        <v>5</v>
      </c>
      <c r="E55" s="81" t="s">
        <v>180</v>
      </c>
      <c r="F55" s="90" t="s">
        <v>181</v>
      </c>
      <c r="G55" s="84">
        <f>SUM(TB_Psicologia2[[#This Row],[CH TEÓRICA]:[CH ONLINE]])</f>
        <v>49</v>
      </c>
      <c r="H55" s="88" t="s">
        <v>112</v>
      </c>
      <c r="I55" s="89">
        <v>0</v>
      </c>
      <c r="J55" s="89">
        <v>0</v>
      </c>
      <c r="K55" s="14">
        <v>0</v>
      </c>
      <c r="L55" s="14">
        <v>0</v>
      </c>
      <c r="M55" s="89">
        <v>49</v>
      </c>
      <c r="N55" s="84" t="s">
        <v>4</v>
      </c>
      <c r="O55" s="70">
        <f>TB_Psicologia2[[#This Row],[CH TOTAL]]/Cursos!$E$3</f>
        <v>2.9696969696969697</v>
      </c>
      <c r="P55" s="68" cm="1">
        <f t="array" ref="P55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</v>
      </c>
      <c r="Q55" s="50"/>
      <c r="R55" s="12" t="s">
        <v>71</v>
      </c>
      <c r="S55" s="12"/>
      <c r="T55" s="12"/>
      <c r="U55" s="12"/>
      <c r="V55" s="10" cm="1">
        <f t="array" ref="V55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0</v>
      </c>
      <c r="W55" s="10">
        <f>IF(TB_Psicologia2[[#This Row],[TIPIFICAÇÃO]]="ON.S",ROUNDUP(TB_Psicologia2[[#This Row],[CH TEÓRICA]]/Cursos!$E$3,0),0)</f>
        <v>0</v>
      </c>
      <c r="X55" s="51" cm="1">
        <f t="array" ref="X55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1</v>
      </c>
      <c r="Y55" s="51" cm="1">
        <f t="array" ref="Y55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55" s="15" t="s">
        <v>80</v>
      </c>
      <c r="AA55" s="10"/>
      <c r="AB55" s="10"/>
      <c r="AC55" s="10"/>
      <c r="AD55" s="10"/>
      <c r="AE55" s="10"/>
    </row>
    <row r="56" spans="2:31" s="52" customFormat="1">
      <c r="B56" s="7" t="str">
        <f t="shared" si="1"/>
        <v>FONOAUDIOLOGIA</v>
      </c>
      <c r="C56" s="10" t="s">
        <v>18</v>
      </c>
      <c r="D56" s="86"/>
      <c r="E56" s="85" t="s">
        <v>182</v>
      </c>
      <c r="F56" s="85" t="s">
        <v>18</v>
      </c>
      <c r="G56" s="84">
        <v>51</v>
      </c>
      <c r="H56" s="88" t="s">
        <v>18</v>
      </c>
      <c r="I56" s="82"/>
      <c r="J56" s="82"/>
      <c r="K56" s="83"/>
      <c r="L56" s="83"/>
      <c r="M56" s="82"/>
      <c r="N56" s="84" t="s">
        <v>18</v>
      </c>
      <c r="O56" s="70">
        <f>TB_Psicologia2[[#This Row],[CH TOTAL]]/Cursos!$E$3</f>
        <v>3.0909090909090908</v>
      </c>
      <c r="P56" s="68" cm="1">
        <f t="array" ref="P56">IF(AND(TB_Psicologia2[[#This Row],[TIPIFICAÇÃO]]="TCC",TB_Psicologia2[[#This Row],[TIPO DE OFERTA]]="PRESENCIAL"),SUM(TB_Psicologia2[[#This Row],[CH TEÓRICA]:[CH PRÁTICA]]/66),IF(TB_Psicologia2[[#This Row],[TIPIFICAÇÃO]]="EST",1,IF(AND(IF(OR(TB_Psicologia2[[#This Row],[TIPIFICAÇÃO]]="HB",TB_Psicologia2[[#This Row],[TIPIFICAÇÃO]]="PR"),SUM(TB_Psicologia2[[#This Row],[CH TEÓRICA]:[CH PRÁTICA]])/66,IF(TB_Psicologia2[[#This Row],[TIPIFICAÇÃO]]="EXT",0.5,0))&gt;0.6,IF(OR(TB_Psicologia2[[#This Row],[TIPIFICAÇÃO]]="HB",TB_Psicologia2[[#This Row],[TIPIFICAÇÃO]]="PR"),SUM(TB_Psicologia2[[#This Row],[CH TEÓRICA]:[CH PRÁTICA]])/66,IF(TB_Psicologia2[[#This Row],[TIPIFICAÇÃO]]="EXT",0.5,0))&lt;0.8),1,IF(OR(TB_Psicologia2[[#This Row],[TIPIFICAÇÃO]]="HB",TB_Psicologia2[[#This Row],[TIPIFICAÇÃO]]="PR"),SUM(TB_Psicologia2[[#This Row],[CH TEÓRICA]:[CH PRÁTICA]])/66,IF(TB_Psicologia2[[#This Row],[TIPIFICAÇÃO]]="EXT",0.5,0)))))</f>
        <v>0</v>
      </c>
      <c r="Q56" s="42"/>
      <c r="R56" s="12" t="s">
        <v>71</v>
      </c>
      <c r="S56" s="12"/>
      <c r="T56" s="12"/>
      <c r="U56" s="12"/>
      <c r="V56" s="7" cm="1">
        <f t="array" ref="V56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0</v>
      </c>
      <c r="W56" s="7">
        <f>IF(TB_Psicologia2[[#This Row],[TIPIFICAÇÃO]]="ON.S",ROUNDUP(TB_Psicologia2[[#This Row],[CH TEÓRICA]]/Cursos!$E$3,0),0)</f>
        <v>0</v>
      </c>
      <c r="X56" s="40" cm="1">
        <f t="array" ref="X56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56" s="40" cm="1">
        <f t="array" ref="Y56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56" s="15" t="s">
        <v>80</v>
      </c>
      <c r="AA56" s="7"/>
      <c r="AB56" s="7"/>
      <c r="AC56" s="7"/>
      <c r="AD56" s="7"/>
      <c r="AE56" s="7"/>
    </row>
    <row r="57" spans="2:31" s="52" customFormat="1">
      <c r="B57" s="10" t="str">
        <f t="shared" si="1"/>
        <v>FONOAUDIOLOGIA</v>
      </c>
      <c r="C57" s="79"/>
      <c r="D57" s="79"/>
      <c r="E57" s="81"/>
      <c r="F57" s="61"/>
      <c r="G57" s="80"/>
      <c r="H57" s="79"/>
      <c r="I57" s="79"/>
      <c r="J57" s="79"/>
      <c r="K57" s="14"/>
      <c r="L57" s="14"/>
      <c r="M57" s="79"/>
      <c r="N57" s="78"/>
      <c r="O57" s="51"/>
      <c r="P57" s="68"/>
      <c r="Q57" s="50"/>
      <c r="R57" s="12"/>
      <c r="S57" s="12"/>
      <c r="T57" s="12"/>
      <c r="U57" s="12"/>
      <c r="V57" s="10" cm="1">
        <f t="array" ref="V57">ROUNDUP(IFERROR(_xlfn.IFS(TB_Psicologia2[[#This Row],[TIPIFICAÇÃO]]="ON.A",0,AND(TB_Psicologia2[[#This Row],[TIPIFICAÇÃO]]="EST",TB_Psicologia2[[#This Row],[TIPO DE OFERTA]]="PRESENCIAL"),0,AND(TB_Psicologia2[[#This Row],[TIPIFICAÇÃO]]="PR",OR(TB_Psicologia2[[#This Row],[TIPO DE OFERTA]]="PRESENCIAL",TB_Psicologia2[[#This Row],[TIPO DE OFERTA]]="SEMI-PRESENCIAL")),TB_Psicologia2[[#This Row],[CH TEÓRICA]]+TB_Psicologia2[[#This Row],[CH PRÁTICA]],AND(TB_Psicologia2[[#This Row],[TIPIFICAÇÃO]]="HB",TB_Psicologia2[[#This Row],[TIPO DE OFERTA]]="PRESENCIAL"),TB_Psicologia2[[#This Row],[CH TEÓRICA]]+TB_Psicologia2[[#This Row],[CH PRÁTICA]],AND(TB_Psicologia2[[#This Row],[TIPIFICAÇÃO]]="EXT",OR(TB_Psicologia2[[#This Row],[TIPO DE OFERTA]]="PRESENCIAL",TB_Psicologia2[[#This Row],[TIPO DE OFERTA]]="SEMI-PRESENCIAL")),33,AND(TB_Psicologia2[[#This Row],[TIPIFICAÇÃO]]="TCC",TB_Psicologia2[[#This Row],[TIPO DE OFERTA]]="PRESENCIAL"),SUM(TB_Psicologia2[[#This Row],[CH TEÓRICA]],TB_Psicologia2[[#This Row],[CH PRÁTICA]]))/Cursos!$E$3,0),0)</f>
        <v>0</v>
      </c>
      <c r="W57" s="10">
        <f>IF(TB_Psicologia2[[#This Row],[TIPIFICAÇÃO]]="ON.S",ROUNDUP(TB_Psicologia2[[#This Row],[CH TEÓRICA]]/Cursos!$E$3,0),0)</f>
        <v>0</v>
      </c>
      <c r="X57" s="51" cm="1">
        <f t="array" ref="X57">IFERROR(_xlfn.IFS(TB_Psicologia2[[#This Row],[TIPIFICAÇÃO]]="ON.A",1,TB_Psicologia2[[#This Row],[TIPIFICAÇÃO]]="PR",0,TB_Psicologia2[[#This Row],[TIPIFICAÇÃO]]="HB",0,AND(TB_Psicologia2[[#This Row],[TIPIFICAÇÃO]]="EXT",OR(TB_Psicologia2[[#This Row],[TIPO DE OFERTA]]="SEMI-PRESENCIAL",TB_Psicologia2[[#This Row],[TIPO DE OFERTA]]="EAD 100%")),1),0)</f>
        <v>0</v>
      </c>
      <c r="Y57" s="51" cm="1">
        <f t="array" ref="Y57">ROUNDUP(IFERROR(_xlfn.IFS(TB_Psicologia2[[#This Row],[TIPIFICAÇÃO]]="ON.A",0,TB_Psicologia2[[#This Row],[TIPIFICAÇÃO]]="PR",0,TB_Psicologia2[[#This Row],[TIPIFICAÇÃO]]="HB",TB_Psicologia2[[#This Row],[CH ONLINE]],TB_Psicologia2[[#This Row],[TIPIFICAÇÃO]]="ON.S",0,AND(TB_Psicologia2[[#This Row],[TIPIFICAÇÃO]]="EXT",TB_Psicologia2[[#This Row],[TIPO DE OFERTA]]="PRESENCIAL"),TB_Psicologia2[[#This Row],[CRÉDITOS]]-TB_Psicologia2[[#This Row],[CRÉDITOS PAGO PROFESSOR]])/Cursos!$E$3,0),0)</f>
        <v>0</v>
      </c>
      <c r="Z57" s="69"/>
      <c r="AA57" s="10"/>
      <c r="AB57" s="10"/>
      <c r="AC57" s="10"/>
      <c r="AD57" s="10"/>
      <c r="AE57" s="10"/>
    </row>
    <row r="58" spans="2:31">
      <c r="B58" s="19"/>
      <c r="C58" s="19"/>
      <c r="D58" s="19"/>
      <c r="E58" s="37" t="s">
        <v>183</v>
      </c>
      <c r="F58" s="37"/>
      <c r="G58" s="37">
        <f>SUBTOTAL(9,TB_Psicologia2[CH TOTAL])</f>
        <v>3200</v>
      </c>
      <c r="H58" s="37"/>
      <c r="I58" s="37">
        <f>SUBTOTAL(9,TB_Psicologia2[CH TEÓRICA])</f>
        <v>1086</v>
      </c>
      <c r="J58" s="37">
        <f>SUBTOTAL(9,TB_Psicologia2[CH PRÁTICA])</f>
        <v>296</v>
      </c>
      <c r="K58" s="37">
        <f>SUBTOTAL(9,TB_Psicologia2[CH ESTÁGIO])</f>
        <v>640</v>
      </c>
      <c r="L58" s="37">
        <f>SUBTOTAL(9,TB_Psicologia2[CH EXTENSÃO])</f>
        <v>320</v>
      </c>
      <c r="M58" s="37">
        <f>SUBTOTAL(9,TB_Psicologia2[CH ONLINE])</f>
        <v>807</v>
      </c>
      <c r="N58" s="37"/>
      <c r="O58" s="66">
        <f>SUBTOTAL(9,TB_Psicologia2[CRÉDITOS])</f>
        <v>193.93939393939394</v>
      </c>
      <c r="P58" s="66">
        <f>SUBTOTAL(9,TB_Psicologia2[DIAS PRESENCIAL])</f>
        <v>29</v>
      </c>
      <c r="Q58" s="37"/>
      <c r="R58" s="37"/>
      <c r="S58" s="37"/>
      <c r="T58" s="37"/>
      <c r="U58" s="37"/>
      <c r="V58" s="37" t="e">
        <f>SUBTOTAL(9,V9:V48,V49:V56,#REF!,#REF!)</f>
        <v>#REF!</v>
      </c>
      <c r="W58" s="37" t="e">
        <f>SUBTOTAL(9,W9:W48,#REF!,#REF!,#REF!,W49:W56,#REF!,#REF!,#REF!,#REF!)</f>
        <v>#REF!</v>
      </c>
      <c r="X58" s="37" t="e">
        <f>SUBTOTAL(9,X9:X48,#REF!,#REF!,#REF!,X49:X56,#REF!,#REF!,#REF!,#REF!)</f>
        <v>#REF!</v>
      </c>
      <c r="Y58" s="37" t="e">
        <f>SUBTOTAL(9,Y9:Y48,#REF!,#REF!,#REF!,Y49:Y56,#REF!,#REF!,#REF!,#REF!)</f>
        <v>#REF!</v>
      </c>
      <c r="Z58" s="37"/>
      <c r="AA58" s="37"/>
      <c r="AB58" s="37"/>
      <c r="AC58" s="37"/>
      <c r="AD58" s="37"/>
    </row>
    <row r="59" spans="2:31">
      <c r="B59" s="19"/>
      <c r="C59" s="19"/>
      <c r="D59" s="19"/>
      <c r="E59" s="37" t="s">
        <v>184</v>
      </c>
      <c r="F59" s="37"/>
      <c r="G59" s="37">
        <f>SUM(TB_Psicologia2[CH TOTAL])</f>
        <v>3200</v>
      </c>
      <c r="H59" s="37"/>
      <c r="I59" s="37">
        <f>SUM(TB_Psicologia2[CH TEÓRICA])</f>
        <v>1086</v>
      </c>
      <c r="J59" s="37">
        <f>SUM(TB_Psicologia2[CH PRÁTICA])</f>
        <v>296</v>
      </c>
      <c r="K59" s="37">
        <f>SUM(TB_Psicologia2[CH ESTÁGIO])</f>
        <v>640</v>
      </c>
      <c r="L59" s="37">
        <f>SUM(TB_Psicologia2[CH EXTENSÃO])</f>
        <v>320</v>
      </c>
      <c r="M59" s="37">
        <f>SUM(TB_Psicologia2[CH ONLINE])</f>
        <v>807</v>
      </c>
      <c r="N59" s="37"/>
      <c r="O59" s="66">
        <f>SUBTOTAL(9,TB_Psicologia2[CRÉDITOS])</f>
        <v>193.93939393939394</v>
      </c>
      <c r="P59" s="66">
        <f>SUBTOTAL(9,TB_Psicologia2[DIAS PRESENCIAL])</f>
        <v>29</v>
      </c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</row>
    <row r="60" spans="2:31">
      <c r="G60" s="45"/>
      <c r="H60" s="46" t="s">
        <v>185</v>
      </c>
      <c r="I60" s="38">
        <f>IFERROR(I59/$G$59,0)</f>
        <v>0.33937499999999998</v>
      </c>
      <c r="J60" s="38">
        <f>IFERROR(J59/$G$59,0)</f>
        <v>9.2499999999999999E-2</v>
      </c>
      <c r="K60" s="38">
        <f>IFERROR(K59/$G$59,0)</f>
        <v>0.2</v>
      </c>
      <c r="L60" s="38">
        <f>IFERROR(L59/$G$59,0)</f>
        <v>0.1</v>
      </c>
      <c r="M60" s="38">
        <f>IFERROR(M59/$G$59,0)</f>
        <v>0.25218750000000001</v>
      </c>
    </row>
    <row r="64" spans="2:31">
      <c r="E64" s="37" t="s">
        <v>186</v>
      </c>
      <c r="F64" s="37"/>
      <c r="G64" s="37">
        <f>SUM(I59:L59)</f>
        <v>2342</v>
      </c>
      <c r="H64" s="47">
        <f>IFERROR(G64/G59,0)</f>
        <v>0.73187500000000005</v>
      </c>
    </row>
    <row r="65" spans="5:8">
      <c r="E65" s="37" t="s">
        <v>60</v>
      </c>
      <c r="F65" s="37"/>
      <c r="G65" s="37">
        <f>G59-G64</f>
        <v>858</v>
      </c>
      <c r="H65" s="47">
        <f>IFERROR(G65/G59,0)</f>
        <v>0.268125</v>
      </c>
    </row>
    <row r="75" spans="5:8">
      <c r="E75" s="77"/>
    </row>
  </sheetData>
  <sheetProtection autoFilter="0"/>
  <mergeCells count="1">
    <mergeCell ref="J2:N2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1D5FE-B63A-4268-989B-B101C24BD869}">
  <dimension ref="B1:AC38"/>
  <sheetViews>
    <sheetView showGridLines="0" zoomScale="80" zoomScaleNormal="80" workbookViewId="0">
      <pane xSplit="2" ySplit="4" topLeftCell="M5" activePane="bottomRight" state="frozen"/>
      <selection pane="topRight" activeCell="C1" sqref="C1"/>
      <selection pane="bottomLeft" activeCell="A4" sqref="A4"/>
      <selection pane="bottomRight" activeCell="Z23" sqref="Z23"/>
    </sheetView>
  </sheetViews>
  <sheetFormatPr defaultRowHeight="15"/>
  <cols>
    <col min="1" max="1" width="1.85546875" customWidth="1"/>
    <col min="2" max="2" width="34.140625" style="1" customWidth="1"/>
    <col min="3" max="3" width="20" style="1" customWidth="1"/>
    <col min="4" max="4" width="2" customWidth="1"/>
    <col min="5" max="6" width="1.5703125" customWidth="1"/>
    <col min="7" max="7" width="15.5703125" bestFit="1" customWidth="1"/>
    <col min="8" max="8" width="14.5703125" customWidth="1"/>
    <col min="9" max="9" width="15.140625" customWidth="1"/>
    <col min="10" max="12" width="1.5703125" customWidth="1"/>
    <col min="13" max="13" width="17.5703125" bestFit="1" customWidth="1"/>
    <col min="14" max="14" width="17.42578125" customWidth="1"/>
    <col min="15" max="15" width="15.42578125" customWidth="1"/>
    <col min="16" max="18" width="1.5703125" customWidth="1"/>
    <col min="19" max="19" width="24.140625" bestFit="1" customWidth="1"/>
    <col min="20" max="20" width="13.28515625" customWidth="1"/>
    <col min="21" max="21" width="13.7109375" customWidth="1"/>
    <col min="22" max="25" width="1.5703125" customWidth="1"/>
    <col min="26" max="26" width="23.140625" bestFit="1" customWidth="1"/>
    <col min="27" max="27" width="20.5703125" bestFit="1" customWidth="1"/>
    <col min="28" max="28" width="13.140625" style="1" bestFit="1" customWidth="1"/>
    <col min="29" max="29" width="5.7109375" customWidth="1"/>
    <col min="30" max="30" width="11.42578125" bestFit="1" customWidth="1"/>
    <col min="31" max="31" width="10.42578125" bestFit="1" customWidth="1"/>
  </cols>
  <sheetData>
    <row r="1" spans="2:29">
      <c r="B1" s="122" t="s">
        <v>194</v>
      </c>
    </row>
    <row r="2" spans="2:29">
      <c r="B2" s="122"/>
    </row>
    <row r="3" spans="2:29">
      <c r="B3" s="122"/>
      <c r="AA3" s="76" t="s">
        <v>195</v>
      </c>
      <c r="AB3" s="124" t="s">
        <v>196</v>
      </c>
      <c r="AC3" s="124"/>
    </row>
    <row r="4" spans="2:29">
      <c r="B4" s="75" t="s">
        <v>49</v>
      </c>
      <c r="C4" s="75" t="s">
        <v>54</v>
      </c>
      <c r="G4" s="75" t="s">
        <v>50</v>
      </c>
      <c r="H4" s="75" t="s">
        <v>54</v>
      </c>
      <c r="I4" s="75" t="s">
        <v>196</v>
      </c>
      <c r="M4" s="75" t="s">
        <v>61</v>
      </c>
      <c r="N4" s="75" t="s">
        <v>54</v>
      </c>
      <c r="O4" s="75" t="s">
        <v>196</v>
      </c>
      <c r="S4" s="75" t="s">
        <v>55</v>
      </c>
      <c r="T4" s="75" t="s">
        <v>54</v>
      </c>
      <c r="U4" s="75" t="s">
        <v>196</v>
      </c>
      <c r="Z4" s="75" t="s">
        <v>197</v>
      </c>
      <c r="AA4" s="75"/>
      <c r="AB4" s="75"/>
      <c r="AC4" s="74"/>
    </row>
    <row r="5" spans="2:29">
      <c r="B5" s="1" t="s">
        <v>31</v>
      </c>
      <c r="C5" s="125">
        <v>3200</v>
      </c>
      <c r="G5" s="1" t="s">
        <v>76</v>
      </c>
      <c r="H5" s="125">
        <v>395</v>
      </c>
      <c r="I5" s="71">
        <v>0.12343750000000001</v>
      </c>
      <c r="M5" s="1" t="s">
        <v>18</v>
      </c>
      <c r="N5" s="125">
        <v>51</v>
      </c>
      <c r="O5" s="71">
        <v>1.59375E-2</v>
      </c>
      <c r="S5" s="1" t="s">
        <v>18</v>
      </c>
      <c r="T5" s="125">
        <v>51</v>
      </c>
      <c r="U5" s="125">
        <v>51</v>
      </c>
      <c r="Z5" s="1" t="s">
        <v>198</v>
      </c>
      <c r="AA5" s="125">
        <v>1086</v>
      </c>
      <c r="AB5" s="38">
        <f>AA5/$C$5</f>
        <v>0.33937499999999998</v>
      </c>
      <c r="AC5" s="123">
        <f>SUM(AB5:AB8)</f>
        <v>0.73187499999999994</v>
      </c>
    </row>
    <row r="6" spans="2:29">
      <c r="B6" s="1" t="s">
        <v>199</v>
      </c>
      <c r="C6" s="125">
        <v>3200</v>
      </c>
      <c r="G6" s="1" t="s">
        <v>86</v>
      </c>
      <c r="H6" s="125">
        <v>393</v>
      </c>
      <c r="I6" s="71">
        <v>0.1228125</v>
      </c>
      <c r="M6" s="1" t="s">
        <v>14</v>
      </c>
      <c r="N6" s="125">
        <v>640</v>
      </c>
      <c r="O6" s="71">
        <v>0.2</v>
      </c>
      <c r="S6" s="1" t="s">
        <v>85</v>
      </c>
      <c r="T6" s="125">
        <v>329</v>
      </c>
      <c r="U6" s="125">
        <v>329</v>
      </c>
      <c r="Z6" s="1" t="s">
        <v>200</v>
      </c>
      <c r="AA6" s="125">
        <v>296</v>
      </c>
      <c r="AB6" s="38">
        <f>AA6/$C$5</f>
        <v>9.2499999999999999E-2</v>
      </c>
      <c r="AC6" s="123"/>
    </row>
    <row r="7" spans="2:29">
      <c r="B7"/>
      <c r="C7"/>
      <c r="G7" s="1" t="s">
        <v>105</v>
      </c>
      <c r="H7" s="125">
        <v>392</v>
      </c>
      <c r="I7" s="71">
        <v>0.1225</v>
      </c>
      <c r="M7" s="1" t="s">
        <v>12</v>
      </c>
      <c r="N7" s="125">
        <v>320</v>
      </c>
      <c r="O7" s="71">
        <v>0.1</v>
      </c>
      <c r="S7" s="1" t="s">
        <v>98</v>
      </c>
      <c r="T7" s="125">
        <v>66</v>
      </c>
      <c r="U7" s="125">
        <v>66</v>
      </c>
      <c r="Z7" s="1" t="s">
        <v>201</v>
      </c>
      <c r="AA7" s="125">
        <v>640</v>
      </c>
      <c r="AB7" s="38">
        <f>AA7/$C$5</f>
        <v>0.2</v>
      </c>
      <c r="AC7" s="123"/>
    </row>
    <row r="8" spans="2:29">
      <c r="G8" s="1" t="s">
        <v>121</v>
      </c>
      <c r="H8" s="125">
        <v>442</v>
      </c>
      <c r="I8" s="71">
        <v>0.138125</v>
      </c>
      <c r="M8" s="1" t="s">
        <v>10</v>
      </c>
      <c r="N8" s="125">
        <v>560</v>
      </c>
      <c r="O8" s="71">
        <v>0.17499999999999999</v>
      </c>
      <c r="S8" s="1" t="s">
        <v>79</v>
      </c>
      <c r="T8" s="125">
        <v>1481</v>
      </c>
      <c r="U8" s="125">
        <v>1481</v>
      </c>
      <c r="Z8" s="1" t="s">
        <v>202</v>
      </c>
      <c r="AA8" s="125">
        <v>320</v>
      </c>
      <c r="AB8" s="38">
        <f>AA8/$C$5</f>
        <v>0.1</v>
      </c>
      <c r="AC8" s="123"/>
    </row>
    <row r="9" spans="2:29">
      <c r="G9" s="1" t="s">
        <v>136</v>
      </c>
      <c r="H9" s="125">
        <v>414</v>
      </c>
      <c r="I9" s="71">
        <v>0.12937499999999999</v>
      </c>
      <c r="M9" s="1" t="s">
        <v>4</v>
      </c>
      <c r="N9" s="125">
        <v>593</v>
      </c>
      <c r="O9" s="71">
        <v>0.18531249999999999</v>
      </c>
      <c r="S9" s="1" t="s">
        <v>48</v>
      </c>
      <c r="T9" s="125">
        <v>640</v>
      </c>
      <c r="U9" s="125">
        <v>640</v>
      </c>
      <c r="Z9" s="1" t="s">
        <v>203</v>
      </c>
      <c r="AA9" s="125">
        <v>807</v>
      </c>
      <c r="AB9" s="38">
        <f>AA9/$C$5</f>
        <v>0.25218750000000001</v>
      </c>
      <c r="AC9" s="73">
        <f>AB9</f>
        <v>0.25218750000000001</v>
      </c>
    </row>
    <row r="10" spans="2:29">
      <c r="G10" s="1" t="s">
        <v>149</v>
      </c>
      <c r="H10" s="125">
        <v>367</v>
      </c>
      <c r="I10" s="71">
        <v>0.1146875</v>
      </c>
      <c r="M10" s="1" t="s">
        <v>8</v>
      </c>
      <c r="N10" s="125">
        <v>1003</v>
      </c>
      <c r="O10" s="71">
        <v>0.31343749999999998</v>
      </c>
      <c r="S10" s="1" t="s">
        <v>104</v>
      </c>
      <c r="T10" s="125">
        <v>320</v>
      </c>
      <c r="U10" s="125">
        <v>320</v>
      </c>
      <c r="AB10" s="72"/>
    </row>
    <row r="11" spans="2:29">
      <c r="G11" s="1" t="s">
        <v>162</v>
      </c>
      <c r="H11" s="125">
        <v>365</v>
      </c>
      <c r="I11" s="71">
        <v>0.1140625</v>
      </c>
      <c r="M11" s="1" t="s">
        <v>16</v>
      </c>
      <c r="N11" s="125">
        <v>33</v>
      </c>
      <c r="O11" s="71">
        <v>1.03125E-2</v>
      </c>
      <c r="S11" s="1" t="s">
        <v>112</v>
      </c>
      <c r="T11" s="125">
        <v>313</v>
      </c>
      <c r="U11" s="125">
        <v>313</v>
      </c>
    </row>
    <row r="12" spans="2:29">
      <c r="G12" s="1" t="s">
        <v>171</v>
      </c>
      <c r="H12" s="125">
        <v>381</v>
      </c>
      <c r="I12" s="71">
        <v>0.1190625</v>
      </c>
      <c r="M12" s="1" t="s">
        <v>199</v>
      </c>
      <c r="N12" s="125">
        <v>3200</v>
      </c>
      <c r="O12" s="71">
        <v>1</v>
      </c>
      <c r="S12" s="1" t="s">
        <v>199</v>
      </c>
      <c r="T12" s="125">
        <v>3200</v>
      </c>
      <c r="U12" s="125">
        <v>3200</v>
      </c>
    </row>
    <row r="13" spans="2:29">
      <c r="G13" s="1" t="s">
        <v>18</v>
      </c>
      <c r="H13" s="125">
        <v>51</v>
      </c>
      <c r="I13" s="71">
        <v>1.59375E-2</v>
      </c>
    </row>
    <row r="14" spans="2:29">
      <c r="G14" s="1" t="s">
        <v>199</v>
      </c>
      <c r="H14" s="125">
        <v>3200</v>
      </c>
      <c r="I14" s="71">
        <v>1</v>
      </c>
    </row>
    <row r="26" spans="2:3">
      <c r="B26"/>
      <c r="C26"/>
    </row>
    <row r="27" spans="2:3">
      <c r="B27"/>
      <c r="C27"/>
    </row>
    <row r="28" spans="2:3">
      <c r="B28"/>
      <c r="C28"/>
    </row>
    <row r="29" spans="2:3">
      <c r="B29"/>
      <c r="C29"/>
    </row>
    <row r="30" spans="2:3">
      <c r="B30"/>
      <c r="C30"/>
    </row>
    <row r="31" spans="2:3">
      <c r="B31"/>
      <c r="C31"/>
    </row>
    <row r="32" spans="2:3">
      <c r="B32"/>
      <c r="C32"/>
    </row>
    <row r="33" spans="2:3">
      <c r="B33"/>
      <c r="C33"/>
    </row>
    <row r="34" spans="2:3">
      <c r="B34"/>
      <c r="C34"/>
    </row>
    <row r="35" spans="2:3">
      <c r="B35"/>
      <c r="C35"/>
    </row>
    <row r="36" spans="2:3">
      <c r="B36"/>
      <c r="C36"/>
    </row>
    <row r="37" spans="2:3">
      <c r="B37"/>
      <c r="C37"/>
    </row>
    <row r="38" spans="2:3">
      <c r="B38"/>
      <c r="C38"/>
    </row>
  </sheetData>
  <mergeCells count="3">
    <mergeCell ref="B1:B3"/>
    <mergeCell ref="AC5:AC8"/>
    <mergeCell ref="AB3:AC3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7FF5D5B0FB9764893370BB51BE86780" ma:contentTypeVersion="13" ma:contentTypeDescription="Crie um novo documento." ma:contentTypeScope="" ma:versionID="f7b360635c26b84404fb7c08b949cf29">
  <xsd:schema xmlns:xsd="http://www.w3.org/2001/XMLSchema" xmlns:xs="http://www.w3.org/2001/XMLSchema" xmlns:p="http://schemas.microsoft.com/office/2006/metadata/properties" xmlns:ns1="http://schemas.microsoft.com/sharepoint/v3" xmlns:ns2="034ac242-b5d7-4835-88d2-c5150164bf5c" xmlns:ns3="565da594-acc6-4d8c-aa01-8f2fc717f352" targetNamespace="http://schemas.microsoft.com/office/2006/metadata/properties" ma:root="true" ma:fieldsID="8657980d6e126a3a089ad082a554cd99" ns1:_="" ns2:_="" ns3:_="">
    <xsd:import namespace="http://schemas.microsoft.com/sharepoint/v3"/>
    <xsd:import namespace="034ac242-b5d7-4835-88d2-c5150164bf5c"/>
    <xsd:import namespace="565da594-acc6-4d8c-aa01-8f2fc717f35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9" nillable="true" ma:displayName="Propriedades da Política de Conformidade Unificada" ma:hidden="true" ma:internalName="_ip_UnifiedCompliancePolicyProperties">
      <xsd:simpleType>
        <xsd:restriction base="dms:Note"/>
      </xsd:simpleType>
    </xsd:element>
    <xsd:element name="_ip_UnifiedCompliancePolicyUIAction" ma:index="20" nillable="true" ma:displayName="Ação de Interface do Usuário da Política de Conformidade Unificada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ac242-b5d7-4835-88d2-c5150164bf5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4b2e35d7-0bf6-4cd4-a167-eb472820a8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5da594-acc6-4d8c-aa01-8f2fc717f352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9bb6a4a2-ba01-4b7d-970e-53a1ee0eaee8}" ma:internalName="TaxCatchAll" ma:showField="CatchAllData" ma:web="565da594-acc6-4d8c-aa01-8f2fc717f35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565da594-acc6-4d8c-aa01-8f2fc717f352" xsi:nil="true"/>
    <_ip_UnifiedCompliancePolicyProperties xmlns="http://schemas.microsoft.com/sharepoint/v3" xsi:nil="true"/>
    <lcf76f155ced4ddcb4097134ff3c332f xmlns="034ac242-b5d7-4835-88d2-c5150164bf5c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D a t a M a s h u p   s q m i d = " 0 7 a 8 5 d 6 a - c 0 2 8 - 4 1 2 c - 9 2 5 c - 0 d b 6 a d 0 6 a 9 b 9 "   x m l n s = " h t t p : / / s c h e m a s . m i c r o s o f t . c o m / D a t a M a s h u p " > A A A A A N Y G A A B Q S w M E F A A C A A g A C U e N X J q r e t a l A A A A 9 g A A A B I A H A B D b 2 5 m a W c v U G F j a 2 F n Z S 5 4 b W w g o h g A K K A U A A A A A A A A A A A A A A A A A A A A A A A A A A A A h Y 9 B D o I w F E S v Q r q n L S U m h H x K o l t J j C b G b V M r N E I h t F j u 5 s I j e Q U x i r p z O W / e Y u Z + v U E + N n V w U b 3 V r c l Q h C k K l J H t U Z s y Q 4 M 7 h Q n K O W y E P I t S B Z N s b D r a Y 4 Y q 5 7 q U E O 8 9 9 j F u + 5 I w S i N y K N Y 7 W a l G o I + s / 8 u h N t Y J I x X i s H + N 4 Q x H i w j H L M E U y A y h 0 O Y r s G n v s / 2 B s B p q N / S K d y 5 c b o H M E c j 7 A 3 8 A U E s D B B Q A A g A I A A l H j V w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J R 4 1 c O g 5 c f c 8 D A A A A G A A A E w A c A E Z v c m 1 1 b G F z L 1 N l Y 3 R p b 2 4 x L m 0 g o h g A K K A U A A A A A A A A A A A A A A A A A A A A A A A A A A A A 7 V h N b 9 t G E L 0 b 8 H 8 Y q B c Z Y N T a d X x o 4 x Y s t b K J S C R B M k 1 b y y j W 0 i Z a h N o V d q l U g a C D 2 0 P R c 5 E f k F N O O e X W K 6 / 9 U V 2 S t s V P W w o E N 4 C s i 6 B 5 + z E 7 M + / t j i Q Z h J Q z 8 N L v / W 9 3 d 3 Z 3 5 A g L M o S 2 Y c E x B C T c 3 Q H 1 6 X A W E m V A s w E J W s + 5 e H X B + a t m h w a k Z c Q Y C 2 W z Y X z T f y a J k H 0 i 6 A C 3 2 J Q R 2 d c 7 P + v g 6 K 5 v G q a j G z b y w G v p / R P k + d E f N h i 2 7 b b B O 0 X w C B w 3 + u v R c 9 t 9 C s h z k G H q X d P z d Q 8 s 3 T B t S z c 9 O P j q 4 H H f 8 U z D 7 t o n p t 6 / c 0 a / p / u u + Q u 0 E b i o g 1 z 0 7 + + W G h Y v d N S a B X L W 2 N O A T Y N A g 1 B M y Z 6 W n v e L R h y A X 7 0 R I W F D n T s 5 / / z M D M n 4 O I E a 2 l P K h s e N d M T 5 4 q y N Q 3 x + M 9 v A F y R 6 j 4 M R l + A I P u a v 6 Z D L e C U f X 6 i Y J b a Q n B I 8 V P F q 5 r b T 4 O w K 1 o P A G + A A C 3 k c O 3 e + 9 M 6 n E w 5 6 E B K B h 3 y 5 r C 8 w k y + 4 G B s 8 m I 6 Z / 2 Z C 4 s V r v N H m 8 0 Z 0 K Q i W o M 4 V v Q t V 0 p Q V Q j V N W W b h Q o N 5 I 0 l v 9 I + a A C W s T e W A T g L K M E w E n 3 A Z 4 t I Y h 4 j o A 1 d e a m C y 8 O i w F X u V r n w K v u 3 r 3 T L i m 0 5 c G T 3 H t p D l o 7 J P a i a K / n Z N Q 6 9 c V p X F p V 8 H x o V 3 e W L a 1 e B P P r I 8 V Z i V q G 1 1 T Q t V Q H b v W e / 7 k p v q G G Z H u R H 9 m S 6 Y R + 0 f P O T + G I N v k Z d D F 8 t E d y k b q f w o o o U q 1 T h T Q h 4 J F G 9 d / l u c 4 X w 9 a E D w Y A T N s 4 r 8 n M O T 7 5 K C 3 9 v b 3 a G s d p + s G K j y 5 O P o A 6 N p / b y g U i q 9 w D T x Z p s 1 o j o q d b J R E 8 N N K 8 m t T t 2 r u F y 7 A p K 8 n L I h B w 6 G i r D p 3 5 A B s z d 3 C c n 1 k I y O 5 O x r q 0 h 2 4 l J E i l B G Q o p Q R k B K U E Y + i t i N e O S B n H R c W y u V I w Y X O d b m M 5 W l L L J 0 V c 5 b z M 4 k A G n R F 4 m Y Q J u l X W a 3 e 2 V Y 5 n J W 9 L o 6 2 M M l v Z l L e l W u n Y i p i u o 2 k y 2 N Q D X b U m y z d M v u d 7 8 3 2 g p c i j c r G X v R u 1 l L / Y w + x r k u F 6 c e T B m X X y Y H K 6 M P 9 P y E N / R q 5 O 3 h c C r o U N X V N h N 4 G Y V q E i / x O 4 i 8 D t O K m 6 Y X W o z v V 3 S h s f 2 g x v 5 1 j f 2 w x v 6 4 x n 5 U 1 4 a t / Q o v N m R r a t T + / y J S m Y n l D G T A c h o y Y D k X G f B w V Y 7 u F x p Q X 9 B g h M H A Q h A q 8 J Y 3 n o V o 1 D S c x Z h t u N G s d u J e r 2 N E Z 7 d W 8 c N 7 d 7 3 3 7 u f 1 t 5 M j 6 Y A H / C X F V W x P 3 T H 4 + I I y 0 p y 3 D U u 7 5 Y 8 q L W 2 O t K u n q p a 5 8 b Q K e V l 8 W r E m v q 0 i w Z 9 F q P 8 D U E s B A i 0 A F A A C A A g A C U e N X J q r e t a l A A A A 9 g A A A B I A A A A A A A A A A A A A A A A A A A A A A E N v b m Z p Z y 9 Q Y W N r Y W d l L n h t b F B L A Q I t A B Q A A g A I A A l H j V w P y u m r p A A A A O k A A A A T A A A A A A A A A A A A A A A A A P E A A A B b Q 2 9 u d G V u d F 9 U e X B l c 1 0 u e G 1 s U E s B A i 0 A F A A C A A g A C U e N X D o O X H 3 P A w A A A B g A A B M A A A A A A A A A A A A A A A A A 4 g E A A E Z v c m 1 1 b G F z L 1 N l Y 3 R p b 2 4 x L m 1 Q S w U G A A A A A A M A A w D C A A A A /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c 2 0 A A A A A A A B R b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R E N O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N z l l O G I x Z T Y t N z N i Z C 0 0 M W M 4 L W I 0 Y 2 E t M D E 3 M G E w O W I 1 M T M 0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w 6 f D o 2 8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v D g X J l Y X M g d G V t w 6 F 0 a W N h c y Z x d W 9 0 O y w m c X V v d D t D b 2 5 0 Z c O 6 Z G 9 z I C Z x d W 9 0 O y w m c X V v d D t E a X N j a X B s a W 5 h I H B y b 3 B v c 3 R h J n F 1 b 3 Q 7 L C Z x d W 9 0 O 1 B l c s O t b 2 R v J n F 1 b 3 Q 7 L C Z x d W 9 0 O 0 N I I F R P V E F M J n F 1 b 3 Q 7 L C Z x d W 9 0 O 1 R J U E 8 g Q 0 9 N U E 9 O R U 5 U R S Z x d W 9 0 O y w m c X V v d D t D S C B U R c O T U k l D Q S Z x d W 9 0 O y w m c X V v d D t D S C B Q U s O B V E l D Q S Z x d W 9 0 O y w m c X V v d D t D S C B F U 1 T D g U d J T y Z x d W 9 0 O y w m c X V v d D t D S C B F W F R F T l P D g 0 8 m c X V v d D s s J n F 1 b 3 Q 7 Q 0 g g T 0 5 M S U 5 F J n F 1 b 3 Q 7 L C Z x d W 9 0 O 0 N P T V V N P y Z x d W 9 0 O y w m c X V v d D t U S V B J R k l D Q c O H w 4 N P J n F 1 b 3 Q 7 L C Z x d W 9 0 O 0 9 C U 0 V S V k H D h 8 O V R V M m c X V v d D t d I i A v P j x F b n R y e S B U e X B l P S J G a W x s Q 2 9 s d W 1 u V H l w Z X M i I F Z h b H V l P S J z Q m d Z R 0 F 3 T U d B d 0 1 E Q X d N R 0 J n W T 0 i I C 8 + P E V u d H J 5 I F R 5 c G U 9 I k Z p b G x M Y X N 0 V X B k Y X R l Z C I g V m F s d W U 9 I m Q y M D I 1 L T A 3 L T A 5 V D E z O j A w O j U 3 L j U 4 M D Q 1 N z F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1 N i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E N O L 1 R p c G 8 g Q W x 0 Z X J h Z G 8 u e 8 O B c m V h c y B 0 Z W 3 D o X R p Y 2 F z L D B 9 J n F 1 b 3 Q 7 L C Z x d W 9 0 O 1 N l Y 3 R p b 2 4 x L 0 R D T i 9 U a X B v I E F s d G V y Y W R v L n t D b 2 5 0 Z c O 6 Z G 9 z I C w x f S Z x d W 9 0 O y w m c X V v d D t T Z W N 0 a W 9 u M S 9 E Q 0 4 v V G l w b y B B b H R l c m F k b y 5 7 R G l z Y 2 l w b G l u Y S B w c m 9 w b 3 N 0 Y S w y f S Z x d W 9 0 O y w m c X V v d D t T Z W N 0 a W 9 u M S 9 E Q 0 4 v V G l w b y B B b H R l c m F k b y 5 7 U G V y w 6 1 v Z G 8 s M 3 0 m c X V v d D s s J n F 1 b 3 Q 7 U 2 V j d G l v b j E v R E N O L 1 R p c G 8 g Q W x 0 Z X J h Z G 8 u e 0 N I I F R P V E F M L D R 9 J n F 1 b 3 Q 7 L C Z x d W 9 0 O 1 N l Y 3 R p b 2 4 x L 0 R D T i 9 U a X B v I E F s d G V y Y W R v L n t U S V B P I E N P T V B P T k V O V E U s N X 0 m c X V v d D s s J n F 1 b 3 Q 7 U 2 V j d G l v b j E v R E N O L 1 R p c G 8 g Q W x 0 Z X J h Z G 8 u e 0 N I I F R F w 5 N S S U N B L D Z 9 J n F 1 b 3 Q 7 L C Z x d W 9 0 O 1 N l Y 3 R p b 2 4 x L 0 R D T i 9 U a X B v I E F s d G V y Y W R v L n t D S C B Q U s O B V E l D Q S w 3 f S Z x d W 9 0 O y w m c X V v d D t T Z W N 0 a W 9 u M S 9 E Q 0 4 v V G l w b y B B b H R l c m F k b y 5 7 Q 0 g g R V N U w 4 F H S U 8 s O H 0 m c X V v d D s s J n F 1 b 3 Q 7 U 2 V j d G l v b j E v R E N O L 1 R p c G 8 g Q W x 0 Z X J h Z G 8 u e 0 N I I E V Y V E V O U 8 O D T y w 5 f S Z x d W 9 0 O y w m c X V v d D t T Z W N 0 a W 9 u M S 9 E Q 0 4 v V G l w b y B B b H R l c m F k b y 5 7 Q 0 g g T 0 5 M S U 5 F L D E w f S Z x d W 9 0 O y w m c X V v d D t T Z W N 0 a W 9 u M S 9 E Q 0 4 v V G l w b y B B b H R l c m F k b y 5 7 Q 0 9 N V U 0 / L D E x f S Z x d W 9 0 O y w m c X V v d D t T Z W N 0 a W 9 u M S 9 E Q 0 4 v V G l w b y B B b H R l c m F k b y 5 7 V E l Q S U Z J Q 0 H D h 8 O D T y w x M n 0 m c X V v d D s s J n F 1 b 3 Q 7 U 2 V j d G l v b j E v R E N O L 1 R p c G 8 g Q W x 0 Z X J h Z G 8 u e 0 9 C U 0 V S V k H D h 8 O V R V M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E Q 0 4 v V G l w b y B B b H R l c m F k b y 5 7 w 4 F y Z W F z I H R l b c O h d G l j Y X M s M H 0 m c X V v d D s s J n F 1 b 3 Q 7 U 2 V j d G l v b j E v R E N O L 1 R p c G 8 g Q W x 0 Z X J h Z G 8 u e 0 N v b n R l w 7 p k b 3 M g L D F 9 J n F 1 b 3 Q 7 L C Z x d W 9 0 O 1 N l Y 3 R p b 2 4 x L 0 R D T i 9 U a X B v I E F s d G V y Y W R v L n t E a X N j a X B s a W 5 h I H B y b 3 B v c 3 R h L D J 9 J n F 1 b 3 Q 7 L C Z x d W 9 0 O 1 N l Y 3 R p b 2 4 x L 0 R D T i 9 U a X B v I E F s d G V y Y W R v L n t Q Z X L D r W 9 k b y w z f S Z x d W 9 0 O y w m c X V v d D t T Z W N 0 a W 9 u M S 9 E Q 0 4 v V G l w b y B B b H R l c m F k b y 5 7 Q 0 g g V E 9 U Q U w s N H 0 m c X V v d D s s J n F 1 b 3 Q 7 U 2 V j d G l v b j E v R E N O L 1 R p c G 8 g Q W x 0 Z X J h Z G 8 u e 1 R J U E 8 g Q 0 9 N U E 9 O R U 5 U R S w 1 f S Z x d W 9 0 O y w m c X V v d D t T Z W N 0 a W 9 u M S 9 E Q 0 4 v V G l w b y B B b H R l c m F k b y 5 7 Q 0 g g V E X D k 1 J J Q 0 E s N n 0 m c X V v d D s s J n F 1 b 3 Q 7 U 2 V j d G l v b j E v R E N O L 1 R p c G 8 g Q W x 0 Z X J h Z G 8 u e 0 N I I F B S w 4 F U S U N B L D d 9 J n F 1 b 3 Q 7 L C Z x d W 9 0 O 1 N l Y 3 R p b 2 4 x L 0 R D T i 9 U a X B v I E F s d G V y Y W R v L n t D S C B F U 1 T D g U d J T y w 4 f S Z x d W 9 0 O y w m c X V v d D t T Z W N 0 a W 9 u M S 9 E Q 0 4 v V G l w b y B B b H R l c m F k b y 5 7 Q 0 g g R V h U R U 5 T w 4 N P L D l 9 J n F 1 b 3 Q 7 L C Z x d W 9 0 O 1 N l Y 3 R p b 2 4 x L 0 R D T i 9 U a X B v I E F s d G V y Y W R v L n t D S C B P T k x J T k U s M T B 9 J n F 1 b 3 Q 7 L C Z x d W 9 0 O 1 N l Y 3 R p b 2 4 x L 0 R D T i 9 U a X B v I E F s d G V y Y W R v L n t D T 0 1 V T T 8 s M T F 9 J n F 1 b 3 Q 7 L C Z x d W 9 0 O 1 N l Y 3 R p b 2 4 x L 0 R D T i 9 U a X B v I E F s d G V y Y W R v L n t U S V B J R k l D Q c O H w 4 N P L D E y f S Z x d W 9 0 O y w m c X V v d D t T Z W N 0 a W 9 u M S 9 E Q 0 4 v V G l w b y B B b H R l c m F k b y 5 7 T 0 J T R V J W Q c O H w 5 V F U y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D T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D T i 9 E Q 0 4 l M j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b 2 0 l Q z M l Q U R u a W 9 z J T I w U H J v Z m l z c 2 l v b m F p c z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B k M W Y x Y 2 U y L W Y 1 M W M t N G I y N i 1 h Y T c w L W R i M T g 0 Y 2 R m O T J m O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c O n w 6 N v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R G 9 t w 6 1 u a W 8 g c 2 V n d W 5 k b y B v I E N S R U Z J V E 8 m c X V v d D s s J n F 1 b 3 Q 7 R G l z Y 2 l w b G l u Y S B w c m 9 w b 3 N 0 Y S Z x d W 9 0 O y w m c X V v d D t Q Z X L D r W 9 k b y Z x d W 9 0 O y w m c X V v d D t D S C B U T 1 R B T C Z x d W 9 0 O y w m c X V v d D t U S V B P I E N P T V B P T k V O V E U m c X V v d D s s J n F 1 b 3 Q 7 Q 0 g g V E X D k 1 J J Q 0 E m c X V v d D s s J n F 1 b 3 Q 7 Q 0 g g U F L D g V R J Q 0 E m c X V v d D s s J n F 1 b 3 Q 7 Q 0 g g R V N U w 4 F H S U 8 m c X V v d D s s J n F 1 b 3 Q 7 Q 0 g g R V h U R U 5 T w 4 N P J n F 1 b 3 Q 7 L C Z x d W 9 0 O 0 N I I E 9 O T E l O R S Z x d W 9 0 O y w m c X V v d D t D T 0 1 V T T 8 m c X V v d D s s J n F 1 b 3 Q 7 V E l Q S U Z J Q 0 H D h 8 O D T y Z x d W 9 0 O 1 0 i I C 8 + P E V u d H J 5 I F R 5 c G U 9 I k Z p b G x D b 2 x 1 b W 5 U e X B l c y I g V m F s d W U 9 I n N B Q U F B Q X d B Q U F B Q U F B Q U F B I i A v P j x F b n R y e S B U e X B l P S J G a W x s T G F z d F V w Z G F 0 Z W Q i I F Z h b H V l P S J k M j A y N S 0 w N y 0 w O V Q x M z o w M D o 1 N y 4 1 O D A 1 N j U x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N D Y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v b c O t b m l v c y B Q c m 9 m a X N z a W 9 u Y W l z L 1 R p c G 8 g Q W x 0 Z X J h Z G 8 u e 0 R v b c O t b m l v I H N l Z 3 V u Z G 8 g b y B D U k V G S V R P L D B 9 J n F 1 b 3 Q 7 L C Z x d W 9 0 O 1 N l Y 3 R p b 2 4 x L 0 R v b c O t b m l v c y B Q c m 9 m a X N z a W 9 u Y W l z L 1 R p c G 8 g Q W x 0 Z X J h Z G 8 u e 0 R p c 2 N p c G x p b m E g c H J v c G 9 z d G E s M X 0 m c X V v d D s s J n F 1 b 3 Q 7 U 2 V j d G l v b j E v R G 9 t w 6 1 u a W 9 z I F B y b 2 Z p c 3 N p b 2 5 h a X M v V G l w b y B B b H R l c m F k b y 5 7 U G V y w 6 1 v Z G 8 s M n 0 m c X V v d D s s J n F 1 b 3 Q 7 U 2 V j d G l v b j E v R G 9 t w 6 1 u a W 9 z I F B y b 2 Z p c 3 N p b 2 5 h a X M v V G l w b y B B b H R l c m F k b y 5 7 Q 0 g g V E 9 U Q U w s M 3 0 m c X V v d D s s J n F 1 b 3 Q 7 U 2 V j d G l v b j E v R G 9 t w 6 1 u a W 9 z I F B y b 2 Z p c 3 N p b 2 5 h a X M v V G l w b y B B b H R l c m F k b y 5 7 V E l Q T y B D T 0 1 Q T 0 5 F T l R F L D R 9 J n F 1 b 3 Q 7 L C Z x d W 9 0 O 1 N l Y 3 R p b 2 4 x L 0 R v b c O t b m l v c y B Q c m 9 m a X N z a W 9 u Y W l z L 1 R p c G 8 g Q W x 0 Z X J h Z G 8 u e 0 N I I F R F w 5 N S S U N B L D V 9 J n F 1 b 3 Q 7 L C Z x d W 9 0 O 1 N l Y 3 R p b 2 4 x L 0 R v b c O t b m l v c y B Q c m 9 m a X N z a W 9 u Y W l z L 1 R p c G 8 g Q W x 0 Z X J h Z G 8 u e 0 N I I F B S w 4 F U S U N B L D Z 9 J n F 1 b 3 Q 7 L C Z x d W 9 0 O 1 N l Y 3 R p b 2 4 x L 0 R v b c O t b m l v c y B Q c m 9 m a X N z a W 9 u Y W l z L 1 R p c G 8 g Q W x 0 Z X J h Z G 8 u e 0 N I I E V T V M O B R 0 l P L D d 9 J n F 1 b 3 Q 7 L C Z x d W 9 0 O 1 N l Y 3 R p b 2 4 x L 0 R v b c O t b m l v c y B Q c m 9 m a X N z a W 9 u Y W l z L 1 R p c G 8 g Q W x 0 Z X J h Z G 8 u e 0 N I I E V Y V E V O U 8 O D T y w 4 f S Z x d W 9 0 O y w m c X V v d D t T Z W N 0 a W 9 u M S 9 E b 2 3 D r W 5 p b 3 M g U H J v Z m l z c 2 l v b m F p c y 9 U a X B v I E F s d G V y Y W R v L n t D S C B P T k x J T k U s O X 0 m c X V v d D s s J n F 1 b 3 Q 7 U 2 V j d G l v b j E v R G 9 t w 6 1 u a W 9 z I F B y b 2 Z p c 3 N p b 2 5 h a X M v V G l w b y B B b H R l c m F k b y 5 7 Q 0 9 N V U 0 / L D E w f S Z x d W 9 0 O y w m c X V v d D t T Z W N 0 a W 9 u M S 9 E b 2 3 D r W 5 p b 3 M g U H J v Z m l z c 2 l v b m F p c y 9 U a X B v I E F s d G V y Y W R v L n t U S V B J R k l D Q c O H w 4 N P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R G 9 t w 6 1 u a W 9 z I F B y b 2 Z p c 3 N p b 2 5 h a X M v V G l w b y B B b H R l c m F k b y 5 7 R G 9 t w 6 1 u a W 8 g c 2 V n d W 5 k b y B v I E N S R U Z J V E 8 s M H 0 m c X V v d D s s J n F 1 b 3 Q 7 U 2 V j d G l v b j E v R G 9 t w 6 1 u a W 9 z I F B y b 2 Z p c 3 N p b 2 5 h a X M v V G l w b y B B b H R l c m F k b y 5 7 R G l z Y 2 l w b G l u Y S B w c m 9 w b 3 N 0 Y S w x f S Z x d W 9 0 O y w m c X V v d D t T Z W N 0 a W 9 u M S 9 E b 2 3 D r W 5 p b 3 M g U H J v Z m l z c 2 l v b m F p c y 9 U a X B v I E F s d G V y Y W R v L n t Q Z X L D r W 9 k b y w y f S Z x d W 9 0 O y w m c X V v d D t T Z W N 0 a W 9 u M S 9 E b 2 3 D r W 5 p b 3 M g U H J v Z m l z c 2 l v b m F p c y 9 U a X B v I E F s d G V y Y W R v L n t D S C B U T 1 R B T C w z f S Z x d W 9 0 O y w m c X V v d D t T Z W N 0 a W 9 u M S 9 E b 2 3 D r W 5 p b 3 M g U H J v Z m l z c 2 l v b m F p c y 9 U a X B v I E F s d G V y Y W R v L n t U S V B P I E N P T V B P T k V O V E U s N H 0 m c X V v d D s s J n F 1 b 3 Q 7 U 2 V j d G l v b j E v R G 9 t w 6 1 u a W 9 z I F B y b 2 Z p c 3 N p b 2 5 h a X M v V G l w b y B B b H R l c m F k b y 5 7 Q 0 g g V E X D k 1 J J Q 0 E s N X 0 m c X V v d D s s J n F 1 b 3 Q 7 U 2 V j d G l v b j E v R G 9 t w 6 1 u a W 9 z I F B y b 2 Z p c 3 N p b 2 5 h a X M v V G l w b y B B b H R l c m F k b y 5 7 Q 0 g g U F L D g V R J Q 0 E s N n 0 m c X V v d D s s J n F 1 b 3 Q 7 U 2 V j d G l v b j E v R G 9 t w 6 1 u a W 9 z I F B y b 2 Z p c 3 N p b 2 5 h a X M v V G l w b y B B b H R l c m F k b y 5 7 Q 0 g g R V N U w 4 F H S U 8 s N 3 0 m c X V v d D s s J n F 1 b 3 Q 7 U 2 V j d G l v b j E v R G 9 t w 6 1 u a W 9 z I F B y b 2 Z p c 3 N p b 2 5 h a X M v V G l w b y B B b H R l c m F k b y 5 7 Q 0 g g R V h U R U 5 T w 4 N P L D h 9 J n F 1 b 3 Q 7 L C Z x d W 9 0 O 1 N l Y 3 R p b 2 4 x L 0 R v b c O t b m l v c y B Q c m 9 m a X N z a W 9 u Y W l z L 1 R p c G 8 g Q W x 0 Z X J h Z G 8 u e 0 N I I E 9 O T E l O R S w 5 f S Z x d W 9 0 O y w m c X V v d D t T Z W N 0 a W 9 u M S 9 E b 2 3 D r W 5 p b 3 M g U H J v Z m l z c 2 l v b m F p c y 9 U a X B v I E F s d G V y Y W R v L n t D T 0 1 V T T 8 s M T B 9 J n F 1 b 3 Q 7 L C Z x d W 9 0 O 1 N l Y 3 R p b 2 4 x L 0 R v b c O t b m l v c y B Q c m 9 m a X N z a W 9 u Y W l z L 1 R p c G 8 g Q W x 0 Z X J h Z G 8 u e 1 R J U E l G S U N B w 4 f D g 0 8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b 2 0 l Q z M l Q U R u a W 9 z J T I w U H J v Z m l z c 2 l v b m F p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v b S V D M y V B R G 5 p b 3 M l M j B Q c m 9 m a X N z a W 9 u Y W l z L 0 R v b S V D M y V B R G 5 p b 3 M l M j B Q c m 9 m a X N z a W 9 u Y W l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9 t J U M z J U F E b m l v c y U y M F B y b 2 Z p c 3 N p b 2 5 h a X M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v b S V D M y V B R G 5 p b 3 M l M j B Q c m 9 m a X N z a W 9 u Y W l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O Q U R F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N z J k Y z c 0 M T c t Z D I 5 O C 0 0 O G J m L T g 4 M j U t O T g 1 Y T M z Z m Y x Z W I 3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w 6 f D o 2 8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D b 2 5 0 Z c O 6 Z G 9 z I G R v I E V O Q U R F J n F 1 b 3 Q 7 L C Z x d W 9 0 O 0 R p c 2 N p c G x p b m E g c H J v c G 9 z d G E m c X V v d D s s J n F 1 b 3 Q 7 U G V y w 6 1 v Z G 8 m c X V v d D s s J n F 1 b 3 Q 7 Q 0 g g V E 9 U Q U w m c X V v d D s s J n F 1 b 3 Q 7 V E l Q T y B D T 0 1 Q T 0 5 F T l R F J n F 1 b 3 Q 7 L C Z x d W 9 0 O 0 N I I F R F w 5 N S S U N B J n F 1 b 3 Q 7 L C Z x d W 9 0 O 0 N I I F B S w 4 F U S U N B J n F 1 b 3 Q 7 L C Z x d W 9 0 O 0 N I I E V T V M O B R 0 l P J n F 1 b 3 Q 7 L C Z x d W 9 0 O 0 N I I E V Y V E V O U 8 O D T y Z x d W 9 0 O y w m c X V v d D t D S C B P T k x J T k U m c X V v d D s s J n F 1 b 3 Q 7 Q 0 9 N V U 0 / J n F 1 b 3 Q 7 L C Z x d W 9 0 O 1 R J U E l G S U N B w 4 f D g 0 8 m c X V v d D t d I i A v P j x F b n R y e S B U e X B l P S J G a W x s Q 2 9 s d W 1 u V H l w Z X M i I F Z h b H V l P S J z Q m d Z R E F 3 W U R B d 0 1 E Q X d Z R y I g L z 4 8 R W 5 0 c n k g V H l w Z T 0 i R m l s b E x h c 3 R V c G R h d G V k I i B W Y W x 1 Z T 0 i Z D I w M j U t M D c t M D l U M T M 6 M D A 6 N T c u N T k 4 M D I 4 M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M 5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F T k F E R S 9 U a X B v I E F s d G V y Y W R v L n t D b 2 5 0 Z c O 6 Z G 9 z I G R v I E V O Q U R F L D B 9 J n F 1 b 3 Q 7 L C Z x d W 9 0 O 1 N l Y 3 R p b 2 4 x L 0 V O Q U R F L 1 R p c G 8 g Q W x 0 Z X J h Z G 8 u e 0 R p c 2 N p c G x p b m E g c H J v c G 9 z d G E s M X 0 m c X V v d D s s J n F 1 b 3 Q 7 U 2 V j d G l v b j E v R U 5 B R E U v V G l w b y B B b H R l c m F k b y 5 7 U G V y w 6 1 v Z G 8 s M n 0 m c X V v d D s s J n F 1 b 3 Q 7 U 2 V j d G l v b j E v R U 5 B R E U v V G l w b y B B b H R l c m F k b y 5 7 Q 0 g g V E 9 U Q U w s M 3 0 m c X V v d D s s J n F 1 b 3 Q 7 U 2 V j d G l v b j E v R U 5 B R E U v V G l w b y B B b H R l c m F k b y 5 7 V E l Q T y B D T 0 1 Q T 0 5 F T l R F L D R 9 J n F 1 b 3 Q 7 L C Z x d W 9 0 O 1 N l Y 3 R p b 2 4 x L 0 V O Q U R F L 1 R p c G 8 g Q W x 0 Z X J h Z G 8 u e 0 N I I F R F w 5 N S S U N B L D V 9 J n F 1 b 3 Q 7 L C Z x d W 9 0 O 1 N l Y 3 R p b 2 4 x L 0 V O Q U R F L 1 R p c G 8 g Q W x 0 Z X J h Z G 8 u e 0 N I I F B S w 4 F U S U N B L D Z 9 J n F 1 b 3 Q 7 L C Z x d W 9 0 O 1 N l Y 3 R p b 2 4 x L 0 V O Q U R F L 1 R p c G 8 g Q W x 0 Z X J h Z G 8 u e 0 N I I E V T V M O B R 0 l P L D d 9 J n F 1 b 3 Q 7 L C Z x d W 9 0 O 1 N l Y 3 R p b 2 4 x L 0 V O Q U R F L 1 R p c G 8 g Q W x 0 Z X J h Z G 8 u e 0 N I I E V Y V E V O U 8 O D T y w 4 f S Z x d W 9 0 O y w m c X V v d D t T Z W N 0 a W 9 u M S 9 F T k F E R S 9 U a X B v I E F s d G V y Y W R v L n t D S C B P T k x J T k U s O X 0 m c X V v d D s s J n F 1 b 3 Q 7 U 2 V j d G l v b j E v R U 5 B R E U v V G l w b y B B b H R l c m F k b y 5 7 Q 0 9 N V U 0 / L D E w f S Z x d W 9 0 O y w m c X V v d D t T Z W N 0 a W 9 u M S 9 F T k F E R S 9 U a X B v I E F s d G V y Y W R v L n t U S V B J R k l D Q c O H w 4 N P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R U 5 B R E U v V G l w b y B B b H R l c m F k b y 5 7 Q 2 9 u d G X D u m R v c y B k b y B F T k F E R S w w f S Z x d W 9 0 O y w m c X V v d D t T Z W N 0 a W 9 u M S 9 F T k F E R S 9 U a X B v I E F s d G V y Y W R v L n t E a X N j a X B s a W 5 h I H B y b 3 B v c 3 R h L D F 9 J n F 1 b 3 Q 7 L C Z x d W 9 0 O 1 N l Y 3 R p b 2 4 x L 0 V O Q U R F L 1 R p c G 8 g Q W x 0 Z X J h Z G 8 u e 1 B l c s O t b 2 R v L D J 9 J n F 1 b 3 Q 7 L C Z x d W 9 0 O 1 N l Y 3 R p b 2 4 x L 0 V O Q U R F L 1 R p c G 8 g Q W x 0 Z X J h Z G 8 u e 0 N I I F R P V E F M L D N 9 J n F 1 b 3 Q 7 L C Z x d W 9 0 O 1 N l Y 3 R p b 2 4 x L 0 V O Q U R F L 1 R p c G 8 g Q W x 0 Z X J h Z G 8 u e 1 R J U E 8 g Q 0 9 N U E 9 O R U 5 U R S w 0 f S Z x d W 9 0 O y w m c X V v d D t T Z W N 0 a W 9 u M S 9 F T k F E R S 9 U a X B v I E F s d G V y Y W R v L n t D S C B U R c O T U k l D Q S w 1 f S Z x d W 9 0 O y w m c X V v d D t T Z W N 0 a W 9 u M S 9 F T k F E R S 9 U a X B v I E F s d G V y Y W R v L n t D S C B Q U s O B V E l D Q S w 2 f S Z x d W 9 0 O y w m c X V v d D t T Z W N 0 a W 9 u M S 9 F T k F E R S 9 U a X B v I E F s d G V y Y W R v L n t D S C B F U 1 T D g U d J T y w 3 f S Z x d W 9 0 O y w m c X V v d D t T Z W N 0 a W 9 u M S 9 F T k F E R S 9 U a X B v I E F s d G V y Y W R v L n t D S C B F W F R F T l P D g 0 8 s O H 0 m c X V v d D s s J n F 1 b 3 Q 7 U 2 V j d G l v b j E v R U 5 B R E U v V G l w b y B B b H R l c m F k b y 5 7 Q 0 g g T 0 5 M S U 5 F L D l 9 J n F 1 b 3 Q 7 L C Z x d W 9 0 O 1 N l Y 3 R p b 2 4 x L 0 V O Q U R F L 1 R p c G 8 g Q W x 0 Z X J h Z G 8 u e 0 N P T V V N P y w x M H 0 m c X V v d D s s J n F 1 b 3 Q 7 U 2 V j d G l v b j E v R U 5 B R E U v V G l w b y B B b H R l c m F k b y 5 7 V E l Q S U Z J Q 0 H D h 8 O D T y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V O Q U R F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5 B R E U v R U 5 B R E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T k F E R S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5 B R E U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3 J 1 c G 9 z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M W Z i M T V k M j M t Z T h m M y 0 0 N m F j L W J h Z D Y t N j I 2 Y W E z Y W E w Z W I z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w 6 f D o 2 8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E a X N j a X B s a W 5 h I H B y b 3 B v c 3 R h J n F 1 b 3 Q 7 L C Z x d W 9 0 O 1 R p c G 8 m c X V v d D s s J n F 1 b 3 Q 7 T c O h e C 4 g d G X D s 3 J p Y 2 E m c X V v d D s s J n F 1 b 3 Q 7 Q W x 1 b m 9 z L 0 d y d X B v J n F 1 b 3 Q 7 L C Z x d W 9 0 O 1 B l c s O t b 2 R v J n F 1 b 3 Q 7 L C Z x d W 9 0 O 0 N I I F R P V E F M J n F 1 b 3 Q 7 L C Z x d W 9 0 O 1 R J U E 8 g Q 0 9 N U E 9 O R U 5 U R S Z x d W 9 0 O y w m c X V v d D t D S C B U R c O T U k l D Q S Z x d W 9 0 O y w m c X V v d D t D S C B Q U s O B V E l D Q S Z x d W 9 0 O y w m c X V v d D t D S C B F U 1 T D g U d J T y Z x d W 9 0 O y w m c X V v d D t D S C B F W F R F T l P D g 0 8 m c X V v d D s s J n F 1 b 3 Q 7 Q 0 g g T 0 5 M S U 5 F J n F 1 b 3 Q 7 L C Z x d W 9 0 O 0 N P T V V N P y Z x d W 9 0 O y w m c X V v d D t U S V B J R k l D Q c O H w 4 N P J n F 1 b 3 Q 7 L C Z x d W 9 0 O 0 9 C U 0 V S V k H D h 8 O V R V M m c X V v d D t d I i A v P j x F b n R y e S B U e X B l P S J G a W x s Q 2 9 s d W 1 u V H l w Z X M i I F Z h b H V l P S J z Q m d Z R E F 3 T U R C Z 0 1 E Q X d N R E J n W U c i I C 8 + P E V u d H J 5 I F R 5 c G U 9 I k Z p b G x M Y X N 0 V X B k Y X R l Z C I g V m F s d W U 9 I m Q y M D I 1 L T A 3 L T A 5 V D E z O j A w O j U 3 L j Y w M z A z M j V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y M C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3 J 1 c G 9 z L 1 R p c G 8 g Q W x 0 Z X J h Z G 8 u e 0 R p c 2 N p c G x p b m E g c H J v c G 9 z d G E s M H 0 m c X V v d D s s J n F 1 b 3 Q 7 U 2 V j d G l v b j E v R 3 J 1 c G 9 z L 1 R p c G 8 g Q W x 0 Z X J h Z G 8 u e 1 R p c G 8 s M X 0 m c X V v d D s s J n F 1 b 3 Q 7 U 2 V j d G l v b j E v R 3 J 1 c G 9 z L 1 R p c G 8 g Q W x 0 Z X J h Z G 8 u e 0 3 D o X g u I H R l w 7 N y a W N h L D J 9 J n F 1 b 3 Q 7 L C Z x d W 9 0 O 1 N l Y 3 R p b 2 4 x L 0 d y d X B v c y 9 U a X B v I E F s d G V y Y W R v L n t B b H V u b 3 M v R 3 J 1 c G 8 s M 3 0 m c X V v d D s s J n F 1 b 3 Q 7 U 2 V j d G l v b j E v R 3 J 1 c G 9 z L 1 R p c G 8 g Q W x 0 Z X J h Z G 8 u e 1 B l c s O t b 2 R v L D R 9 J n F 1 b 3 Q 7 L C Z x d W 9 0 O 1 N l Y 3 R p b 2 4 x L 0 d y d X B v c y 9 U a X B v I E F s d G V y Y W R v L n t D S C B U T 1 R B T C w 1 f S Z x d W 9 0 O y w m c X V v d D t T Z W N 0 a W 9 u M S 9 H c n V w b 3 M v V G l w b y B B b H R l c m F k b y 5 7 V E l Q T y B D T 0 1 Q T 0 5 F T l R F L D Z 9 J n F 1 b 3 Q 7 L C Z x d W 9 0 O 1 N l Y 3 R p b 2 4 x L 0 d y d X B v c y 9 U a X B v I E F s d G V y Y W R v L n t D S C B U R c O T U k l D Q S w 3 f S Z x d W 9 0 O y w m c X V v d D t T Z W N 0 a W 9 u M S 9 H c n V w b 3 M v V G l w b y B B b H R l c m F k b y 5 7 Q 0 g g U F L D g V R J Q 0 E s O H 0 m c X V v d D s s J n F 1 b 3 Q 7 U 2 V j d G l v b j E v R 3 J 1 c G 9 z L 1 R p c G 8 g Q W x 0 Z X J h Z G 8 u e 0 N I I E V T V M O B R 0 l P L D l 9 J n F 1 b 3 Q 7 L C Z x d W 9 0 O 1 N l Y 3 R p b 2 4 x L 0 d y d X B v c y 9 U a X B v I E F s d G V y Y W R v L n t D S C B F W F R F T l P D g 0 8 s M T B 9 J n F 1 b 3 Q 7 L C Z x d W 9 0 O 1 N l Y 3 R p b 2 4 x L 0 d y d X B v c y 9 U a X B v I E F s d G V y Y W R v L n t D S C B P T k x J T k U s M T F 9 J n F 1 b 3 Q 7 L C Z x d W 9 0 O 1 N l Y 3 R p b 2 4 x L 0 d y d X B v c y 9 U a X B v I E F s d G V y Y W R v L n t D T 0 1 V T T 8 s M T J 9 J n F 1 b 3 Q 7 L C Z x d W 9 0 O 1 N l Y 3 R p b 2 4 x L 0 d y d X B v c y 9 U a X B v I E F s d G V y Y W R v L n t U S V B J R k l D Q c O H w 4 N P L D E z f S Z x d W 9 0 O y w m c X V v d D t T Z W N 0 a W 9 u M S 9 H c n V w b 3 M v V G l w b y B B b H R l c m F k b y 5 7 T 0 J T R V J W Q c O H w 5 V F U y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0 d y d X B v c y 9 U a X B v I E F s d G V y Y W R v L n t E a X N j a X B s a W 5 h I H B y b 3 B v c 3 R h L D B 9 J n F 1 b 3 Q 7 L C Z x d W 9 0 O 1 N l Y 3 R p b 2 4 x L 0 d y d X B v c y 9 U a X B v I E F s d G V y Y W R v L n t U a X B v L D F 9 J n F 1 b 3 Q 7 L C Z x d W 9 0 O 1 N l Y 3 R p b 2 4 x L 0 d y d X B v c y 9 U a X B v I E F s d G V y Y W R v L n t N w 6 F 4 L i B 0 Z c O z c m l j Y S w y f S Z x d W 9 0 O y w m c X V v d D t T Z W N 0 a W 9 u M S 9 H c n V w b 3 M v V G l w b y B B b H R l c m F k b y 5 7 Q W x 1 b m 9 z L 0 d y d X B v L D N 9 J n F 1 b 3 Q 7 L C Z x d W 9 0 O 1 N l Y 3 R p b 2 4 x L 0 d y d X B v c y 9 U a X B v I E F s d G V y Y W R v L n t Q Z X L D r W 9 k b y w 0 f S Z x d W 9 0 O y w m c X V v d D t T Z W N 0 a W 9 u M S 9 H c n V w b 3 M v V G l w b y B B b H R l c m F k b y 5 7 Q 0 g g V E 9 U Q U w s N X 0 m c X V v d D s s J n F 1 b 3 Q 7 U 2 V j d G l v b j E v R 3 J 1 c G 9 z L 1 R p c G 8 g Q W x 0 Z X J h Z G 8 u e 1 R J U E 8 g Q 0 9 N U E 9 O R U 5 U R S w 2 f S Z x d W 9 0 O y w m c X V v d D t T Z W N 0 a W 9 u M S 9 H c n V w b 3 M v V G l w b y B B b H R l c m F k b y 5 7 Q 0 g g V E X D k 1 J J Q 0 E s N 3 0 m c X V v d D s s J n F 1 b 3 Q 7 U 2 V j d G l v b j E v R 3 J 1 c G 9 z L 1 R p c G 8 g Q W x 0 Z X J h Z G 8 u e 0 N I I F B S w 4 F U S U N B L D h 9 J n F 1 b 3 Q 7 L C Z x d W 9 0 O 1 N l Y 3 R p b 2 4 x L 0 d y d X B v c y 9 U a X B v I E F s d G V y Y W R v L n t D S C B F U 1 T D g U d J T y w 5 f S Z x d W 9 0 O y w m c X V v d D t T Z W N 0 a W 9 u M S 9 H c n V w b 3 M v V G l w b y B B b H R l c m F k b y 5 7 Q 0 g g R V h U R U 5 T w 4 N P L D E w f S Z x d W 9 0 O y w m c X V v d D t T Z W N 0 a W 9 u M S 9 H c n V w b 3 M v V G l w b y B B b H R l c m F k b y 5 7 Q 0 g g T 0 5 M S U 5 F L D E x f S Z x d W 9 0 O y w m c X V v d D t T Z W N 0 a W 9 u M S 9 H c n V w b 3 M v V G l w b y B B b H R l c m F k b y 5 7 Q 0 9 N V U 0 / L D E y f S Z x d W 9 0 O y w m c X V v d D t T Z W N 0 a W 9 u M S 9 H c n V w b 3 M v V G l w b y B B b H R l c m F k b y 5 7 V E l Q S U Z J Q 0 H D h 8 O D T y w x M 3 0 m c X V v d D s s J n F 1 b 3 Q 7 U 2 V j d G l v b j E v R 3 J 1 c G 9 z L 1 R p c G 8 g Q W x 0 Z X J h Z G 8 u e 0 9 C U 0 V S V k H D h 8 O V R V M s M T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c n V w b 3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c n V w b 3 M v R 3 J 1 c G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3 J 1 c G 9 z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c n V w b 3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0 d X J p Z G F k Z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M 3 M T g 4 M D E y L T U 2 M G E t N D U y O C 0 5 Y T E 5 L W I z Z j l i Z D N j Z T k z O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c O n w 6 N v I i A v P j x F b n R y e S B U e X B l P S J G a W x s Z W R D b 2 1 w b G V 0 Z V J l c 3 V s d F R v V 2 9 y a 3 N o Z W V 0 I i B W Y W x 1 Z T 0 i b D A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1 h d H V y a W R h Z G U v V G l w b y B B b H R l c m F k b z E u e 0 R p c 2 N p c G x p b m E g c H J v c G 9 z d G E s M H 0 m c X V v d D s s J n F 1 b 3 Q 7 U 2 V j d G l v b j E v T W F 0 d X J p Z G F k Z S 9 U a X B v I E F s d G V y Y W R v M S 5 7 V G l w b y w x f S Z x d W 9 0 O y w m c X V v d D t T Z W N 0 a W 9 u M S 9 N Y X R 1 c m l k Y W R l L 1 R p c G 8 g Q W x 0 Z X J h Z G 8 x L n t E a X N j a X B s a W 5 h I D E s M n 0 m c X V v d D s s J n F 1 b 3 Q 7 U 2 V j d G l v b j E v T W F 0 d X J p Z G F k Z S 9 U a X B v I E F s d G V y Y W R v M S 5 7 R G l z Y 2 l w b G l u Y S A y L D N 9 J n F 1 b 3 Q 7 L C Z x d W 9 0 O 1 N l Y 3 R p b 2 4 x L 0 1 h d H V y a W R h Z G U v V G l w b y B B b H R l c m F k b z E u e 0 R p c 2 N p c G x p b m E g M y w 0 f S Z x d W 9 0 O y w m c X V v d D t T Z W N 0 a W 9 u M S 9 N Y X R 1 c m l k Y W R l L 1 R p c G 8 g Q W x 0 Z X J h Z G 8 x L n t E a X N j a X B s a W 5 h I D Q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T W F 0 d X J p Z G F k Z S 9 U a X B v I E F s d G V y Y W R v M S 5 7 R G l z Y 2 l w b G l u Y S B w c m 9 w b 3 N 0 Y S w w f S Z x d W 9 0 O y w m c X V v d D t T Z W N 0 a W 9 u M S 9 N Y X R 1 c m l k Y W R l L 1 R p c G 8 g Q W x 0 Z X J h Z G 8 x L n t U a X B v L D F 9 J n F 1 b 3 Q 7 L C Z x d W 9 0 O 1 N l Y 3 R p b 2 4 x L 0 1 h d H V y a W R h Z G U v V G l w b y B B b H R l c m F k b z E u e 0 R p c 2 N p c G x p b m E g M S w y f S Z x d W 9 0 O y w m c X V v d D t T Z W N 0 a W 9 u M S 9 N Y X R 1 c m l k Y W R l L 1 R p c G 8 g Q W x 0 Z X J h Z G 8 x L n t E a X N j a X B s a W 5 h I D I s M 3 0 m c X V v d D s s J n F 1 b 3 Q 7 U 2 V j d G l v b j E v T W F 0 d X J p Z G F k Z S 9 U a X B v I E F s d G V y Y W R v M S 5 7 R G l z Y 2 l w b G l u Y S A z L D R 9 J n F 1 b 3 Q 7 L C Z x d W 9 0 O 1 N l Y 3 R p b 2 4 x L 0 1 h d H V y a W R h Z G U v V G l w b y B B b H R l c m F k b z E u e 0 R p c 2 N p c G x p b m E g N C w 1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R G l z Y 2 l w b G l u Y S B w c m 9 w b 3 N 0 Y S Z x d W 9 0 O y w m c X V v d D t U a X B v J n F 1 b 3 Q 7 L C Z x d W 9 0 O 0 R p c 2 N p c G x p b m E g M S Z x d W 9 0 O y w m c X V v d D t E a X N j a X B s a W 5 h I D I m c X V v d D s s J n F 1 b 3 Q 7 R G l z Y 2 l w b G l u Y S A z J n F 1 b 3 Q 7 L C Z x d W 9 0 O 0 R p c 2 N p c G x p b m E g N C Z x d W 9 0 O 1 0 i I C 8 + P E V u d H J 5 I F R 5 c G U 9 I k Z p b G x D b 2 x 1 b W 5 U e X B l c y I g V m F s d W U 9 I n N C Z 1 l H Q m d Z R y I g L z 4 8 R W 5 0 c n k g V H l w Z T 0 i R m l s b E x h c 3 R V c G R h d G V k I i B W Y W x 1 Z T 0 i Z D I w M j U t M D c t M D h U M T k 6 M j k 6 M j M u M j k y N D I 1 N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k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N Y X R 1 c m l k Y W R l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0 d X J p Z G F k Z S 9 N Y X R 1 c m l k Y W R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0 d X J p Z G F k Z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l s a G E l M j B D Y X J y Z W l y Y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2 Z k M D d l Y m Y z L T J k Y T I t N D E w M S 0 4 N D Z m L T J h Y j J h N j M w O T U 2 Z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c O n w 6 N v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D b 2 x 1 b W 5 O Y W 1 l c y I g V m F s d W U 9 I n N b J n F 1 b 3 Q 7 R W l 4 b y Z x d W 9 0 O y w m c X V v d D t E a X N j a X B s a W 5 h I H B y b 3 B v c 3 R h J n F 1 b 3 Q 7 L C Z x d W 9 0 O 1 B l c s O t b 2 R v J n F 1 b 3 Q 7 L C Z x d W 9 0 O 0 N I I F R P V E F M J n F 1 b 3 Q 7 L C Z x d W 9 0 O 1 R J U E 8 g Q 0 9 N U E 9 O R U 5 U R S Z x d W 9 0 O y w m c X V v d D t D S C B U R c O T U k l D Q S Z x d W 9 0 O y w m c X V v d D t D S C B Q U s O B V E l D Q S Z x d W 9 0 O y w m c X V v d D t D S C B F U 1 T D g U d J T y Z x d W 9 0 O y w m c X V v d D t D S C B F W F R F T l P D g 0 8 m c X V v d D s s J n F 1 b 3 Q 7 Q 0 g g T 0 5 M S U 5 F J n F 1 b 3 Q 7 L C Z x d W 9 0 O 0 N P T V V N P y Z x d W 9 0 O y w m c X V v d D t U S V B J R k l D Q c O H w 4 N P J n F 1 b 3 Q 7 X S I g L z 4 8 R W 5 0 c n k g V H l w Z T 0 i R m l s b E N v b H V t b l R 5 c G V z I i B W Y W x 1 Z T 0 i c 0 J n W U R B d 1 l E Q X d N R E F 3 W U c i I C 8 + P E V u d H J 5 I F R 5 c G U 9 I k Z p b G x M Y X N 0 V X B k Y X R l Z C I g V m F s d W U 9 I m Q y M D I 1 L T A 3 L T A 5 V D E z O j A w O j U 3 L j Y w N j A y N j l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N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H J p b G h h I E N h c n J l a X J h L 1 R p c G 8 g Q W x 0 Z X J h Z G 8 u e 0 V p e G 8 s M H 0 m c X V v d D s s J n F 1 b 3 Q 7 U 2 V j d G l v b j E v V H J p b G h h I E N h c n J l a X J h L 1 R p c G 8 g Q W x 0 Z X J h Z G 8 u e 0 R p c 2 N p c G x p b m E g c H J v c G 9 z d G E s M X 0 m c X V v d D s s J n F 1 b 3 Q 7 U 2 V j d G l v b j E v V H J p b G h h I E N h c n J l a X J h L 1 R p c G 8 g Q W x 0 Z X J h Z G 8 u e 1 B l c s O t b 2 R v L D J 9 J n F 1 b 3 Q 7 L C Z x d W 9 0 O 1 N l Y 3 R p b 2 4 x L 1 R y a W x o Y S B D Y X J y Z W l y Y S 9 U a X B v I E F s d G V y Y W R v L n t D S C B U T 1 R B T C w z f S Z x d W 9 0 O y w m c X V v d D t T Z W N 0 a W 9 u M S 9 U c m l s a G E g Q 2 F y c m V p c m E v V G l w b y B B b H R l c m F k b y 5 7 V E l Q T y B D T 0 1 Q T 0 5 F T l R F L D R 9 J n F 1 b 3 Q 7 L C Z x d W 9 0 O 1 N l Y 3 R p b 2 4 x L 1 R y a W x o Y S B D Y X J y Z W l y Y S 9 U a X B v I E F s d G V y Y W R v L n t D S C B U R c O T U k l D Q S w 1 f S Z x d W 9 0 O y w m c X V v d D t T Z W N 0 a W 9 u M S 9 U c m l s a G E g Q 2 F y c m V p c m E v V G l w b y B B b H R l c m F k b y 5 7 Q 0 g g U F L D g V R J Q 0 E s N n 0 m c X V v d D s s J n F 1 b 3 Q 7 U 2 V j d G l v b j E v V H J p b G h h I E N h c n J l a X J h L 1 R p c G 8 g Q W x 0 Z X J h Z G 8 u e 0 N I I E V T V M O B R 0 l P L D d 9 J n F 1 b 3 Q 7 L C Z x d W 9 0 O 1 N l Y 3 R p b 2 4 x L 1 R y a W x o Y S B D Y X J y Z W l y Y S 9 U a X B v I E F s d G V y Y W R v L n t D S C B F W F R F T l P D g 0 8 s O H 0 m c X V v d D s s J n F 1 b 3 Q 7 U 2 V j d G l v b j E v V H J p b G h h I E N h c n J l a X J h L 1 R p c G 8 g Q W x 0 Z X J h Z G 8 u e 0 N I I E 9 O T E l O R S w 5 f S Z x d W 9 0 O y w m c X V v d D t T Z W N 0 a W 9 u M S 9 U c m l s a G E g Q 2 F y c m V p c m E v V G l w b y B B b H R l c m F k b y 5 7 Q 0 9 N V U 0 / L D E w f S Z x d W 9 0 O y w m c X V v d D t T Z W N 0 a W 9 u M S 9 U c m l s a G E g Q 2 F y c m V p c m E v V G l w b y B B b H R l c m F k b y 5 7 V E l Q S U Z J Q 0 H D h 8 O D T y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1 R y a W x o Y S B D Y X J y Z W l y Y S 9 U a X B v I E F s d G V y Y W R v L n t F a X h v L D B 9 J n F 1 b 3 Q 7 L C Z x d W 9 0 O 1 N l Y 3 R p b 2 4 x L 1 R y a W x o Y S B D Y X J y Z W l y Y S 9 U a X B v I E F s d G V y Y W R v L n t E a X N j a X B s a W 5 h I H B y b 3 B v c 3 R h L D F 9 J n F 1 b 3 Q 7 L C Z x d W 9 0 O 1 N l Y 3 R p b 2 4 x L 1 R y a W x o Y S B D Y X J y Z W l y Y S 9 U a X B v I E F s d G V y Y W R v L n t Q Z X L D r W 9 k b y w y f S Z x d W 9 0 O y w m c X V v d D t T Z W N 0 a W 9 u M S 9 U c m l s a G E g Q 2 F y c m V p c m E v V G l w b y B B b H R l c m F k b y 5 7 Q 0 g g V E 9 U Q U w s M 3 0 m c X V v d D s s J n F 1 b 3 Q 7 U 2 V j d G l v b j E v V H J p b G h h I E N h c n J l a X J h L 1 R p c G 8 g Q W x 0 Z X J h Z G 8 u e 1 R J U E 8 g Q 0 9 N U E 9 O R U 5 U R S w 0 f S Z x d W 9 0 O y w m c X V v d D t T Z W N 0 a W 9 u M S 9 U c m l s a G E g Q 2 F y c m V p c m E v V G l w b y B B b H R l c m F k b y 5 7 Q 0 g g V E X D k 1 J J Q 0 E s N X 0 m c X V v d D s s J n F 1 b 3 Q 7 U 2 V j d G l v b j E v V H J p b G h h I E N h c n J l a X J h L 1 R p c G 8 g Q W x 0 Z X J h Z G 8 u e 0 N I I F B S w 4 F U S U N B L D Z 9 J n F 1 b 3 Q 7 L C Z x d W 9 0 O 1 N l Y 3 R p b 2 4 x L 1 R y a W x o Y S B D Y X J y Z W l y Y S 9 U a X B v I E F s d G V y Y W R v L n t D S C B F U 1 T D g U d J T y w 3 f S Z x d W 9 0 O y w m c X V v d D t T Z W N 0 a W 9 u M S 9 U c m l s a G E g Q 2 F y c m V p c m E v V G l w b y B B b H R l c m F k b y 5 7 Q 0 g g R V h U R U 5 T w 4 N P L D h 9 J n F 1 b 3 Q 7 L C Z x d W 9 0 O 1 N l Y 3 R p b 2 4 x L 1 R y a W x o Y S B D Y X J y Z W l y Y S 9 U a X B v I E F s d G V y Y W R v L n t D S C B P T k x J T k U s O X 0 m c X V v d D s s J n F 1 b 3 Q 7 U 2 V j d G l v b j E v V H J p b G h h I E N h c n J l a X J h L 1 R p c G 8 g Q W x 0 Z X J h Z G 8 u e 0 N P T V V N P y w x M H 0 m c X V v d D s s J n F 1 b 3 Q 7 U 2 V j d G l v b j E v V H J p b G h h I E N h c n J l a X J h L 1 R p c G 8 g Q W x 0 Z X J h Z G 8 u e 1 R J U E l G S U N B w 4 f D g 0 8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c m l s a G E l M j B D Y X J y Z W l y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a W x o Y S U y M E N h c n J l a X J h L 1 R y a W x o Y S U y M E N h c n J l a X J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H J p b G h h J T I w Q 2 F y c m V p c m E v Q 2 F i Z S V D M y V B N 2 F s a G 9 z J T I w U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y a W x o Y S U y M E N h c n J l a X J h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D T i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N O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D T i 9 M a W 5 o Y X M l M j B G a W x 0 c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c m l s a G E l M j B D Y X J y Z W l y Y S 9 M a W 5 o Y X M l M j B G a W x 0 c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2 l j b 2 x v Z 2 l h P C 9 J d G V t U G F 0 a D 4 8 L 0 l 0 Z W 1 M b 2 N h d G l v b j 4 8 U 3 R h Y m x l R W 5 0 c m l l c z 4 8 R W 5 0 c n k g V H l w Z T 0 i S X N Q c m l 2 Y X R l I i B W Y W x 1 Z T 0 i b D A i I C 8 + P E V u d H J 5 I F R 5 c G U 9 I l F 1 Z X J 5 S U Q i I F Z h b H V l P S J z Z m J h M T I y O W I t M z A 1 M i 0 0 Y W Z l L W E x M m U t Z D N k O T c w Z j V l Z j A 3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w 6 f D o 2 8 i I C 8 + P E V u d H J 5 I F R 5 c G U 9 I k Z p b G x l Z E N v b X B s Z X R l U m V z d W x 0 V G 9 X b 3 J r c 2 h l Z X Q i I F Z h b H V l P S J s M S I g L z 4 8 R W 5 0 c n k g V H l w Z T 0 i U m V s Y X R p b 2 5 z a G l w S W 5 m b 0 N v b n R h a W 5 l c i I g V m F s d W U 9 I n N 7 J n F 1 b 3 Q 7 Y 2 9 s d W 1 u Q 2 9 1 b n Q m c X V v d D s 6 M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z a W N v b G 9 n a W E v R m 9 u d G U u e 8 O B c m V h c y B 0 Z W 3 D o X R p Y 2 F z L D B 9 J n F 1 b 3 Q 7 L C Z x d W 9 0 O 1 N l Y 3 R p b 2 4 x L 1 B z a W N v b G 9 n a W E v R m 9 u d G U u e 0 N v b n R l w 7 p k b 3 M g L D F 9 J n F 1 b 3 Q 7 L C Z x d W 9 0 O 1 N l Y 3 R p b 2 4 x L 1 B z a W N v b G 9 n a W E v V G l w b y B B b H R l c m F k b y 5 7 R G l z Y 2 l w b G l u Y S B w c m 9 w b 3 N 0 Y S w y f S Z x d W 9 0 O y w m c X V v d D t T Z W N 0 a W 9 u M S 9 Q c 2 l j b 2 x v Z 2 l h L 0 Z v b n R l L n t Q Z X L D r W 9 k b y w z f S Z x d W 9 0 O y w m c X V v d D t T Z W N 0 a W 9 u M S 9 Q c 2 l j b 2 x v Z 2 l h L 0 Z v b n R l L n t D S C B U T 1 R B T C w 0 f S Z x d W 9 0 O y w m c X V v d D t T Z W N 0 a W 9 u M S 9 Q c 2 l j b 2 x v Z 2 l h L 0 Z v b n R l L n t U S V B P I E N P T V B P T k V O V E U s N X 0 m c X V v d D s s J n F 1 b 3 Q 7 U 2 V j d G l v b j E v U H N p Y 2 9 s b 2 d p Y S 9 G b 2 5 0 Z S 5 7 Q 0 g g V E X D k 1 J J Q 0 E s N n 0 m c X V v d D s s J n F 1 b 3 Q 7 U 2 V j d G l v b j E v U H N p Y 2 9 s b 2 d p Y S 9 G b 2 5 0 Z S 5 7 Q 0 g g U F L D g V R J Q 0 E s N 3 0 m c X V v d D s s J n F 1 b 3 Q 7 U 2 V j d G l v b j E v U H N p Y 2 9 s b 2 d p Y S 9 G b 2 5 0 Z S 5 7 Q 0 g g R V N U w 4 F H S U 8 s O H 0 m c X V v d D s s J n F 1 b 3 Q 7 U 2 V j d G l v b j E v U H N p Y 2 9 s b 2 d p Y S 9 G b 2 5 0 Z S 5 7 Q 0 g g R V h U R U 5 T w 4 N P L D l 9 J n F 1 b 3 Q 7 L C Z x d W 9 0 O 1 N l Y 3 R p b 2 4 x L 1 B z a W N v b G 9 n a W E v R m 9 u d G U u e 0 N I I E 9 O T E l O R S w x M H 0 m c X V v d D s s J n F 1 b 3 Q 7 U 2 V j d G l v b j E v U H N p Y 2 9 s b 2 d p Y S 9 G b 2 5 0 Z S 5 7 Q 0 9 N V U 0 / L D E x f S Z x d W 9 0 O y w m c X V v d D t T Z W N 0 a W 9 u M S 9 Q c 2 l j b 2 x v Z 2 l h L 0 Z v b n R l L n t U S V B J R k l D Q c O H w 4 N P L D E y f S Z x d W 9 0 O y w m c X V v d D t T Z W N 0 a W 9 u M S 9 Q c 2 l j b 2 x v Z 2 l h L 0 Z v b n R l L n t P Q l N F U l Z B w 4 f D l U V T L D E z f S Z x d W 9 0 O y w m c X V v d D t T Z W N 0 a W 9 u M S 9 Q c 2 l j b 2 x v Z 2 l h L 0 Z v b n R l L n t E b 2 3 D r W 5 p b y B z Z W d 1 b m R v I G 8 g Q 1 J F R k l U T y w x N H 0 m c X V v d D s s J n F 1 b 3 Q 7 U 2 V j d G l v b j E v U H N p Y 2 9 s b 2 d p Y S 9 G b 2 5 0 Z S 5 7 Q 2 9 u d G X D u m R v c y B k b y B F T k F E R S w x N X 0 m c X V v d D s s J n F 1 b 3 Q 7 U 2 V j d G l v b j E v U H N p Y 2 9 s b 2 d p Y S 9 G b 2 5 0 Z S 5 7 V G l w b y w x N n 0 m c X V v d D s s J n F 1 b 3 Q 7 U 2 V j d G l v b j E v U H N p Y 2 9 s b 2 d p Y S 9 G b 2 5 0 Z S 5 7 T c O h e C 4 g d G X D s 3 J p Y 2 E s M T d 9 J n F 1 b 3 Q 7 L C Z x d W 9 0 O 1 N l Y 3 R p b 2 4 x L 1 B z a W N v b G 9 n a W E v R m 9 u d G U u e 0 F s d W 5 v c y 9 H c n V w b y w x O H 0 m c X V v d D s s J n F 1 b 3 Q 7 U 2 V j d G l v b j E v U H N p Y 2 9 s b 2 d p Y S 9 G b 2 5 0 Z S 5 7 R G l z Y 2 l w b G l u Y S A x L D E 5 f S Z x d W 9 0 O y w m c X V v d D t T Z W N 0 a W 9 u M S 9 Q c 2 l j b 2 x v Z 2 l h L 0 Z v b n R l L n t E a X N j a X B s a W 5 h I D I s M j B 9 J n F 1 b 3 Q 7 L C Z x d W 9 0 O 1 N l Y 3 R p b 2 4 x L 1 B z a W N v b G 9 n a W E v R m 9 u d G U u e 0 R p c 2 N p c G x p b m E g M y w y M X 0 m c X V v d D s s J n F 1 b 3 Q 7 U 2 V j d G l v b j E v U H N p Y 2 9 s b 2 d p Y S 9 G b 2 5 0 Z S 5 7 R G l z Y 2 l w b G l u Y S A 0 L D I y f S Z x d W 9 0 O y w m c X V v d D t T Z W N 0 a W 9 u M S 9 Q c 2 l j b 2 x v Z 2 l h L 0 Z v b n R l L n t F a X h v L D I z f S Z x d W 9 0 O 1 0 s J n F 1 b 3 Q 7 Q 2 9 s d W 1 u Q 2 9 1 b n Q m c X V v d D s 6 M j Q s J n F 1 b 3 Q 7 S 2 V 5 Q 2 9 s d W 1 u T m F t Z X M m c X V v d D s 6 W 1 0 s J n F 1 b 3 Q 7 Q 2 9 s d W 1 u S W R l b n R p d G l l c y Z x d W 9 0 O z p b J n F 1 b 3 Q 7 U 2 V j d G l v b j E v U H N p Y 2 9 s b 2 d p Y S 9 G b 2 5 0 Z S 5 7 w 4 F y Z W F z I H R l b c O h d G l j Y X M s M H 0 m c X V v d D s s J n F 1 b 3 Q 7 U 2 V j d G l v b j E v U H N p Y 2 9 s b 2 d p Y S 9 G b 2 5 0 Z S 5 7 Q 2 9 u d G X D u m R v c y A s M X 0 m c X V v d D s s J n F 1 b 3 Q 7 U 2 V j d G l v b j E v U H N p Y 2 9 s b 2 d p Y S 9 U a X B v I E F s d G V y Y W R v L n t E a X N j a X B s a W 5 h I H B y b 3 B v c 3 R h L D J 9 J n F 1 b 3 Q 7 L C Z x d W 9 0 O 1 N l Y 3 R p b 2 4 x L 1 B z a W N v b G 9 n a W E v R m 9 u d G U u e 1 B l c s O t b 2 R v L D N 9 J n F 1 b 3 Q 7 L C Z x d W 9 0 O 1 N l Y 3 R p b 2 4 x L 1 B z a W N v b G 9 n a W E v R m 9 u d G U u e 0 N I I F R P V E F M L D R 9 J n F 1 b 3 Q 7 L C Z x d W 9 0 O 1 N l Y 3 R p b 2 4 x L 1 B z a W N v b G 9 n a W E v R m 9 u d G U u e 1 R J U E 8 g Q 0 9 N U E 9 O R U 5 U R S w 1 f S Z x d W 9 0 O y w m c X V v d D t T Z W N 0 a W 9 u M S 9 Q c 2 l j b 2 x v Z 2 l h L 0 Z v b n R l L n t D S C B U R c O T U k l D Q S w 2 f S Z x d W 9 0 O y w m c X V v d D t T Z W N 0 a W 9 u M S 9 Q c 2 l j b 2 x v Z 2 l h L 0 Z v b n R l L n t D S C B Q U s O B V E l D Q S w 3 f S Z x d W 9 0 O y w m c X V v d D t T Z W N 0 a W 9 u M S 9 Q c 2 l j b 2 x v Z 2 l h L 0 Z v b n R l L n t D S C B F U 1 T D g U d J T y w 4 f S Z x d W 9 0 O y w m c X V v d D t T Z W N 0 a W 9 u M S 9 Q c 2 l j b 2 x v Z 2 l h L 0 Z v b n R l L n t D S C B F W F R F T l P D g 0 8 s O X 0 m c X V v d D s s J n F 1 b 3 Q 7 U 2 V j d G l v b j E v U H N p Y 2 9 s b 2 d p Y S 9 G b 2 5 0 Z S 5 7 Q 0 g g T 0 5 M S U 5 F L D E w f S Z x d W 9 0 O y w m c X V v d D t T Z W N 0 a W 9 u M S 9 Q c 2 l j b 2 x v Z 2 l h L 0 Z v b n R l L n t D T 0 1 V T T 8 s M T F 9 J n F 1 b 3 Q 7 L C Z x d W 9 0 O 1 N l Y 3 R p b 2 4 x L 1 B z a W N v b G 9 n a W E v R m 9 u d G U u e 1 R J U E l G S U N B w 4 f D g 0 8 s M T J 9 J n F 1 b 3 Q 7 L C Z x d W 9 0 O 1 N l Y 3 R p b 2 4 x L 1 B z a W N v b G 9 n a W E v R m 9 u d G U u e 0 9 C U 0 V S V k H D h 8 O V R V M s M T N 9 J n F 1 b 3 Q 7 L C Z x d W 9 0 O 1 N l Y 3 R p b 2 4 x L 1 B z a W N v b G 9 n a W E v R m 9 u d G U u e 0 R v b c O t b m l v I H N l Z 3 V u Z G 8 g b y B D U k V G S V R P L D E 0 f S Z x d W 9 0 O y w m c X V v d D t T Z W N 0 a W 9 u M S 9 Q c 2 l j b 2 x v Z 2 l h L 0 Z v b n R l L n t D b 2 5 0 Z c O 6 Z G 9 z I G R v I E V O Q U R F L D E 1 f S Z x d W 9 0 O y w m c X V v d D t T Z W N 0 a W 9 u M S 9 Q c 2 l j b 2 x v Z 2 l h L 0 Z v b n R l L n t U a X B v L D E 2 f S Z x d W 9 0 O y w m c X V v d D t T Z W N 0 a W 9 u M S 9 Q c 2 l j b 2 x v Z 2 l h L 0 Z v b n R l L n t N w 6 F 4 L i B 0 Z c O z c m l j Y S w x N 3 0 m c X V v d D s s J n F 1 b 3 Q 7 U 2 V j d G l v b j E v U H N p Y 2 9 s b 2 d p Y S 9 G b 2 5 0 Z S 5 7 Q W x 1 b m 9 z L 0 d y d X B v L D E 4 f S Z x d W 9 0 O y w m c X V v d D t T Z W N 0 a W 9 u M S 9 Q c 2 l j b 2 x v Z 2 l h L 0 Z v b n R l L n t E a X N j a X B s a W 5 h I D E s M T l 9 J n F 1 b 3 Q 7 L C Z x d W 9 0 O 1 N l Y 3 R p b 2 4 x L 1 B z a W N v b G 9 n a W E v R m 9 u d G U u e 0 R p c 2 N p c G x p b m E g M i w y M H 0 m c X V v d D s s J n F 1 b 3 Q 7 U 2 V j d G l v b j E v U H N p Y 2 9 s b 2 d p Y S 9 G b 2 5 0 Z S 5 7 R G l z Y 2 l w b G l u Y S A z L D I x f S Z x d W 9 0 O y w m c X V v d D t T Z W N 0 a W 9 u M S 9 Q c 2 l j b 2 x v Z 2 l h L 0 Z v b n R l L n t E a X N j a X B s a W 5 h I D Q s M j J 9 J n F 1 b 3 Q 7 L C Z x d W 9 0 O 1 N l Y 3 R p b 2 4 x L 1 B z a W N v b G 9 n a W E v R m 9 u d G U u e 0 V p e G 8 s M j N 9 J n F 1 b 3 Q 7 X S w m c X V v d D t S Z W x h d G l v b n N o a X B J b m Z v J n F 1 b 3 Q 7 O l t d f S I g L z 4 8 R W 5 0 c n k g V H l w Z T 0 i R m l s b F N 0 Y X R 1 c y I g V m F s d W U 9 I n N D b 2 1 w b G V 0 Z S I g L z 4 8 R W 5 0 c n k g V H l w Z T 0 i R m l s b E N v b H V t b k 5 h b W V z I i B W Y W x 1 Z T 0 i c 1 s m c X V v d D v D g X J l Y X M g d G V t w 6 F 0 a W N h c y Z x d W 9 0 O y w m c X V v d D t D b 2 5 0 Z c O 6 Z G 9 z I C Z x d W 9 0 O y w m c X V v d D t E a X N j a X B s a W 5 h I H B y b 3 B v c 3 R h J n F 1 b 3 Q 7 L C Z x d W 9 0 O 1 B l c s O t b 2 R v J n F 1 b 3 Q 7 L C Z x d W 9 0 O 0 N I I F R P V E F M J n F 1 b 3 Q 7 L C Z x d W 9 0 O 1 R J U E 8 g Q 0 9 N U E 9 O R U 5 U R S Z x d W 9 0 O y w m c X V v d D t D S C B U R c O T U k l D Q S Z x d W 9 0 O y w m c X V v d D t D S C B Q U s O B V E l D Q S Z x d W 9 0 O y w m c X V v d D t D S C B F U 1 T D g U d J T y Z x d W 9 0 O y w m c X V v d D t D S C B F W F R F T l P D g 0 8 m c X V v d D s s J n F 1 b 3 Q 7 Q 0 g g T 0 5 M S U 5 F J n F 1 b 3 Q 7 L C Z x d W 9 0 O 0 N P T V V N P y Z x d W 9 0 O y w m c X V v d D t U S V B J R k l D Q c O H w 4 N P J n F 1 b 3 Q 7 L C Z x d W 9 0 O 0 9 C U 0 V S V k H D h 8 O V R V M m c X V v d D s s J n F 1 b 3 Q 7 R G 9 t w 6 1 u a W 8 g c 2 V n d W 5 k b y B v I E N S R U Z J V E 8 m c X V v d D s s J n F 1 b 3 Q 7 Q 2 9 u d G X D u m R v c y B k b y B F T k F E R S Z x d W 9 0 O y w m c X V v d D t U a X B v J n F 1 b 3 Q 7 L C Z x d W 9 0 O 0 3 D o X g u I H R l w 7 N y a W N h J n F 1 b 3 Q 7 L C Z x d W 9 0 O 0 F s d W 5 v c y 9 H c n V w b y Z x d W 9 0 O y w m c X V v d D t E a X N j a X B s a W 5 h I D E m c X V v d D s s J n F 1 b 3 Q 7 R G l z Y 2 l w b G l u Y S A y J n F 1 b 3 Q 7 L C Z x d W 9 0 O 0 R p c 2 N p c G x p b m E g M y Z x d W 9 0 O y w m c X V v d D t E a X N j a X B s a W 5 h I D Q m c X V v d D s s J n F 1 b 3 Q 7 R W l 4 b y Z x d W 9 0 O 1 0 i I C 8 + P E V u d H J 5 I F R 5 c G U 9 I k Z p b G x D b 2 x 1 b W 5 U e X B l c y I g V m F s d W U 9 I n N C Z 1 l H Q U F N Q U F B Q U F B Q U F B Q U F Z Q U J n W U R B d 1 l H Q m d Z R y I g L z 4 8 R W 5 0 c n k g V H l w Z T 0 i R m l s b E x h c 3 R V c G R h d G V k I i B W Y W x 1 Z T 0 i Z D I w M j U t M D c t M D h U M T k 6 M j k 6 M j k u N j g w M D c y N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z O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B z a W N v b G 9 n a W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2 l j b 2 x v Z 2 l h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z a W N v b G 9 n a W E v T G l u a G F z J T I w R m l s d H J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0 d X J p Z G F k Z S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0 d X J p Z G F k Z S 9 U a X B v J T I w Q W x 0 Z X J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B b S 9 c b k E y t K s f a o X T x W P J I A A A A A A g A A A A A A E G Y A A A A B A A A g A A A A d V v S j j E z c x 0 4 a C E l F z + Y / x G + M H a 0 x W Q u H b 7 D Z l i E F f 0 A A A A A D o A A A A A C A A A g A A A A q Z G A X d 3 8 E M I D p M g e Y 5 o k k r f T 8 H J h B q + 4 Q q 7 o o a z C A b F Q A A A A F R A K L Y g u E h X g u 2 r S w B O D G h G 6 + V A O 1 d N K M 1 w z s b O D a c S W P q J L / n 5 C X a E N e P 2 s E W k U / 6 5 6 W s 0 p 5 6 u U q a 9 I t Y 0 J P e F L Z v r r X N N B F C v / b A v T 5 C p A A A A A 0 u f D D 2 Z Y 9 f n 6 w w B 1 S s U z D D 1 Q 1 M 7 L Q h G M i v 4 O 2 K s Y 7 3 A J t g k b m I e 0 4 3 d n 3 u O a 3 c X d u 9 a U l F b 7 5 p w Q y m 4 i v N J 2 V A = = < / D a t a M a s h u p > 
</file>

<file path=customXml/itemProps1.xml><?xml version="1.0" encoding="utf-8"?>
<ds:datastoreItem xmlns:ds="http://schemas.openxmlformats.org/officeDocument/2006/customXml" ds:itemID="{D20BBDD4-4E29-4F78-8565-78EB43ED35D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034ac242-b5d7-4835-88d2-c5150164bf5c"/>
    <ds:schemaRef ds:uri="565da594-acc6-4d8c-aa01-8f2fc717f35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2C315BF-B2F5-4208-90A6-FAE2FEB4C4B8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565da594-acc6-4d8c-aa01-8f2fc717f352"/>
    <ds:schemaRef ds:uri="034ac242-b5d7-4835-88d2-c5150164bf5c"/>
  </ds:schemaRefs>
</ds:datastoreItem>
</file>

<file path=customXml/itemProps3.xml><?xml version="1.0" encoding="utf-8"?>
<ds:datastoreItem xmlns:ds="http://schemas.openxmlformats.org/officeDocument/2006/customXml" ds:itemID="{DEACAA11-2961-4117-8398-3B2DF64C89E3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CD998707-4B26-45D2-BF60-9CE634C28270}">
  <ds:schemaRefs>
    <ds:schemaRef ds:uri="http://schemas.microsoft.com/DataMashup"/>
  </ds:schemaRefs>
</ds:datastoreItem>
</file>

<file path=docMetadata/LabelInfo.xml><?xml version="1.0" encoding="utf-8"?>
<clbl:labelList xmlns:clbl="http://schemas.microsoft.com/office/2020/mipLabelMetadata">
  <clbl:label id="{60bcece8-eb6b-494e-a607-e83fcdcef333}" enabled="0" method="" siteId="{60bcece8-eb6b-494e-a607-e83fcdcef33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Cursos</vt:lpstr>
      <vt:lpstr>Frame 1</vt:lpstr>
      <vt:lpstr>Frame 2</vt:lpstr>
      <vt:lpstr>Resumo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Giuliana Diettrich</dc:creator>
  <cp:keywords/>
  <dc:description/>
  <cp:lastModifiedBy>Ana Carolina Santana de Oliveira</cp:lastModifiedBy>
  <cp:revision/>
  <dcterms:created xsi:type="dcterms:W3CDTF">2023-08-14T11:41:55Z</dcterms:created>
  <dcterms:modified xsi:type="dcterms:W3CDTF">2026-04-13T11:56:27Z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0x01010017FF5D5B0FB9764893370BB51BE86780</vt:lpwstr>
  </property>
  <property fmtid="{D5CDD505-2E9C-101B-9397-08002B2CF9AE}" pid="3" name="MediaServiceImageTags">
    <vt:lpwstr/>
  </property>
  <property fmtid="{D5CDD505-2E9C-101B-9397-08002B2CF9AE}" pid="4" name="Order">
    <vt:r8>79700</vt:r8>
  </property>
  <property fmtid="{D5CDD505-2E9C-101B-9397-08002B2CF9AE}" pid="5" name="xd_ProgID">
    <vt:lpwstr/>
  </property>
  <property fmtid="{D5CDD505-2E9C-101B-9397-08002B2CF9AE}" pid="6" name="ComplianceAssetId">
    <vt:lpwstr/>
  </property>
  <property fmtid="{D5CDD505-2E9C-101B-9397-08002B2CF9AE}" pid="7" name="TemplateUrl">
    <vt:lpwstr/>
  </property>
  <property fmtid="{D5CDD505-2E9C-101B-9397-08002B2CF9AE}" pid="8" name="_ExtendedDescription">
    <vt:lpwstr/>
  </property>
  <property fmtid="{D5CDD505-2E9C-101B-9397-08002B2CF9AE}" pid="9" name="TriggerFlowInfo">
    <vt:lpwstr/>
  </property>
  <property fmtid="{D5CDD505-2E9C-101B-9397-08002B2CF9AE}" pid="10" name="xd_Signature">
    <vt:bool>false</vt:bool>
  </property>
</Properties>
</file>