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lculator" sheetId="1" state="visible" r:id="rId3"/>
    <sheet name="Fee schedules" sheetId="2" state="visible" r:id="rId4"/>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C10" authorId="0">
      <text>
        <r>
          <rPr>
            <sz val="10"/>
            <rFont val="Arial"/>
            <family val="2"/>
          </rPr>
          <t xml:space="preserve">Certificates issued to the Supplier under this protocol in that calendar year, added up across all of the Supplier's projects on the protocol. Issuance under other protocols does not count, even in the same pathway. It sets the next year's verification price.</t>
        </r>
      </text>
    </comment>
    <comment ref="E10" authorId="0">
      <text>
        <r>
          <rPr>
            <sz val="10"/>
            <rFont val="Arial"/>
            <family val="2"/>
          </rPr>
          <t xml:space="preserve">Set by the Supplier's issuance under this protocol in the previous year, using the Fee schedules sheet.</t>
        </r>
      </text>
    </comment>
    <comment ref="E22" authorId="0">
      <text>
        <r>
          <rPr>
            <sz val="10"/>
            <rFont val="Arial"/>
            <family val="2"/>
          </rPr>
          <t xml:space="preserve">Average price per tonne across the contract: total fee divided by total tonnes procured.</t>
        </r>
      </text>
    </comment>
  </commentList>
</comments>
</file>

<file path=xl/sharedStrings.xml><?xml version="1.0" encoding="utf-8"?>
<sst xmlns="http://schemas.openxmlformats.org/spreadsheetml/2006/main" count="88" uniqueCount="35">
  <si>
    <t xml:space="preserve">Isometric verification fee calculator</t>
  </si>
  <si>
    <t xml:space="preserve">Pricing is set per Supplier, per protocol. Each year's verification price per tonne comes from the certificates issued to the Supplier under this protocol in the previous calendar year. That one price applies to every tonne procured that year.</t>
  </si>
  <si>
    <t xml:space="preserve">Fill in the pink cells. The example values show the expected format; replace them with your own.</t>
  </si>
  <si>
    <t xml:space="preserve">Pathway</t>
  </si>
  <si>
    <t xml:space="preserve">Biomass Carbon Removal and Storage</t>
  </si>
  <si>
    <t xml:space="preserve">Contract length (years)</t>
  </si>
  <si>
    <t xml:space="preserve">First contract year</t>
  </si>
  <si>
    <t xml:space="preserve">Fee schedule</t>
  </si>
  <si>
    <t xml:space="preserve">Contract year</t>
  </si>
  <si>
    <t xml:space="preserve">Calendar year</t>
  </si>
  <si>
    <t xml:space="preserve">Supplier's issuance under this protocol (t)</t>
  </si>
  <si>
    <t xml:space="preserve">Tonnes procured (t)</t>
  </si>
  <si>
    <t xml:space="preserve">Verification price ($/t)</t>
  </si>
  <si>
    <t xml:space="preserve">Verification fee ($)</t>
  </si>
  <si>
    <t xml:space="preserve">Year before</t>
  </si>
  <si>
    <t xml:space="preserve">Total</t>
  </si>
  <si>
    <t xml:space="preserve">How the fee is calculated</t>
  </si>
  <si>
    <t xml:space="preserve">1. Pricing is set per Supplier, per protocol.</t>
  </si>
  <si>
    <t xml:space="preserve">2. Prices apply to every tonne procured in the year. Bands are not blended.</t>
  </si>
  <si>
    <t xml:space="preserve">3. Verification fee = verification price x tonnes procured.</t>
  </si>
  <si>
    <t xml:space="preserve">Years after the contract length are greyed out and not counted.</t>
  </si>
  <si>
    <t xml:space="preserve">Fee schedules</t>
  </si>
  <si>
    <t xml:space="preserve">Verification price per tonne, by fee schedule and by the certificates issued to the Supplier under the protocol in the previous calendar year. The pathway only decides which fee schedule a protocol uses. Each band includes its "From" value and excludes its "Up to" value. The top band of each schedule has no upper limit.</t>
  </si>
  <si>
    <t xml:space="preserve">From (t)</t>
  </si>
  <si>
    <t xml:space="preserve">Up to, not including (t)</t>
  </si>
  <si>
    <t xml:space="preserve">Price ($/t)</t>
  </si>
  <si>
    <t xml:space="preserve">Closed system</t>
  </si>
  <si>
    <t xml:space="preserve">Biosphere</t>
  </si>
  <si>
    <t xml:space="preserve">Carbon Mineralization</t>
  </si>
  <si>
    <t xml:space="preserve">Open system</t>
  </si>
  <si>
    <t xml:space="preserve">Direct Air Capture</t>
  </si>
  <si>
    <t xml:space="preserve">Enhanced Weathering</t>
  </si>
  <si>
    <t xml:space="preserve">Marine</t>
  </si>
  <si>
    <t xml:space="preserve">Superpollutants (Rice methane, HFCs and ODS)</t>
  </si>
  <si>
    <t xml:space="preserve">Source: Isometric fee schedules, as published in the Isometric pricing calculator. Superpollutants (Rice methane, HFCs and ODS) have no band below 200,000 t: smaller volumes are priced on request.</t>
  </si>
</sst>
</file>

<file path=xl/styles.xml><?xml version="1.0" encoding="utf-8"?>
<styleSheet xmlns="http://schemas.openxmlformats.org/spreadsheetml/2006/main">
  <numFmts count="6">
    <numFmt numFmtId="164" formatCode="General"/>
    <numFmt numFmtId="165" formatCode="0"/>
    <numFmt numFmtId="166" formatCode="#,##0;\(#,##0\);\-"/>
    <numFmt numFmtId="167" formatCode="\$#,##0.00;&quot;($&quot;#,##0.00\);\-"/>
    <numFmt numFmtId="168" formatCode="\$#,##0;&quot;($&quot;#,##0\);\-"/>
    <numFmt numFmtId="169" formatCode="#,##0"/>
  </numFmts>
  <fonts count="13">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color rgb="FF808080"/>
      <name val="Arial"/>
      <family val="0"/>
      <charset val="1"/>
    </font>
    <font>
      <b val="true"/>
      <sz val="11"/>
      <name val="Arial"/>
      <family val="0"/>
      <charset val="1"/>
    </font>
    <font>
      <sz val="11"/>
      <color rgb="FF0000FF"/>
      <name val="Arial"/>
      <family val="0"/>
      <charset val="1"/>
    </font>
    <font>
      <sz val="11"/>
      <color rgb="FF008000"/>
      <name val="Arial"/>
      <family val="0"/>
      <charset val="1"/>
    </font>
    <font>
      <sz val="11"/>
      <name val="Arial"/>
      <family val="0"/>
      <charset val="1"/>
    </font>
    <font>
      <b val="true"/>
      <sz val="10"/>
      <color rgb="FF000000"/>
      <name val="Arial"/>
      <family val="0"/>
      <charset val="1"/>
    </font>
    <font>
      <sz val="10"/>
      <name val="Arial"/>
      <family val="2"/>
    </font>
    <font>
      <sz val="11"/>
      <color rgb="FF000000"/>
      <name val="Arial"/>
      <family val="0"/>
      <charset val="1"/>
    </font>
  </fonts>
  <fills count="5">
    <fill>
      <patternFill patternType="none"/>
    </fill>
    <fill>
      <patternFill patternType="gray125"/>
    </fill>
    <fill>
      <patternFill patternType="solid">
        <fgColor rgb="FFF9DFE2"/>
        <bgColor rgb="FFEDEDED"/>
      </patternFill>
    </fill>
    <fill>
      <patternFill patternType="solid">
        <fgColor rgb="FFF2F2F2"/>
        <bgColor rgb="FFEDEDED"/>
      </patternFill>
    </fill>
    <fill>
      <patternFill patternType="solid">
        <fgColor rgb="FFEDEDED"/>
        <bgColor rgb="FFF2F2F2"/>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5" fontId="7" fillId="2"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3"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left" vertical="bottom"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6" fontId="7" fillId="2" borderId="1" xfId="0" applyFont="tru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7" fontId="9" fillId="0" borderId="1" xfId="0" applyFont="true" applyBorder="true" applyAlignment="true" applyProtection="false">
      <alignment horizontal="right" vertical="bottom" textRotation="0" wrapText="false" indent="0" shrinkToFit="false"/>
      <protection locked="true" hidden="false"/>
    </xf>
    <xf numFmtId="168" fontId="9" fillId="0" borderId="1" xfId="0" applyFont="true" applyBorder="true" applyAlignment="true" applyProtection="false">
      <alignment horizontal="right" vertical="bottom" textRotation="0" wrapText="false" indent="0" shrinkToFit="false"/>
      <protection locked="true" hidden="false"/>
    </xf>
    <xf numFmtId="164" fontId="6" fillId="3" borderId="1" xfId="0" applyFont="true" applyBorder="true" applyAlignment="false" applyProtection="false">
      <alignment horizontal="general" vertical="bottom" textRotation="0" wrapText="false" indent="0" shrinkToFit="false"/>
      <protection locked="true" hidden="false"/>
    </xf>
    <xf numFmtId="166" fontId="6" fillId="3" borderId="1" xfId="0" applyFont="true" applyBorder="true" applyAlignment="false" applyProtection="false">
      <alignment horizontal="general" vertical="bottom" textRotation="0" wrapText="false" indent="0" shrinkToFit="false"/>
      <protection locked="true" hidden="false"/>
    </xf>
    <xf numFmtId="167" fontId="6" fillId="3" borderId="1" xfId="0" applyFont="true" applyBorder="true" applyAlignment="false" applyProtection="false">
      <alignment horizontal="general" vertical="bottom" textRotation="0" wrapText="false" indent="0" shrinkToFit="false"/>
      <protection locked="true" hidden="false"/>
    </xf>
    <xf numFmtId="168" fontId="6" fillId="3"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9"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color rgb="FFA6A6A6"/>
      </font>
      <fill>
        <patternFill>
          <bgColor rgb="FFEDEDED"/>
        </patternFill>
      </fill>
    </dxf>
  </dxf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DEDE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9DFE2"/>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4"/>
    <col collapsed="false" customWidth="true" hidden="false" outlineLevel="0" max="3" min="3" style="0" width="18"/>
    <col collapsed="false" customWidth="true" hidden="false" outlineLevel="0" max="5" min="4" style="0" width="16"/>
    <col collapsed="false" customWidth="true" hidden="false" outlineLevel="0" max="6" min="6" style="0" width="18"/>
  </cols>
  <sheetData>
    <row r="1" customFormat="false" ht="17.35" hidden="false" customHeight="false" outlineLevel="0" collapsed="false">
      <c r="A1" s="1" t="s">
        <v>0</v>
      </c>
    </row>
    <row r="2" customFormat="false" ht="27.75" hidden="false" customHeight="true" outlineLevel="0" collapsed="false">
      <c r="A2" s="2" t="s">
        <v>1</v>
      </c>
      <c r="B2" s="2"/>
      <c r="C2" s="2"/>
      <c r="D2" s="2"/>
      <c r="E2" s="2"/>
      <c r="F2" s="2"/>
    </row>
    <row r="3" customFormat="false" ht="15" hidden="false" customHeight="false" outlineLevel="0" collapsed="false">
      <c r="A3" s="3" t="s">
        <v>2</v>
      </c>
    </row>
    <row r="5" customFormat="false" ht="15" hidden="false" customHeight="false" outlineLevel="0" collapsed="false">
      <c r="A5" s="4" t="s">
        <v>3</v>
      </c>
      <c r="B5" s="5" t="s">
        <v>4</v>
      </c>
      <c r="C5" s="5"/>
      <c r="D5" s="5"/>
    </row>
    <row r="6" customFormat="false" ht="15" hidden="false" customHeight="false" outlineLevel="0" collapsed="false">
      <c r="A6" s="4" t="s">
        <v>5</v>
      </c>
      <c r="B6" s="6" t="n">
        <v>5</v>
      </c>
    </row>
    <row r="7" customFormat="false" ht="15" hidden="false" customHeight="false" outlineLevel="0" collapsed="false">
      <c r="A7" s="4" t="s">
        <v>6</v>
      </c>
      <c r="B7" s="6" t="n">
        <v>2027</v>
      </c>
    </row>
    <row r="8" customFormat="false" ht="15" hidden="false" customHeight="false" outlineLevel="0" collapsed="false">
      <c r="A8" s="4" t="s">
        <v>7</v>
      </c>
      <c r="B8" s="7" t="str">
        <f aca="false">INDEX('Fee schedules'!$G$5:$G$11,MATCH($B$5,'Fee schedules'!$F$5:$F$11,0))</f>
        <v>Closed system</v>
      </c>
    </row>
    <row r="10" customFormat="false" ht="45" hidden="false" customHeight="true" outlineLevel="0" collapsed="false">
      <c r="A10" s="8" t="s">
        <v>8</v>
      </c>
      <c r="B10" s="8" t="s">
        <v>9</v>
      </c>
      <c r="C10" s="8" t="s">
        <v>10</v>
      </c>
      <c r="D10" s="8" t="s">
        <v>11</v>
      </c>
      <c r="E10" s="8" t="s">
        <v>12</v>
      </c>
      <c r="F10" s="8" t="s">
        <v>13</v>
      </c>
    </row>
    <row r="11" customFormat="false" ht="15" hidden="false" customHeight="false" outlineLevel="0" collapsed="false">
      <c r="A11" s="9" t="s">
        <v>14</v>
      </c>
      <c r="B11" s="10" t="n">
        <f aca="false">$B$7-1</f>
        <v>2026</v>
      </c>
      <c r="C11" s="11" t="n">
        <v>40000</v>
      </c>
      <c r="D11" s="12"/>
      <c r="E11" s="12"/>
      <c r="F11" s="12"/>
    </row>
    <row r="12" customFormat="false" ht="15" hidden="false" customHeight="false" outlineLevel="0" collapsed="false">
      <c r="A12" s="9" t="n">
        <v>1</v>
      </c>
      <c r="B12" s="10" t="n">
        <f aca="false">IF($A12&gt;$B$6,"",$B$7+$A12-1)</f>
        <v>2027</v>
      </c>
      <c r="C12" s="11" t="n">
        <v>60000</v>
      </c>
      <c r="D12" s="11" t="n">
        <v>5000</v>
      </c>
      <c r="E12" s="13" t="n">
        <f aca="false">IF($A12&gt;$B$6,"",IF(SUMPRODUCT(('Fee schedules'!$A$5:$A$48=$B$8)*('Fee schedules'!$B$5:$B$48&lt;=C11)*((('Fee schedules'!$C$5:$C$48="")+(C11&lt;'Fee schedules'!$C$5:$C$48))&gt;0))=0,"On request",SUMPRODUCT(('Fee schedules'!$A$5:$A$48=$B$8)*('Fee schedules'!$B$5:$B$48&lt;=C11)*((('Fee schedules'!$C$5:$C$48="")+(C11&lt;'Fee schedules'!$C$5:$C$48))&gt;0)*'Fee schedules'!$D$5:$D$48)))</f>
        <v>9</v>
      </c>
      <c r="F12" s="14" t="n">
        <f aca="false">IF($A12&gt;$B$6,"",IF(ISNUMBER(E12),E12*D12,"On request"))</f>
        <v>45000</v>
      </c>
    </row>
    <row r="13" customFormat="false" ht="15" hidden="false" customHeight="false" outlineLevel="0" collapsed="false">
      <c r="A13" s="9" t="n">
        <v>2</v>
      </c>
      <c r="B13" s="10" t="n">
        <f aca="false">IF($A13&gt;$B$6,"",$B$7+$A13-1)</f>
        <v>2028</v>
      </c>
      <c r="C13" s="11" t="n">
        <v>90000</v>
      </c>
      <c r="D13" s="11" t="n">
        <v>10000</v>
      </c>
      <c r="E13" s="13" t="n">
        <f aca="false">IF($A13&gt;$B$6,"",IF(SUMPRODUCT(('Fee schedules'!$A$5:$A$48=$B$8)*('Fee schedules'!$B$5:$B$48&lt;=C12)*((('Fee schedules'!$C$5:$C$48="")+(C12&lt;'Fee schedules'!$C$5:$C$48))&gt;0))=0,"On request",SUMPRODUCT(('Fee schedules'!$A$5:$A$48=$B$8)*('Fee schedules'!$B$5:$B$48&lt;=C12)*((('Fee schedules'!$C$5:$C$48="")+(C12&lt;'Fee schedules'!$C$5:$C$48))&gt;0)*'Fee schedules'!$D$5:$D$48)))</f>
        <v>8</v>
      </c>
      <c r="F13" s="14" t="n">
        <f aca="false">IF($A13&gt;$B$6,"",IF(ISNUMBER(E13),E13*D13,"On request"))</f>
        <v>80000</v>
      </c>
    </row>
    <row r="14" customFormat="false" ht="15" hidden="false" customHeight="false" outlineLevel="0" collapsed="false">
      <c r="A14" s="9" t="n">
        <v>3</v>
      </c>
      <c r="B14" s="10" t="n">
        <f aca="false">IF($A14&gt;$B$6,"",$B$7+$A14-1)</f>
        <v>2029</v>
      </c>
      <c r="C14" s="11" t="n">
        <v>120000</v>
      </c>
      <c r="D14" s="11" t="n">
        <v>10000</v>
      </c>
      <c r="E14" s="13" t="n">
        <f aca="false">IF($A14&gt;$B$6,"",IF(SUMPRODUCT(('Fee schedules'!$A$5:$A$48=$B$8)*('Fee schedules'!$B$5:$B$48&lt;=C13)*((('Fee schedules'!$C$5:$C$48="")+(C13&lt;'Fee schedules'!$C$5:$C$48))&gt;0))=0,"On request",SUMPRODUCT(('Fee schedules'!$A$5:$A$48=$B$8)*('Fee schedules'!$B$5:$B$48&lt;=C13)*((('Fee schedules'!$C$5:$C$48="")+(C13&lt;'Fee schedules'!$C$5:$C$48))&gt;0)*'Fee schedules'!$D$5:$D$48)))</f>
        <v>7</v>
      </c>
      <c r="F14" s="14" t="n">
        <f aca="false">IF($A14&gt;$B$6,"",IF(ISNUMBER(E14),E14*D14,"On request"))</f>
        <v>70000</v>
      </c>
    </row>
    <row r="15" customFormat="false" ht="15" hidden="false" customHeight="false" outlineLevel="0" collapsed="false">
      <c r="A15" s="9" t="n">
        <v>4</v>
      </c>
      <c r="B15" s="10" t="n">
        <f aca="false">IF($A15&gt;$B$6,"",$B$7+$A15-1)</f>
        <v>2030</v>
      </c>
      <c r="C15" s="11" t="n">
        <v>160000</v>
      </c>
      <c r="D15" s="11" t="n">
        <v>15000</v>
      </c>
      <c r="E15" s="13" t="n">
        <f aca="false">IF($A15&gt;$B$6,"",IF(SUMPRODUCT(('Fee schedules'!$A$5:$A$48=$B$8)*('Fee schedules'!$B$5:$B$48&lt;=C14)*((('Fee schedules'!$C$5:$C$48="")+(C14&lt;'Fee schedules'!$C$5:$C$48))&gt;0))=0,"On request",SUMPRODUCT(('Fee schedules'!$A$5:$A$48=$B$8)*('Fee schedules'!$B$5:$B$48&lt;=C14)*((('Fee schedules'!$C$5:$C$48="")+(C14&lt;'Fee schedules'!$C$5:$C$48))&gt;0)*'Fee schedules'!$D$5:$D$48)))</f>
        <v>6</v>
      </c>
      <c r="F15" s="14" t="n">
        <f aca="false">IF($A15&gt;$B$6,"",IF(ISNUMBER(E15),E15*D15,"On request"))</f>
        <v>90000</v>
      </c>
    </row>
    <row r="16" customFormat="false" ht="15" hidden="false" customHeight="false" outlineLevel="0" collapsed="false">
      <c r="A16" s="9" t="n">
        <v>5</v>
      </c>
      <c r="B16" s="10" t="n">
        <f aca="false">IF($A16&gt;$B$6,"",$B$7+$A16-1)</f>
        <v>2031</v>
      </c>
      <c r="C16" s="11" t="n">
        <v>200000</v>
      </c>
      <c r="D16" s="11" t="n">
        <v>15000</v>
      </c>
      <c r="E16" s="13" t="n">
        <f aca="false">IF($A16&gt;$B$6,"",IF(SUMPRODUCT(('Fee schedules'!$A$5:$A$48=$B$8)*('Fee schedules'!$B$5:$B$48&lt;=C15)*((('Fee schedules'!$C$5:$C$48="")+(C15&lt;'Fee schedules'!$C$5:$C$48))&gt;0))=0,"On request",SUMPRODUCT(('Fee schedules'!$A$5:$A$48=$B$8)*('Fee schedules'!$B$5:$B$48&lt;=C15)*((('Fee schedules'!$C$5:$C$48="")+(C15&lt;'Fee schedules'!$C$5:$C$48))&gt;0)*'Fee schedules'!$D$5:$D$48)))</f>
        <v>5</v>
      </c>
      <c r="F16" s="14" t="n">
        <f aca="false">IF($A16&gt;$B$6,"",IF(ISNUMBER(E16),E16*D16,"On request"))</f>
        <v>75000</v>
      </c>
    </row>
    <row r="17" customFormat="false" ht="15" hidden="false" customHeight="false" outlineLevel="0" collapsed="false">
      <c r="A17" s="9" t="n">
        <v>6</v>
      </c>
      <c r="B17" s="10" t="str">
        <f aca="false">IF($A17&gt;$B$6,"",$B$7+$A17-1)</f>
        <v/>
      </c>
      <c r="C17" s="11"/>
      <c r="D17" s="11"/>
      <c r="E17" s="13" t="str">
        <f aca="false">IF($A17&gt;$B$6,"",IF(SUMPRODUCT(('Fee schedules'!$A$5:$A$48=$B$8)*('Fee schedules'!$B$5:$B$48&lt;=C16)*((('Fee schedules'!$C$5:$C$48="")+(C16&lt;'Fee schedules'!$C$5:$C$48))&gt;0))=0,"On request",SUMPRODUCT(('Fee schedules'!$A$5:$A$48=$B$8)*('Fee schedules'!$B$5:$B$48&lt;=C16)*((('Fee schedules'!$C$5:$C$48="")+(C16&lt;'Fee schedules'!$C$5:$C$48))&gt;0)*'Fee schedules'!$D$5:$D$48)))</f>
        <v/>
      </c>
      <c r="F17" s="14" t="str">
        <f aca="false">IF($A17&gt;$B$6,"",IF(ISNUMBER(E17),E17*D17,"On request"))</f>
        <v/>
      </c>
    </row>
    <row r="18" customFormat="false" ht="15" hidden="false" customHeight="false" outlineLevel="0" collapsed="false">
      <c r="A18" s="9" t="n">
        <v>7</v>
      </c>
      <c r="B18" s="10" t="str">
        <f aca="false">IF($A18&gt;$B$6,"",$B$7+$A18-1)</f>
        <v/>
      </c>
      <c r="C18" s="11"/>
      <c r="D18" s="11"/>
      <c r="E18" s="13" t="str">
        <f aca="false">IF($A18&gt;$B$6,"",IF(SUMPRODUCT(('Fee schedules'!$A$5:$A$48=$B$8)*('Fee schedules'!$B$5:$B$48&lt;=C17)*((('Fee schedules'!$C$5:$C$48="")+(C17&lt;'Fee schedules'!$C$5:$C$48))&gt;0))=0,"On request",SUMPRODUCT(('Fee schedules'!$A$5:$A$48=$B$8)*('Fee schedules'!$B$5:$B$48&lt;=C17)*((('Fee schedules'!$C$5:$C$48="")+(C17&lt;'Fee schedules'!$C$5:$C$48))&gt;0)*'Fee schedules'!$D$5:$D$48)))</f>
        <v/>
      </c>
      <c r="F18" s="14" t="str">
        <f aca="false">IF($A18&gt;$B$6,"",IF(ISNUMBER(E18),E18*D18,"On request"))</f>
        <v/>
      </c>
    </row>
    <row r="19" customFormat="false" ht="15" hidden="false" customHeight="false" outlineLevel="0" collapsed="false">
      <c r="A19" s="9" t="n">
        <v>8</v>
      </c>
      <c r="B19" s="10" t="str">
        <f aca="false">IF($A19&gt;$B$6,"",$B$7+$A19-1)</f>
        <v/>
      </c>
      <c r="C19" s="11"/>
      <c r="D19" s="11"/>
      <c r="E19" s="13" t="str">
        <f aca="false">IF($A19&gt;$B$6,"",IF(SUMPRODUCT(('Fee schedules'!$A$5:$A$48=$B$8)*('Fee schedules'!$B$5:$B$48&lt;=C18)*((('Fee schedules'!$C$5:$C$48="")+(C18&lt;'Fee schedules'!$C$5:$C$48))&gt;0))=0,"On request",SUMPRODUCT(('Fee schedules'!$A$5:$A$48=$B$8)*('Fee schedules'!$B$5:$B$48&lt;=C18)*((('Fee schedules'!$C$5:$C$48="")+(C18&lt;'Fee schedules'!$C$5:$C$48))&gt;0)*'Fee schedules'!$D$5:$D$48)))</f>
        <v/>
      </c>
      <c r="F19" s="14" t="str">
        <f aca="false">IF($A19&gt;$B$6,"",IF(ISNUMBER(E19),E19*D19,"On request"))</f>
        <v/>
      </c>
    </row>
    <row r="20" customFormat="false" ht="15" hidden="false" customHeight="false" outlineLevel="0" collapsed="false">
      <c r="A20" s="9" t="n">
        <v>9</v>
      </c>
      <c r="B20" s="10" t="str">
        <f aca="false">IF($A20&gt;$B$6,"",$B$7+$A20-1)</f>
        <v/>
      </c>
      <c r="C20" s="11"/>
      <c r="D20" s="11"/>
      <c r="E20" s="13" t="str">
        <f aca="false">IF($A20&gt;$B$6,"",IF(SUMPRODUCT(('Fee schedules'!$A$5:$A$48=$B$8)*('Fee schedules'!$B$5:$B$48&lt;=C19)*((('Fee schedules'!$C$5:$C$48="")+(C19&lt;'Fee schedules'!$C$5:$C$48))&gt;0))=0,"On request",SUMPRODUCT(('Fee schedules'!$A$5:$A$48=$B$8)*('Fee schedules'!$B$5:$B$48&lt;=C19)*((('Fee schedules'!$C$5:$C$48="")+(C19&lt;'Fee schedules'!$C$5:$C$48))&gt;0)*'Fee schedules'!$D$5:$D$48)))</f>
        <v/>
      </c>
      <c r="F20" s="14" t="str">
        <f aca="false">IF($A20&gt;$B$6,"",IF(ISNUMBER(E20),E20*D20,"On request"))</f>
        <v/>
      </c>
    </row>
    <row r="21" customFormat="false" ht="15" hidden="false" customHeight="false" outlineLevel="0" collapsed="false">
      <c r="A21" s="9" t="n">
        <v>10</v>
      </c>
      <c r="B21" s="10" t="str">
        <f aca="false">IF($A21&gt;$B$6,"",$B$7+$A21-1)</f>
        <v/>
      </c>
      <c r="C21" s="11"/>
      <c r="D21" s="11"/>
      <c r="E21" s="13" t="str">
        <f aca="false">IF($A21&gt;$B$6,"",IF(SUMPRODUCT(('Fee schedules'!$A$5:$A$48=$B$8)*('Fee schedules'!$B$5:$B$48&lt;=C20)*((('Fee schedules'!$C$5:$C$48="")+(C20&lt;'Fee schedules'!$C$5:$C$48))&gt;0))=0,"On request",SUMPRODUCT(('Fee schedules'!$A$5:$A$48=$B$8)*('Fee schedules'!$B$5:$B$48&lt;=C20)*((('Fee schedules'!$C$5:$C$48="")+(C20&lt;'Fee schedules'!$C$5:$C$48))&gt;0)*'Fee schedules'!$D$5:$D$48)))</f>
        <v/>
      </c>
      <c r="F21" s="14" t="str">
        <f aca="false">IF($A21&gt;$B$6,"",IF(ISNUMBER(E21),E21*D21,"On request"))</f>
        <v/>
      </c>
    </row>
    <row r="22" customFormat="false" ht="15" hidden="false" customHeight="false" outlineLevel="0" collapsed="false">
      <c r="A22" s="15" t="s">
        <v>15</v>
      </c>
      <c r="B22" s="15"/>
      <c r="C22" s="15"/>
      <c r="D22" s="16" t="n">
        <f aca="false">SUMIFS(D12:D21,A12:A21,"&lt;="&amp;$B$6)</f>
        <v>55000</v>
      </c>
      <c r="E22" s="17" t="n">
        <f aca="false">IF(D22=0,"",F22/D22)</f>
        <v>6.54545454545455</v>
      </c>
      <c r="F22" s="18" t="n">
        <f aca="false">SUM(F12:F21)</f>
        <v>360000</v>
      </c>
    </row>
    <row r="23" customFormat="false" ht="15" hidden="false" customHeight="false" outlineLevel="0" collapsed="false">
      <c r="A23" s="3" t="str">
        <f aca="false">IF(COUNTIF(F12:F21,"On request")&gt;0,"The total excludes years priced on request. Contact Isometric for a quote.","")</f>
        <v/>
      </c>
    </row>
    <row r="25" customFormat="false" ht="15" hidden="false" customHeight="false" outlineLevel="0" collapsed="false">
      <c r="A25" s="19" t="s">
        <v>16</v>
      </c>
    </row>
    <row r="26" customFormat="false" ht="15" hidden="false" customHeight="false" outlineLevel="0" collapsed="false">
      <c r="A26" s="3" t="s">
        <v>17</v>
      </c>
    </row>
    <row r="27" customFormat="false" ht="15" hidden="false" customHeight="false" outlineLevel="0" collapsed="false">
      <c r="A27" s="3" t="s">
        <v>18</v>
      </c>
    </row>
    <row r="28" customFormat="false" ht="15" hidden="false" customHeight="false" outlineLevel="0" collapsed="false">
      <c r="A28" s="3" t="s">
        <v>19</v>
      </c>
    </row>
    <row r="29" customFormat="false" ht="15" hidden="false" customHeight="false" outlineLevel="0" collapsed="false">
      <c r="A29" s="3" t="s">
        <v>20</v>
      </c>
    </row>
  </sheetData>
  <mergeCells count="2">
    <mergeCell ref="A2:F2"/>
    <mergeCell ref="B5:D5"/>
  </mergeCells>
  <conditionalFormatting sqref="A12:F21">
    <cfRule type="expression" priority="2" aboveAverage="0" equalAverage="0" bottom="0" percent="0" rank="0" text="" dxfId="0">
      <formula>$A12&gt;$B$6</formula>
    </cfRule>
  </conditionalFormatting>
  <dataValidations count="4">
    <dataValidation allowBlank="false" error="Pick a pathway from the list." errorStyle="stop" operator="between" prompt="Pick the pathway of the protocol. It decides which fee schedule applies." showDropDown="false" showErrorMessage="true" showInputMessage="false" sqref="B5" type="list">
      <formula1>'Fee schedules'!$F$5:$F$11</formula1>
      <formula2>0</formula2>
    </dataValidation>
    <dataValidation allowBlank="false" error="Enter a whole number of years from 1 to 10." errorStyle="stop" operator="between" showDropDown="false" showErrorMessage="true" showInputMessage="false" sqref="B6" type="whole">
      <formula1>1</formula1>
      <formula2>10</formula2>
    </dataValidation>
    <dataValidation allowBlank="false" errorStyle="stop" operator="between" showDropDown="false" showErrorMessage="true" showInputMessage="false" sqref="B7" type="whole">
      <formula1>2000</formula1>
      <formula2>2100</formula2>
    </dataValidation>
    <dataValidation allowBlank="false" error="Enter a number of tonnes of 0 or more." errorStyle="stop" operator="greaterThanOrEqual" showDropDown="false" showErrorMessage="true" showInputMessage="false" sqref="C11:C16 D12:D16 C17:D21"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4"/>
    <col collapsed="false" customWidth="true" hidden="false" outlineLevel="0" max="3" min="3" style="0" width="16"/>
    <col collapsed="false" customWidth="true" hidden="false" outlineLevel="0" max="4" min="4" style="0" width="12"/>
    <col collapsed="false" customWidth="true" hidden="false" outlineLevel="0" max="5" min="5" style="0" width="4"/>
    <col collapsed="false" customWidth="true" hidden="false" outlineLevel="0" max="6" min="6" style="0" width="44"/>
    <col collapsed="false" customWidth="true" hidden="false" outlineLevel="0" max="7" min="7" style="0" width="20"/>
  </cols>
  <sheetData>
    <row r="1" customFormat="false" ht="17.35" hidden="false" customHeight="false" outlineLevel="0" collapsed="false">
      <c r="A1" s="1" t="s">
        <v>21</v>
      </c>
    </row>
    <row r="2" customFormat="false" ht="27.75" hidden="false" customHeight="true" outlineLevel="0" collapsed="false">
      <c r="A2" s="2" t="s">
        <v>22</v>
      </c>
      <c r="B2" s="2"/>
      <c r="C2" s="2"/>
      <c r="D2" s="2"/>
      <c r="E2" s="2"/>
      <c r="F2" s="2"/>
      <c r="G2" s="2"/>
    </row>
    <row r="4" customFormat="false" ht="30" hidden="false" customHeight="true" outlineLevel="0" collapsed="false">
      <c r="A4" s="8" t="s">
        <v>7</v>
      </c>
      <c r="B4" s="8" t="s">
        <v>23</v>
      </c>
      <c r="C4" s="8" t="s">
        <v>24</v>
      </c>
      <c r="D4" s="8" t="s">
        <v>25</v>
      </c>
      <c r="F4" s="15" t="s">
        <v>3</v>
      </c>
      <c r="G4" s="15" t="s">
        <v>7</v>
      </c>
    </row>
    <row r="5" customFormat="false" ht="15" hidden="false" customHeight="false" outlineLevel="0" collapsed="false">
      <c r="A5" s="20" t="s">
        <v>26</v>
      </c>
      <c r="B5" s="21" t="n">
        <v>0</v>
      </c>
      <c r="C5" s="22" t="n">
        <v>25000</v>
      </c>
      <c r="D5" s="23" t="n">
        <v>10</v>
      </c>
      <c r="F5" s="24" t="s">
        <v>4</v>
      </c>
      <c r="G5" s="24" t="s">
        <v>26</v>
      </c>
    </row>
    <row r="6" customFormat="false" ht="15" hidden="false" customHeight="false" outlineLevel="0" collapsed="false">
      <c r="A6" s="20" t="s">
        <v>26</v>
      </c>
      <c r="B6" s="21" t="n">
        <v>25000</v>
      </c>
      <c r="C6" s="22" t="n">
        <v>50000</v>
      </c>
      <c r="D6" s="23" t="n">
        <v>9</v>
      </c>
      <c r="F6" s="24" t="s">
        <v>27</v>
      </c>
      <c r="G6" s="24" t="s">
        <v>27</v>
      </c>
    </row>
    <row r="7" customFormat="false" ht="15" hidden="false" customHeight="false" outlineLevel="0" collapsed="false">
      <c r="A7" s="20" t="s">
        <v>26</v>
      </c>
      <c r="B7" s="21" t="n">
        <v>50000</v>
      </c>
      <c r="C7" s="22" t="n">
        <v>75000</v>
      </c>
      <c r="D7" s="23" t="n">
        <v>8</v>
      </c>
      <c r="F7" s="24" t="s">
        <v>28</v>
      </c>
      <c r="G7" s="24" t="s">
        <v>29</v>
      </c>
    </row>
    <row r="8" customFormat="false" ht="15" hidden="false" customHeight="false" outlineLevel="0" collapsed="false">
      <c r="A8" s="20" t="s">
        <v>26</v>
      </c>
      <c r="B8" s="21" t="n">
        <v>75000</v>
      </c>
      <c r="C8" s="22" t="n">
        <v>100000</v>
      </c>
      <c r="D8" s="23" t="n">
        <v>7</v>
      </c>
      <c r="F8" s="24" t="s">
        <v>30</v>
      </c>
      <c r="G8" s="24" t="s">
        <v>26</v>
      </c>
    </row>
    <row r="9" customFormat="false" ht="15" hidden="false" customHeight="false" outlineLevel="0" collapsed="false">
      <c r="A9" s="20" t="s">
        <v>26</v>
      </c>
      <c r="B9" s="21" t="n">
        <v>100000</v>
      </c>
      <c r="C9" s="22" t="n">
        <v>150000</v>
      </c>
      <c r="D9" s="23" t="n">
        <v>6</v>
      </c>
      <c r="F9" s="24" t="s">
        <v>31</v>
      </c>
      <c r="G9" s="24" t="s">
        <v>29</v>
      </c>
    </row>
    <row r="10" customFormat="false" ht="15" hidden="false" customHeight="false" outlineLevel="0" collapsed="false">
      <c r="A10" s="20" t="s">
        <v>26</v>
      </c>
      <c r="B10" s="21" t="n">
        <v>150000</v>
      </c>
      <c r="C10" s="22" t="n">
        <v>200000</v>
      </c>
      <c r="D10" s="23" t="n">
        <v>5</v>
      </c>
      <c r="F10" s="24" t="s">
        <v>32</v>
      </c>
      <c r="G10" s="24" t="s">
        <v>29</v>
      </c>
    </row>
    <row r="11" customFormat="false" ht="15" hidden="false" customHeight="false" outlineLevel="0" collapsed="false">
      <c r="A11" s="20" t="s">
        <v>26</v>
      </c>
      <c r="B11" s="21" t="n">
        <v>200000</v>
      </c>
      <c r="C11" s="22" t="n">
        <v>250000</v>
      </c>
      <c r="D11" s="23" t="n">
        <v>4</v>
      </c>
      <c r="F11" s="24" t="s">
        <v>33</v>
      </c>
      <c r="G11" s="24" t="s">
        <v>33</v>
      </c>
    </row>
    <row r="12" customFormat="false" ht="15" hidden="false" customHeight="false" outlineLevel="0" collapsed="false">
      <c r="A12" s="20" t="s">
        <v>26</v>
      </c>
      <c r="B12" s="21" t="n">
        <v>250000</v>
      </c>
      <c r="C12" s="22" t="n">
        <v>300000</v>
      </c>
      <c r="D12" s="23" t="n">
        <v>3.5</v>
      </c>
    </row>
    <row r="13" customFormat="false" ht="15" hidden="false" customHeight="false" outlineLevel="0" collapsed="false">
      <c r="A13" s="20" t="s">
        <v>26</v>
      </c>
      <c r="B13" s="21" t="n">
        <v>300000</v>
      </c>
      <c r="C13" s="22" t="n">
        <v>350000</v>
      </c>
      <c r="D13" s="23" t="n">
        <v>3.4</v>
      </c>
    </row>
    <row r="14" customFormat="false" ht="15" hidden="false" customHeight="false" outlineLevel="0" collapsed="false">
      <c r="A14" s="20" t="s">
        <v>26</v>
      </c>
      <c r="B14" s="21" t="n">
        <v>350000</v>
      </c>
      <c r="C14" s="22" t="n">
        <v>400000</v>
      </c>
      <c r="D14" s="23" t="n">
        <v>3.3</v>
      </c>
    </row>
    <row r="15" customFormat="false" ht="15" hidden="false" customHeight="false" outlineLevel="0" collapsed="false">
      <c r="A15" s="20" t="s">
        <v>26</v>
      </c>
      <c r="B15" s="21" t="n">
        <v>400000</v>
      </c>
      <c r="C15" s="22" t="n">
        <v>450000</v>
      </c>
      <c r="D15" s="23" t="n">
        <v>3.2</v>
      </c>
    </row>
    <row r="16" customFormat="false" ht="15" hidden="false" customHeight="false" outlineLevel="0" collapsed="false">
      <c r="A16" s="20" t="s">
        <v>26</v>
      </c>
      <c r="B16" s="21" t="n">
        <v>450000</v>
      </c>
      <c r="C16" s="22" t="n">
        <v>500000</v>
      </c>
      <c r="D16" s="23" t="n">
        <v>3.1</v>
      </c>
    </row>
    <row r="17" customFormat="false" ht="15" hidden="false" customHeight="false" outlineLevel="0" collapsed="false">
      <c r="A17" s="20" t="s">
        <v>26</v>
      </c>
      <c r="B17" s="21" t="n">
        <v>500000</v>
      </c>
      <c r="C17" s="22"/>
      <c r="D17" s="23" t="n">
        <v>3</v>
      </c>
    </row>
    <row r="18" customFormat="false" ht="15" hidden="false" customHeight="false" outlineLevel="0" collapsed="false">
      <c r="A18" s="20" t="s">
        <v>29</v>
      </c>
      <c r="B18" s="21" t="n">
        <v>0</v>
      </c>
      <c r="C18" s="22" t="n">
        <v>5000</v>
      </c>
      <c r="D18" s="23" t="n">
        <v>30</v>
      </c>
    </row>
    <row r="19" customFormat="false" ht="15" hidden="false" customHeight="false" outlineLevel="0" collapsed="false">
      <c r="A19" s="20" t="s">
        <v>29</v>
      </c>
      <c r="B19" s="21" t="n">
        <v>5000</v>
      </c>
      <c r="C19" s="22" t="n">
        <v>10000</v>
      </c>
      <c r="D19" s="23" t="n">
        <v>25</v>
      </c>
    </row>
    <row r="20" customFormat="false" ht="15" hidden="false" customHeight="false" outlineLevel="0" collapsed="false">
      <c r="A20" s="20" t="s">
        <v>29</v>
      </c>
      <c r="B20" s="21" t="n">
        <v>10000</v>
      </c>
      <c r="C20" s="22" t="n">
        <v>15000</v>
      </c>
      <c r="D20" s="23" t="n">
        <v>20</v>
      </c>
    </row>
    <row r="21" customFormat="false" ht="15" hidden="false" customHeight="false" outlineLevel="0" collapsed="false">
      <c r="A21" s="20" t="s">
        <v>29</v>
      </c>
      <c r="B21" s="21" t="n">
        <v>15000</v>
      </c>
      <c r="C21" s="22" t="n">
        <v>25000</v>
      </c>
      <c r="D21" s="23" t="n">
        <v>15</v>
      </c>
    </row>
    <row r="22" customFormat="false" ht="15" hidden="false" customHeight="false" outlineLevel="0" collapsed="false">
      <c r="A22" s="20" t="s">
        <v>29</v>
      </c>
      <c r="B22" s="21" t="n">
        <v>25000</v>
      </c>
      <c r="C22" s="22" t="n">
        <v>50000</v>
      </c>
      <c r="D22" s="23" t="n">
        <v>10</v>
      </c>
    </row>
    <row r="23" customFormat="false" ht="15" hidden="false" customHeight="false" outlineLevel="0" collapsed="false">
      <c r="A23" s="20" t="s">
        <v>29</v>
      </c>
      <c r="B23" s="21" t="n">
        <v>50000</v>
      </c>
      <c r="C23" s="22" t="n">
        <v>75000</v>
      </c>
      <c r="D23" s="23" t="n">
        <v>8</v>
      </c>
    </row>
    <row r="24" customFormat="false" ht="15" hidden="false" customHeight="false" outlineLevel="0" collapsed="false">
      <c r="A24" s="20" t="s">
        <v>29</v>
      </c>
      <c r="B24" s="21" t="n">
        <v>75000</v>
      </c>
      <c r="C24" s="22" t="n">
        <v>100000</v>
      </c>
      <c r="D24" s="23" t="n">
        <v>7</v>
      </c>
    </row>
    <row r="25" customFormat="false" ht="15" hidden="false" customHeight="false" outlineLevel="0" collapsed="false">
      <c r="A25" s="20" t="s">
        <v>29</v>
      </c>
      <c r="B25" s="21" t="n">
        <v>100000</v>
      </c>
      <c r="C25" s="22" t="n">
        <v>150000</v>
      </c>
      <c r="D25" s="23" t="n">
        <v>6</v>
      </c>
    </row>
    <row r="26" customFormat="false" ht="15" hidden="false" customHeight="false" outlineLevel="0" collapsed="false">
      <c r="A26" s="20" t="s">
        <v>29</v>
      </c>
      <c r="B26" s="21" t="n">
        <v>150000</v>
      </c>
      <c r="C26" s="22" t="n">
        <v>200000</v>
      </c>
      <c r="D26" s="23" t="n">
        <v>5</v>
      </c>
    </row>
    <row r="27" customFormat="false" ht="15" hidden="false" customHeight="false" outlineLevel="0" collapsed="false">
      <c r="A27" s="20" t="s">
        <v>29</v>
      </c>
      <c r="B27" s="21" t="n">
        <v>200000</v>
      </c>
      <c r="C27" s="22" t="n">
        <v>250000</v>
      </c>
      <c r="D27" s="23" t="n">
        <v>4</v>
      </c>
    </row>
    <row r="28" customFormat="false" ht="15" hidden="false" customHeight="false" outlineLevel="0" collapsed="false">
      <c r="A28" s="20" t="s">
        <v>29</v>
      </c>
      <c r="B28" s="21" t="n">
        <v>250000</v>
      </c>
      <c r="C28" s="22" t="n">
        <v>300000</v>
      </c>
      <c r="D28" s="23" t="n">
        <v>3.5</v>
      </c>
    </row>
    <row r="29" customFormat="false" ht="15" hidden="false" customHeight="false" outlineLevel="0" collapsed="false">
      <c r="A29" s="20" t="s">
        <v>29</v>
      </c>
      <c r="B29" s="21" t="n">
        <v>300000</v>
      </c>
      <c r="C29" s="22" t="n">
        <v>350000</v>
      </c>
      <c r="D29" s="23" t="n">
        <v>3.4</v>
      </c>
    </row>
    <row r="30" customFormat="false" ht="15" hidden="false" customHeight="false" outlineLevel="0" collapsed="false">
      <c r="A30" s="20" t="s">
        <v>29</v>
      </c>
      <c r="B30" s="21" t="n">
        <v>350000</v>
      </c>
      <c r="C30" s="22" t="n">
        <v>400000</v>
      </c>
      <c r="D30" s="23" t="n">
        <v>3.3</v>
      </c>
    </row>
    <row r="31" customFormat="false" ht="15" hidden="false" customHeight="false" outlineLevel="0" collapsed="false">
      <c r="A31" s="20" t="s">
        <v>29</v>
      </c>
      <c r="B31" s="21" t="n">
        <v>400000</v>
      </c>
      <c r="C31" s="22" t="n">
        <v>450000</v>
      </c>
      <c r="D31" s="23" t="n">
        <v>3.2</v>
      </c>
    </row>
    <row r="32" customFormat="false" ht="15" hidden="false" customHeight="false" outlineLevel="0" collapsed="false">
      <c r="A32" s="20" t="s">
        <v>29</v>
      </c>
      <c r="B32" s="21" t="n">
        <v>450000</v>
      </c>
      <c r="C32" s="22" t="n">
        <v>500000</v>
      </c>
      <c r="D32" s="23" t="n">
        <v>3.1</v>
      </c>
    </row>
    <row r="33" customFormat="false" ht="15" hidden="false" customHeight="false" outlineLevel="0" collapsed="false">
      <c r="A33" s="20" t="s">
        <v>29</v>
      </c>
      <c r="B33" s="21" t="n">
        <v>500000</v>
      </c>
      <c r="C33" s="22"/>
      <c r="D33" s="23" t="n">
        <v>3</v>
      </c>
    </row>
    <row r="34" customFormat="false" ht="15" hidden="false" customHeight="false" outlineLevel="0" collapsed="false">
      <c r="A34" s="20" t="s">
        <v>27</v>
      </c>
      <c r="B34" s="21" t="n">
        <v>0</v>
      </c>
      <c r="C34" s="22" t="n">
        <v>100000</v>
      </c>
      <c r="D34" s="23" t="n">
        <v>5</v>
      </c>
    </row>
    <row r="35" customFormat="false" ht="15" hidden="false" customHeight="false" outlineLevel="0" collapsed="false">
      <c r="A35" s="20" t="s">
        <v>27</v>
      </c>
      <c r="B35" s="21" t="n">
        <v>100000</v>
      </c>
      <c r="C35" s="22" t="n">
        <v>150000</v>
      </c>
      <c r="D35" s="23" t="n">
        <v>4.5</v>
      </c>
    </row>
    <row r="36" customFormat="false" ht="15" hidden="false" customHeight="false" outlineLevel="0" collapsed="false">
      <c r="A36" s="20" t="s">
        <v>27</v>
      </c>
      <c r="B36" s="21" t="n">
        <v>150000</v>
      </c>
      <c r="C36" s="22" t="n">
        <v>200000</v>
      </c>
      <c r="D36" s="23" t="n">
        <v>3.5</v>
      </c>
    </row>
    <row r="37" customFormat="false" ht="15" hidden="false" customHeight="false" outlineLevel="0" collapsed="false">
      <c r="A37" s="20" t="s">
        <v>27</v>
      </c>
      <c r="B37" s="21" t="n">
        <v>200000</v>
      </c>
      <c r="C37" s="22" t="n">
        <v>250000</v>
      </c>
      <c r="D37" s="23" t="n">
        <v>3</v>
      </c>
    </row>
    <row r="38" customFormat="false" ht="15" hidden="false" customHeight="false" outlineLevel="0" collapsed="false">
      <c r="A38" s="20" t="s">
        <v>27</v>
      </c>
      <c r="B38" s="21" t="n">
        <v>250000</v>
      </c>
      <c r="C38" s="22" t="n">
        <v>300000</v>
      </c>
      <c r="D38" s="23" t="n">
        <v>2.5</v>
      </c>
    </row>
    <row r="39" customFormat="false" ht="15" hidden="false" customHeight="false" outlineLevel="0" collapsed="false">
      <c r="A39" s="20" t="s">
        <v>27</v>
      </c>
      <c r="B39" s="21" t="n">
        <v>300000</v>
      </c>
      <c r="C39" s="22" t="n">
        <v>350000</v>
      </c>
      <c r="D39" s="23" t="n">
        <v>2.25</v>
      </c>
    </row>
    <row r="40" customFormat="false" ht="15" hidden="false" customHeight="false" outlineLevel="0" collapsed="false">
      <c r="A40" s="20" t="s">
        <v>27</v>
      </c>
      <c r="B40" s="21" t="n">
        <v>350000</v>
      </c>
      <c r="C40" s="22"/>
      <c r="D40" s="23" t="n">
        <v>2</v>
      </c>
    </row>
    <row r="41" customFormat="false" ht="15" hidden="false" customHeight="false" outlineLevel="0" collapsed="false">
      <c r="A41" s="20" t="s">
        <v>33</v>
      </c>
      <c r="B41" s="21" t="n">
        <v>200000</v>
      </c>
      <c r="C41" s="22" t="n">
        <v>250000</v>
      </c>
      <c r="D41" s="23" t="n">
        <v>3</v>
      </c>
    </row>
    <row r="42" customFormat="false" ht="15" hidden="false" customHeight="false" outlineLevel="0" collapsed="false">
      <c r="A42" s="20" t="s">
        <v>33</v>
      </c>
      <c r="B42" s="21" t="n">
        <v>250000</v>
      </c>
      <c r="C42" s="22" t="n">
        <v>300000</v>
      </c>
      <c r="D42" s="23" t="n">
        <v>2.5</v>
      </c>
    </row>
    <row r="43" customFormat="false" ht="15" hidden="false" customHeight="false" outlineLevel="0" collapsed="false">
      <c r="A43" s="20" t="s">
        <v>33</v>
      </c>
      <c r="B43" s="21" t="n">
        <v>300000</v>
      </c>
      <c r="C43" s="22" t="n">
        <v>350000</v>
      </c>
      <c r="D43" s="23" t="n">
        <v>2.25</v>
      </c>
    </row>
    <row r="44" customFormat="false" ht="15" hidden="false" customHeight="false" outlineLevel="0" collapsed="false">
      <c r="A44" s="20" t="s">
        <v>33</v>
      </c>
      <c r="B44" s="21" t="n">
        <v>350000</v>
      </c>
      <c r="C44" s="22" t="n">
        <v>400000</v>
      </c>
      <c r="D44" s="23" t="n">
        <v>2</v>
      </c>
    </row>
    <row r="45" customFormat="false" ht="15" hidden="false" customHeight="false" outlineLevel="0" collapsed="false">
      <c r="A45" s="20" t="s">
        <v>33</v>
      </c>
      <c r="B45" s="21" t="n">
        <v>400000</v>
      </c>
      <c r="C45" s="22" t="n">
        <v>500000</v>
      </c>
      <c r="D45" s="23" t="n">
        <v>1.7</v>
      </c>
    </row>
    <row r="46" customFormat="false" ht="15" hidden="false" customHeight="false" outlineLevel="0" collapsed="false">
      <c r="A46" s="20" t="s">
        <v>33</v>
      </c>
      <c r="B46" s="21" t="n">
        <v>500000</v>
      </c>
      <c r="C46" s="22" t="n">
        <v>750000</v>
      </c>
      <c r="D46" s="23" t="n">
        <v>1.4</v>
      </c>
    </row>
    <row r="47" customFormat="false" ht="15" hidden="false" customHeight="false" outlineLevel="0" collapsed="false">
      <c r="A47" s="20" t="s">
        <v>33</v>
      </c>
      <c r="B47" s="21" t="n">
        <v>750000</v>
      </c>
      <c r="C47" s="22" t="n">
        <v>1000000</v>
      </c>
      <c r="D47" s="23" t="n">
        <v>1.2</v>
      </c>
    </row>
    <row r="48" customFormat="false" ht="15" hidden="false" customHeight="false" outlineLevel="0" collapsed="false">
      <c r="A48" s="20" t="s">
        <v>33</v>
      </c>
      <c r="B48" s="21" t="n">
        <v>1000000</v>
      </c>
      <c r="C48" s="22"/>
      <c r="D48" s="23" t="n">
        <v>1</v>
      </c>
    </row>
    <row r="50" customFormat="false" ht="15" hidden="false" customHeight="false" outlineLevel="0" collapsed="false">
      <c r="A50" s="3" t="s">
        <v>34</v>
      </c>
    </row>
  </sheetData>
  <mergeCells count="1">
    <mergeCell ref="A2:G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2026-10-27T15:40:24Z</dcterms:created>
  <dc:creator>openpyxl</dc:creator>
  <dc:description/>
  <dc:language>en-US</dc:language>
  <cp:lastModifiedBy/>
  <dcterms:modified xsi:type="dcterms:W3CDTF">2026-10-27T15:40:24Z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