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sella\public\OPERATIONS\ENGINEERING\ENVIRONMENTAL\EPA\Annual Returns\2024-2025\"/>
    </mc:Choice>
  </mc:AlternateContent>
  <xr:revisionPtr revIDLastSave="0" documentId="13_ncr:1_{5498DF9C-A32E-430B-BBF1-84EAA98977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1" r:id="rId1"/>
    <sheet name="Flow Data" sheetId="2" r:id="rId2"/>
  </sheets>
  <definedNames>
    <definedName name="_MP01">Data!$C$5</definedName>
    <definedName name="_MP02">Data!$C$16</definedName>
    <definedName name="_MP08">Data!$C$27</definedName>
    <definedName name="_MP09">Data!$C$38</definedName>
    <definedName name="_MP10">Data!$C$49</definedName>
    <definedName name="_MP11">Data!$C$60</definedName>
    <definedName name="_MP12">Data!$C$71</definedName>
    <definedName name="_MP13">Data!$C$82</definedName>
    <definedName name="_MP14">Data!$C$93</definedName>
    <definedName name="_MP15">Data!$C$104</definedName>
    <definedName name="_MP16">Data!$C$115</definedName>
    <definedName name="_MP17">Data!$C$126</definedName>
    <definedName name="_MP18">Data!$C$137</definedName>
    <definedName name="_MP19">Data!$C$148</definedName>
    <definedName name="_MP20">Data!$C$159</definedName>
    <definedName name="_MP21">Data!$C$170</definedName>
    <definedName name="_MP22">Data!$C$181</definedName>
    <definedName name="_MP23">Data!$C$192</definedName>
    <definedName name="_MP24">Data!$C$203</definedName>
    <definedName name="_MP25">Data!$C$214</definedName>
    <definedName name="_MP26">Data!$C$225</definedName>
    <definedName name="_MP27">Data!$C$243</definedName>
    <definedName name="_MP28">Data!$C$254</definedName>
    <definedName name="_MP29">Data!$C$254</definedName>
    <definedName name="_MP30">Data!$C$265</definedName>
    <definedName name="_MP31">Data!$C$285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J300" i="1" l="1"/>
  <c r="I300" i="1"/>
  <c r="H300" i="1"/>
  <c r="G300" i="1"/>
  <c r="F300" i="1"/>
  <c r="E300" i="1"/>
  <c r="D300" i="1"/>
  <c r="J299" i="1"/>
  <c r="I299" i="1"/>
  <c r="H299" i="1"/>
  <c r="G299" i="1"/>
  <c r="F299" i="1"/>
  <c r="E299" i="1"/>
  <c r="D299" i="1"/>
  <c r="J298" i="1"/>
  <c r="I298" i="1"/>
  <c r="H298" i="1"/>
  <c r="G298" i="1"/>
  <c r="F298" i="1"/>
  <c r="E298" i="1"/>
  <c r="D298" i="1"/>
  <c r="J280" i="1"/>
  <c r="I280" i="1"/>
  <c r="H280" i="1"/>
  <c r="G280" i="1"/>
  <c r="F280" i="1"/>
  <c r="E280" i="1"/>
  <c r="D280" i="1"/>
  <c r="J279" i="1"/>
  <c r="I279" i="1"/>
  <c r="H279" i="1"/>
  <c r="G279" i="1"/>
  <c r="F279" i="1"/>
  <c r="E279" i="1"/>
  <c r="D279" i="1"/>
  <c r="J278" i="1"/>
  <c r="I278" i="1"/>
  <c r="H278" i="1"/>
  <c r="G278" i="1"/>
  <c r="F278" i="1"/>
  <c r="E278" i="1"/>
  <c r="D278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E76" i="1"/>
  <c r="F76" i="1"/>
  <c r="G76" i="1"/>
  <c r="H76" i="1"/>
  <c r="I76" i="1"/>
  <c r="J76" i="1"/>
  <c r="K76" i="1"/>
  <c r="L76" i="1"/>
  <c r="M76" i="1"/>
  <c r="N76" i="1"/>
  <c r="O76" i="1"/>
  <c r="P76" i="1"/>
  <c r="E77" i="1"/>
  <c r="F77" i="1"/>
  <c r="G77" i="1"/>
  <c r="H77" i="1"/>
  <c r="I77" i="1"/>
  <c r="J77" i="1"/>
  <c r="K77" i="1"/>
  <c r="L77" i="1"/>
  <c r="M77" i="1"/>
  <c r="N77" i="1"/>
  <c r="O77" i="1"/>
  <c r="P77" i="1"/>
  <c r="E78" i="1"/>
  <c r="F78" i="1"/>
  <c r="G78" i="1"/>
  <c r="H78" i="1"/>
  <c r="I78" i="1"/>
  <c r="J78" i="1"/>
  <c r="K78" i="1"/>
  <c r="L78" i="1"/>
  <c r="M78" i="1"/>
  <c r="N78" i="1"/>
  <c r="O78" i="1"/>
  <c r="P78" i="1"/>
  <c r="D78" i="1"/>
  <c r="D77" i="1"/>
  <c r="D76" i="1"/>
  <c r="K67" i="1"/>
  <c r="J67" i="1"/>
  <c r="I67" i="1"/>
  <c r="H67" i="1"/>
  <c r="G67" i="1"/>
  <c r="F67" i="1"/>
  <c r="E67" i="1"/>
  <c r="D67" i="1"/>
  <c r="K66" i="1"/>
  <c r="J66" i="1"/>
  <c r="I66" i="1"/>
  <c r="H66" i="1"/>
  <c r="G66" i="1"/>
  <c r="F66" i="1"/>
  <c r="E66" i="1"/>
  <c r="D66" i="1"/>
  <c r="K65" i="1"/>
  <c r="J65" i="1"/>
  <c r="I65" i="1"/>
  <c r="H65" i="1"/>
  <c r="G65" i="1"/>
  <c r="F65" i="1"/>
  <c r="E65" i="1"/>
  <c r="D65" i="1"/>
  <c r="K56" i="1"/>
  <c r="J56" i="1"/>
  <c r="I56" i="1"/>
  <c r="H56" i="1"/>
  <c r="G56" i="1"/>
  <c r="F56" i="1"/>
  <c r="E56" i="1"/>
  <c r="D56" i="1"/>
  <c r="K55" i="1"/>
  <c r="J55" i="1"/>
  <c r="I55" i="1"/>
  <c r="H55" i="1"/>
  <c r="G55" i="1"/>
  <c r="F55" i="1"/>
  <c r="E55" i="1"/>
  <c r="D55" i="1"/>
  <c r="K54" i="1"/>
  <c r="J54" i="1"/>
  <c r="I54" i="1"/>
  <c r="H54" i="1"/>
  <c r="G54" i="1"/>
  <c r="F54" i="1"/>
  <c r="E54" i="1"/>
  <c r="D54" i="1"/>
  <c r="K45" i="1"/>
  <c r="J45" i="1"/>
  <c r="I45" i="1"/>
  <c r="H45" i="1"/>
  <c r="G45" i="1"/>
  <c r="F45" i="1"/>
  <c r="E45" i="1"/>
  <c r="D45" i="1"/>
  <c r="K44" i="1"/>
  <c r="J44" i="1"/>
  <c r="I44" i="1"/>
  <c r="H44" i="1"/>
  <c r="G44" i="1"/>
  <c r="F44" i="1"/>
  <c r="E44" i="1"/>
  <c r="D44" i="1"/>
  <c r="K43" i="1"/>
  <c r="J43" i="1"/>
  <c r="I43" i="1"/>
  <c r="H43" i="1"/>
  <c r="G43" i="1"/>
  <c r="F43" i="1"/>
  <c r="E43" i="1"/>
  <c r="D43" i="1"/>
  <c r="K34" i="1"/>
  <c r="J34" i="1"/>
  <c r="I34" i="1"/>
  <c r="H34" i="1"/>
  <c r="G34" i="1"/>
  <c r="F34" i="1"/>
  <c r="E34" i="1"/>
  <c r="D34" i="1"/>
  <c r="K33" i="1"/>
  <c r="J33" i="1"/>
  <c r="I33" i="1"/>
  <c r="H33" i="1"/>
  <c r="G33" i="1"/>
  <c r="F33" i="1"/>
  <c r="E33" i="1"/>
  <c r="D33" i="1"/>
  <c r="K32" i="1"/>
  <c r="J32" i="1"/>
  <c r="I32" i="1"/>
  <c r="H32" i="1"/>
  <c r="G32" i="1"/>
  <c r="F32" i="1"/>
  <c r="E32" i="1"/>
  <c r="D32" i="1"/>
  <c r="N23" i="1"/>
  <c r="N21" i="1"/>
  <c r="N12" i="1"/>
  <c r="N10" i="1"/>
  <c r="C1" i="1" a="1"/>
  <c r="C1" i="1" s="1"/>
  <c r="M23" i="1"/>
  <c r="L23" i="1"/>
  <c r="K23" i="1"/>
  <c r="J23" i="1"/>
  <c r="I23" i="1"/>
  <c r="H23" i="1"/>
  <c r="G23" i="1"/>
  <c r="F23" i="1"/>
  <c r="E23" i="1"/>
  <c r="D23" i="1"/>
  <c r="N22" i="1"/>
  <c r="M22" i="1"/>
  <c r="L22" i="1"/>
  <c r="K22" i="1"/>
  <c r="J22" i="1"/>
  <c r="I22" i="1"/>
  <c r="H22" i="1"/>
  <c r="G22" i="1"/>
  <c r="F22" i="1"/>
  <c r="E22" i="1"/>
  <c r="D22" i="1"/>
  <c r="M21" i="1"/>
  <c r="L21" i="1"/>
  <c r="K21" i="1"/>
  <c r="J21" i="1"/>
  <c r="I21" i="1"/>
  <c r="H21" i="1"/>
  <c r="G21" i="1"/>
  <c r="F21" i="1"/>
  <c r="E21" i="1"/>
  <c r="D21" i="1"/>
  <c r="E11" i="1"/>
  <c r="F11" i="1"/>
  <c r="G11" i="1"/>
  <c r="H11" i="1"/>
  <c r="I11" i="1"/>
  <c r="J11" i="1"/>
  <c r="K11" i="1"/>
  <c r="L11" i="1"/>
  <c r="M11" i="1"/>
  <c r="N11" i="1"/>
  <c r="D11" i="1"/>
  <c r="B368" i="2" l="1"/>
  <c r="B369" i="2"/>
  <c r="B370" i="2"/>
  <c r="C368" i="2"/>
  <c r="C369" i="2"/>
  <c r="C370" i="2"/>
  <c r="E10" i="1" l="1"/>
  <c r="E12" i="1"/>
  <c r="F12" i="1"/>
  <c r="G12" i="1"/>
  <c r="H12" i="1"/>
  <c r="I12" i="1"/>
  <c r="J12" i="1"/>
  <c r="K12" i="1"/>
  <c r="L12" i="1"/>
  <c r="M12" i="1"/>
  <c r="F10" i="1"/>
  <c r="G10" i="1"/>
  <c r="H10" i="1"/>
  <c r="I10" i="1"/>
  <c r="J10" i="1"/>
  <c r="K10" i="1"/>
  <c r="L10" i="1"/>
  <c r="M10" i="1"/>
  <c r="D12" i="1"/>
  <c r="D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<sst xmlns="http://schemas.openxmlformats.org/spreadsheetml/2006/main" count="771" uniqueCount="90">
  <si>
    <t>Date</t>
  </si>
  <si>
    <t>Monitoring Point 1 - The effluent inlet pipe at the Mt Bingar wastewater treatment plant</t>
  </si>
  <si>
    <t>Ammonia mg/L</t>
  </si>
  <si>
    <t>BOD    mg/L</t>
  </si>
  <si>
    <t>Nitrate mg/L</t>
  </si>
  <si>
    <t>Nitrogen (total) mg/L</t>
  </si>
  <si>
    <t>Potassium mg/L</t>
  </si>
  <si>
    <t>Sodium mg/L</t>
  </si>
  <si>
    <t>Total Suspended Solids mg/L</t>
  </si>
  <si>
    <t>Phosphorus (total)    mg/L</t>
  </si>
  <si>
    <t>pH</t>
  </si>
  <si>
    <t>Conductivity uS/cm</t>
  </si>
  <si>
    <t>Monitoring Point 2 - The effluent sampling point at the 140 megalitre storage pond</t>
  </si>
  <si>
    <t>Monitoring Point 8 - The bore identifed as MB1 at the utilisation area</t>
  </si>
  <si>
    <t>Depth   metres</t>
  </si>
  <si>
    <t>Nitrate   mg/L</t>
  </si>
  <si>
    <t>Monitoring Point 9 - The bore identifed as MB2 at the utilisation area</t>
  </si>
  <si>
    <t>Monitoring Point 10 - The bore identifed as MB3 at the utilisation area</t>
  </si>
  <si>
    <t>Monitoring Point 11 - The bore identifed as MB4 at the utilisation area</t>
  </si>
  <si>
    <t>Monitoring Point 12 - Soil monitoring point at the utilisation area identifed as SP1</t>
  </si>
  <si>
    <t>Conductivity dS/cm</t>
  </si>
  <si>
    <t>Exchangeable Calcium mmol(+)/kg</t>
  </si>
  <si>
    <t>Exchangeable Magnesium mmol(+)/kg</t>
  </si>
  <si>
    <t>Exchangeable Potassium mmol(+)/kg</t>
  </si>
  <si>
    <t>Exchangeable Sodium mmol(+)/kg</t>
  </si>
  <si>
    <t>Phosphorus (total)    mg/kg</t>
  </si>
  <si>
    <t>Nitrogen (total) mg/kg</t>
  </si>
  <si>
    <t>Nitrate   mg/kg</t>
  </si>
  <si>
    <t>Sodium Adsorption Ratio</t>
  </si>
  <si>
    <t>Monitoring Point 13 - Soil monitoring point at the utilisation area identifed as SP2</t>
  </si>
  <si>
    <t>Monitoring Point 14 - Soil monitoring point at the utilisation area identifed as SP3</t>
  </si>
  <si>
    <t>Monitoring Point 15 - Soil monitoring point at the utilisation area identifed as SP4</t>
  </si>
  <si>
    <t>Monitoring Point 16 - Soil monitoring point at the utilisation area identifed as SP5</t>
  </si>
  <si>
    <t>Monitoring Point 17 - Soil monitoring point at the utilisation area identifed as SP6</t>
  </si>
  <si>
    <t>Monitoring Point 18 - Soil monitoring point at the utilisation area identifed as SP7</t>
  </si>
  <si>
    <t>Monitoring Point 19 - Soil monitoring point at the utilisation area identifed as SP8</t>
  </si>
  <si>
    <t>Monitoring Point 20 - Soil monitoring point at the utilisation area identifed as SP9</t>
  </si>
  <si>
    <t>Monitoring Point 21 - Soil monitoring point at the utilisation area identifed as SP10</t>
  </si>
  <si>
    <t>Monitoring Point 22 - Soil monitoring point at the utilisation area identifed as SP11</t>
  </si>
  <si>
    <t>Monitoring Point 23 - Soil monitoring point at the utilisation area identifed as SP12</t>
  </si>
  <si>
    <t>Monitoring Point 24 - Soil monitoring point at the utilisation area identifed as SP13</t>
  </si>
  <si>
    <t>Monitoring Point 25 - Soil monitoring point at the utilisation area identifed as SP14</t>
  </si>
  <si>
    <t>Monitoring Point 26 - Soil monitoring point at the utilisation area identifed as SP15</t>
  </si>
  <si>
    <t>Monitoing Point 27 - Dewatered sludge applied to the utilisation area</t>
  </si>
  <si>
    <t>kg/Ha</t>
  </si>
  <si>
    <t>Phosphorus Buffer Index     L/kg</t>
  </si>
  <si>
    <t>Potassium mg/kg</t>
  </si>
  <si>
    <t>Sodium mg/kg</t>
  </si>
  <si>
    <t>Lowest</t>
  </si>
  <si>
    <t>Highest</t>
  </si>
  <si>
    <t>Average</t>
  </si>
  <si>
    <t>Total</t>
  </si>
  <si>
    <t>Monitoring Point 28 - Soil monitoring point at the utilisation area identifed as SP16</t>
  </si>
  <si>
    <t>Monitoring Point 29 - Soil monitoring point at the utilisation area identifed as SP17</t>
  </si>
  <si>
    <t>Monitoring Point 30 -Emergency Discharge Point</t>
  </si>
  <si>
    <t>TSS mg/L</t>
  </si>
  <si>
    <t>Phosphorus (total) mg/L</t>
  </si>
  <si>
    <t>Turbidity NTU</t>
  </si>
  <si>
    <t>Monitoring Point 31 -Wetlands Discharge Point</t>
  </si>
  <si>
    <t>Flow for Annual Return</t>
  </si>
  <si>
    <t>MP 1 (From Mt Bingar Flows - Direct to CAL)</t>
  </si>
  <si>
    <t>MP 2 (From Mt Bingar Flows - SBR Decant Volume)</t>
  </si>
  <si>
    <t>MIN</t>
  </si>
  <si>
    <t>HIGHEST</t>
  </si>
  <si>
    <t>AVERAGE</t>
  </si>
  <si>
    <t>01</t>
  </si>
  <si>
    <t>02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</si>
  <si>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</si>
  <si>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</si>
  <si>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</si>
  <si>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</si>
  <si>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</si>
  <si>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</si>
  <si>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</si>
  <si>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</si>
  <si>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</si>
  <si>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</si>
  <si>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</si>
  <si>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</si>
  <si>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</si>
  <si>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</si>
  <si>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</si>
  <si>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</si>
  <si>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</si>
  <si>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</si>
  <si>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</si>
  <si>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</si>
  <si>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 xml:space="preserve"> </t>
  </si>
  <si>
    <t>-</t>
  </si>
  <si>
    <t>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</si>
</sst>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/mm/yy;@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u/>
      <sz val="10"/>
      <color theme="10"/>
      <name val="Arial"/>
      <family val="2"/>
    </font>
    <font>
      <b/>
      <u/>
      <sz val="14"/>
      <name val="Arial"/>
      <family val="2"/>
    </font>
    <font>
      <b/>
      <sz val="2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vertical="center" wrapText="1"/>
    </xf>
    <xf numFmtId="3" fontId="3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0" fillId="0" borderId="0" xfId="0" applyAlignment="1">
      <alignment horizontal="centerContinuous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Continuous"/>
    </xf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2" fillId="2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right"/>
    </xf>
    <xf numFmtId="3" fontId="3" fillId="0" borderId="2" xfId="0" applyNumberFormat="1" applyFont="1" applyBorder="1"/>
    <xf numFmtId="0" fontId="0" fillId="3" borderId="8" xfId="0" applyFill="1" applyBorder="1"/>
    <xf numFmtId="0" fontId="0" fillId="3" borderId="9" xfId="0" applyFill="1" applyBorder="1"/>
    <xf numFmtId="0" fontId="0" fillId="3" borderId="0" xfId="0" applyFill="1" applyAlignment="1">
      <alignment vertical="center" wrapText="1"/>
    </xf>
    <xf numFmtId="0" fontId="0" fillId="3" borderId="0" xfId="0" applyFill="1"/>
    <xf numFmtId="0" fontId="0" fillId="3" borderId="6" xfId="0" applyFill="1" applyBorder="1" applyAlignment="1">
      <alignment vertical="center" wrapText="1"/>
    </xf>
    <xf numFmtId="0" fontId="0" fillId="3" borderId="6" xfId="0" applyFill="1" applyBorder="1"/>
    <xf numFmtId="0" fontId="0" fillId="3" borderId="3" xfId="0" applyFill="1" applyBorder="1"/>
    <xf numFmtId="0" fontId="8" fillId="3" borderId="4" xfId="0" applyFont="1" applyFill="1" applyBorder="1" applyAlignment="1">
      <alignment horizontal="centerContinuous"/>
    </xf>
    <xf numFmtId="0" fontId="0" fillId="3" borderId="4" xfId="0" applyFill="1" applyBorder="1" applyAlignment="1">
      <alignment horizontal="centerContinuous"/>
    </xf>
    <xf numFmtId="0" fontId="0" fillId="3" borderId="5" xfId="0" applyFill="1" applyBorder="1"/>
    <xf numFmtId="0" fontId="0" fillId="3" borderId="7" xfId="0" applyFill="1" applyBorder="1"/>
    <xf numFmtId="0" fontId="0" fillId="3" borderId="7" xfId="0" applyFill="1" applyBorder="1" applyAlignment="1">
      <alignment vertical="center" wrapText="1"/>
    </xf>
    <xf numFmtId="0" fontId="0" fillId="3" borderId="10" xfId="0" applyFill="1" applyBorder="1"/>
    <xf numFmtId="0" fontId="0" fillId="3" borderId="4" xfId="0" applyFill="1" applyBorder="1"/>
    <xf numFmtId="0" fontId="8" fillId="3" borderId="0" xfId="0" applyFont="1" applyFill="1" applyAlignment="1">
      <alignment horizontal="centerContinuous"/>
    </xf>
    <xf numFmtId="0" fontId="0" fillId="3" borderId="0" xfId="0" applyFill="1" applyAlignment="1">
      <alignment horizontal="centerContinuous"/>
    </xf>
    <xf numFmtId="2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2" fontId="2" fillId="3" borderId="0" xfId="0" applyNumberFormat="1" applyFont="1" applyFill="1" applyAlignment="1">
      <alignment horizontal="center"/>
    </xf>
    <xf numFmtId="2" fontId="0" fillId="3" borderId="0" xfId="0" applyNumberFormat="1" applyFill="1" applyAlignment="1">
      <alignment horizontal="center"/>
    </xf>
    <xf numFmtId="49" fontId="7" fillId="0" borderId="0" xfId="4" applyNumberFormat="1" applyAlignment="1">
      <alignment horizontal="center" vertical="center"/>
    </xf>
    <xf numFmtId="0" fontId="7" fillId="0" borderId="0" xfId="4" applyAlignment="1">
      <alignment horizontal="center" vertical="center"/>
    </xf>
    <xf numFmtId="14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2" fontId="3" fillId="0" borderId="0" xfId="0" applyNumberFormat="1" applyFont="1" applyAlignment="1" applyProtection="1">
      <alignment horizontal="center"/>
      <protection locked="0"/>
    </xf>
    <xf numFmtId="14" fontId="0" fillId="0" borderId="0" xfId="0" applyNumberFormat="1"/>
    <xf numFmtId="3" fontId="5" fillId="0" borderId="0" xfId="2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3" fontId="5" fillId="0" borderId="0" xfId="0" applyNumberFormat="1" applyFont="1" applyAlignment="1" applyProtection="1">
      <alignment horizontal="center" vertical="center" wrapText="1"/>
      <protection locked="0"/>
    </xf>
    <xf numFmtId="3" fontId="6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0" fillId="0" borderId="0" xfId="0" applyNumberFormat="1" applyProtection="1">
      <protection locked="0"/>
    </xf>
    <xf numFmtId="3" fontId="6" fillId="0" borderId="0" xfId="2" applyNumberFormat="1" applyFont="1" applyFill="1" applyBorder="1" applyAlignment="1" applyProtection="1">
      <alignment horizontal="center" vertical="center"/>
      <protection locked="0"/>
    </xf>
  </cellXfs>
  <cellStyles count="5">
    <cellStyle name="Comma 2" xfId="2" xr:uid="{00000000-0005-0000-0000-000000000000}"/>
    <cellStyle name="Hyperlink" xfId="4" builtinId="8"/>
    <cellStyle name="Normal" xfId="0" builtinId="0"/>
    <cellStyle name="Normal 2" xfId="1" xr:uid="{00000000-0005-0000-0000-000002000000}"/>
    <cellStyle name="Percent 2" xfId="3" xr:uid="{00000000-0005-0000-0000-000003000000}"/>
  </cellStyles>
  <dxfs count="375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numFmt numFmtId="19" formatCode="d/mm/yyyy"/>
      <fill>
        <patternFill patternType="none">
          <fgColor indexed="64"/>
          <bgColor auto="1"/>
        </patternFill>
      </fill>
    </dxf>
    <dxf>
      <border outline="0">
        <right style="medium">
          <color indexed="64"/>
        </righ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BEFF6A-2FB2-429D-B430-41978C8D038F}" name="Table2" displayName="Table2" ref="C7:N12" totalsRowShown="0" headerRowDxfId="374" dataDxfId="372" headerRowBorderDxfId="373" tableBorderDxfId="371" totalsRowBorderDxfId="370">
  <tableColumns count="12">
    <tableColumn id="1" xr3:uid="{6D0A48FA-4739-4565-8C1D-663599AD8712}" name="Date"/>
    <tableColumn id="2" xr3:uid="{DC8AE488-DFB5-4F4D-B7EB-190760A117F0}" name="Ammonia mg/L" dataDxfId="369"/>
    <tableColumn id="3" xr3:uid="{D4A19E86-DE8B-4B15-890D-DD40D42BC1D3}" name="BOD    mg/L" dataDxfId="368"/>
    <tableColumn id="4" xr3:uid="{F2EE7739-554D-4641-A751-F1E8A3266035}" name="Conductivity uS/cm" dataDxfId="367"/>
    <tableColumn id="5" xr3:uid="{AD6B7CD6-F4BF-4CA7-B8C6-80EA1AB01AE1}" name="Nitrate mg/L" dataDxfId="366"/>
    <tableColumn id="6" xr3:uid="{E8CEBF09-A2C4-4FE3-8286-1D2958D58DAF}" name="Nitrogen (total) mg/L" dataDxfId="365"/>
    <tableColumn id="7" xr3:uid="{E9006966-C029-4F89-9EFB-3A7330CA9FC1}" name="Phosphorus (total)    mg/L" dataDxfId="364"/>
    <tableColumn id="8" xr3:uid="{DB887C64-E0E7-4A22-AE72-30E771EB4699}" name="Potassium mg/L" dataDxfId="363"/>
    <tableColumn id="9" xr3:uid="{223019D4-E13C-4E0B-BC46-00667DE3838A}" name="Sodium mg/L" dataDxfId="362"/>
    <tableColumn id="10" xr3:uid="{7167C4A8-F292-452A-84DC-288845EAF5BF}" name="Total Suspended Solids mg/L" dataDxfId="361"/>
    <tableColumn id="11" xr3:uid="{7F4CCA6A-7098-4FEE-98DA-E7425FC85BF1}" name="pH" dataDxfId="360"/>
    <tableColumn id="12" xr3:uid="{B849B458-E9EB-4AB0-9168-C8BC5EB0B135}" name="Flow for Annual Return" dataDxfId="359"/>
  </tableColumns>
  <tableStyleInfo name="TableStyleMedium9"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F0E6655-F45E-4F26-833A-3DEF46C88070}" name="Table25891011121416" displayName="Table25891011121416" ref="C106:P111" totalsRowShown="0" headerRowDxfId="260" dataDxfId="259">
  <tableColumns count="14">
    <tableColumn id="1" xr3:uid="{425F5374-80D0-41FD-97E0-010AC12840B1}" name="Date"/>
    <tableColumn id="2" xr3:uid="{0FBB2E41-008B-43D4-ACEB-633216EFC64F}" name="Conductivity dS/cm" dataDxfId="258"/>
    <tableColumn id="3" xr3:uid="{FE2EF038-6305-4039-B12A-A18E246253E2}" name="Exchangeable Calcium mmol(+)/kg" dataDxfId="257"/>
    <tableColumn id="4" xr3:uid="{CFB262B1-D06E-43F7-93C8-B143281B5861}" name="Exchangeable Magnesium mmol(+)/kg" dataDxfId="256"/>
    <tableColumn id="5" xr3:uid="{1953C3B1-D22A-4C5C-9B80-2B070ED74233}" name="Exchangeable Potassium mmol(+)/kg" dataDxfId="255"/>
    <tableColumn id="6" xr3:uid="{2A0BA573-B063-4C6C-B4AE-F363A6B30F67}" name="Exchangeable Sodium mmol(+)/kg" dataDxfId="254"/>
    <tableColumn id="7" xr3:uid="{28D7E3C8-0937-4F5B-B7F4-B66196E8C091}" name="Nitrate   mg/kg" dataDxfId="253"/>
    <tableColumn id="8" xr3:uid="{9B725D5A-044A-42AE-91B1-46EC4BCA429C}" name="Nitrogen (total) mg/kg" dataDxfId="252"/>
    <tableColumn id="9" xr3:uid="{6498FC47-A5BB-4302-8DBD-7B0E386E366C}" name="pH" dataDxfId="251"/>
    <tableColumn id="13" xr3:uid="{F4EEBFC9-0DA5-4560-8543-8ABC168E5B48}" name="Phosphorus (total)    mg/kg" dataDxfId="250"/>
    <tableColumn id="14" xr3:uid="{68DDC0C8-F2A6-4D86-88EB-033A1F43FD41}" name="Phosphorus Buffer Index     L/kg" dataDxfId="249"/>
    <tableColumn id="15" xr3:uid="{ADF048B7-4C79-4C0D-BA49-7A03B04F70C6}" name="Potassium mg/kg" dataDxfId="248"/>
    <tableColumn id="16" xr3:uid="{DEEA730E-91FA-4665-A2B6-6D04D12E6B6E}" name="Sodium mg/kg" dataDxfId="247"/>
    <tableColumn id="17" xr3:uid="{98AFAB69-2E11-4B2B-8596-904B2F2CC3DB}" name="Sodium Adsorption Ratio" dataDxfId="246"/>
  </tableColumns>
  <tableStyleInfo name="TableStyleMedium9" showFirstColumn="0" showLastColumn="0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05F682F-BF25-4002-A95F-B1252A60492D}" name="Table25891011121517" displayName="Table25891011121517" ref="C117:P122" totalsRowShown="0" headerRowDxfId="245" dataDxfId="244">
  <tableColumns count="14">
    <tableColumn id="1" xr3:uid="{FB9E6279-35BD-412F-8C54-A2F79F35BDF6}" name="Date"/>
    <tableColumn id="2" xr3:uid="{EBF344AF-C33F-47DD-803D-E4FE2ABA7976}" name="Conductivity dS/cm" dataDxfId="243"/>
    <tableColumn id="3" xr3:uid="{177DF914-39B1-44EB-A8AD-C3C12D9DD09F}" name="Exchangeable Calcium mmol(+)/kg" dataDxfId="242"/>
    <tableColumn id="4" xr3:uid="{CDED3B37-D1C0-4D45-9231-1A7A73EC3074}" name="Exchangeable Magnesium mmol(+)/kg" dataDxfId="241"/>
    <tableColumn id="5" xr3:uid="{B272D06F-2AA8-4028-8A5E-57598BD398B0}" name="Exchangeable Potassium mmol(+)/kg" dataDxfId="240"/>
    <tableColumn id="6" xr3:uid="{7045C40D-A963-4357-8331-4A40AA36BB97}" name="Exchangeable Sodium mmol(+)/kg" dataDxfId="239"/>
    <tableColumn id="7" xr3:uid="{33C518E7-F002-4BCA-805D-6CAD4BC919CF}" name="Nitrate   mg/kg" dataDxfId="238"/>
    <tableColumn id="8" xr3:uid="{F752B55A-0137-4A61-9BB1-D0A8E1100253}" name="Nitrogen (total) mg/kg" dataDxfId="237"/>
    <tableColumn id="9" xr3:uid="{B3D08617-1950-4D04-85B1-4125BF2C43FD}" name="pH" dataDxfId="236"/>
    <tableColumn id="13" xr3:uid="{81BCB81D-3F8E-4295-A888-E6498F1B834B}" name="Phosphorus (total)    mg/kg" dataDxfId="235"/>
    <tableColumn id="14" xr3:uid="{92B5AB25-8834-4124-A9B3-43DF9A1C2483}" name="Phosphorus Buffer Index     L/kg" dataDxfId="234"/>
    <tableColumn id="15" xr3:uid="{A737C4E7-68C9-4A19-9059-E6901E6633B8}" name="Potassium mg/kg" dataDxfId="233"/>
    <tableColumn id="16" xr3:uid="{BD1ECF1C-1B3B-4A84-A4BF-5E051CF29325}" name="Sodium mg/kg" dataDxfId="232"/>
    <tableColumn id="17" xr3:uid="{71AB35D8-5F26-47E6-BF03-31E29EAAA68F}" name="Sodium Adsorption Ratio" dataDxfId="231"/>
  </tableColumns>
  <tableStyleInfo name="TableStyleMedium9" showFirstColumn="0" showLastColumn="0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BBEDAFC-2D5B-4164-80EB-FDA4E3333FDB}" name="Table2589101112141618" displayName="Table2589101112141618" ref="C128:P133" totalsRowShown="0" headerRowDxfId="230" dataDxfId="229">
  <tableColumns count="14">
    <tableColumn id="1" xr3:uid="{B8A88A95-14BA-41E1-97BA-14909B894A75}" name="Date"/>
    <tableColumn id="2" xr3:uid="{A48E41E0-F81E-4559-A626-EB091D59ECEF}" name="Conductivity dS/cm" dataDxfId="228"/>
    <tableColumn id="3" xr3:uid="{DFFD38AF-6CB5-4F22-926D-6ED831168C58}" name="Exchangeable Calcium mmol(+)/kg" dataDxfId="227"/>
    <tableColumn id="4" xr3:uid="{4B792B81-CB46-466A-9443-A204A25DDC97}" name="Exchangeable Magnesium mmol(+)/kg" dataDxfId="226"/>
    <tableColumn id="5" xr3:uid="{7DE95063-2839-4C5B-8DD2-9DBEEE020956}" name="Exchangeable Potassium mmol(+)/kg" dataDxfId="225"/>
    <tableColumn id="6" xr3:uid="{A21A1601-3C42-40DD-8620-5958E45CDBFA}" name="Exchangeable Sodium mmol(+)/kg" dataDxfId="224"/>
    <tableColumn id="7" xr3:uid="{CD32E91E-DF7A-47B6-92EF-66B14D8C09B0}" name="Nitrate   mg/kg" dataDxfId="223"/>
    <tableColumn id="8" xr3:uid="{E15A7A82-F584-4ABB-BED2-B5F7EC4F8A11}" name="Nitrogen (total) mg/kg" dataDxfId="222"/>
    <tableColumn id="9" xr3:uid="{EB1ED599-8423-4F00-AA7D-D610F2C8599A}" name="pH" dataDxfId="221"/>
    <tableColumn id="13" xr3:uid="{CEE8DEC6-36C9-4ED7-BC50-23E817B2612C}" name="Phosphorus (total)    mg/kg" dataDxfId="220"/>
    <tableColumn id="14" xr3:uid="{160E0EAB-E1A3-47F5-B1FB-82BCB8B7005A}" name="Phosphorus Buffer Index     L/kg" dataDxfId="219"/>
    <tableColumn id="15" xr3:uid="{B69876E3-D7D6-413C-B097-D4D407389982}" name="Potassium mg/kg" dataDxfId="218"/>
    <tableColumn id="16" xr3:uid="{ED0D9761-023D-49CD-B192-38D8F7E99E9A}" name="Sodium mg/kg" dataDxfId="217"/>
    <tableColumn id="17" xr3:uid="{0FD2A2D7-C6B8-497F-9D0D-53B31AF95A6B}" name="Sodium Adsorption Ratio" dataDxfId="216"/>
  </tableColumns>
  <tableStyleInfo name="TableStyleMedium9" showFirstColumn="0" showLastColumn="0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9FF9E80-6ACF-401A-B680-FA6944268772}" name="Table25891011121519" displayName="Table25891011121519" ref="C139:P144" totalsRowShown="0" headerRowDxfId="215" dataDxfId="214">
  <tableColumns count="14">
    <tableColumn id="1" xr3:uid="{01834888-91E6-40C0-97AE-4351B0D5C4A5}" name="Date"/>
    <tableColumn id="2" xr3:uid="{E216C2E5-FA66-44AE-B6F2-2DF2094495D9}" name="Conductivity dS/cm" dataDxfId="213"/>
    <tableColumn id="3" xr3:uid="{EB8F75C0-1C0B-4AEB-8BD1-9B9D6D8450C1}" name="Exchangeable Calcium mmol(+)/kg" dataDxfId="212"/>
    <tableColumn id="4" xr3:uid="{8564EF8D-108D-4502-9E83-8B7E6ED0C770}" name="Exchangeable Magnesium mmol(+)/kg" dataDxfId="211"/>
    <tableColumn id="5" xr3:uid="{4B841FA7-8E4A-466E-AC84-11EF8F879D99}" name="Exchangeable Potassium mmol(+)/kg" dataDxfId="210"/>
    <tableColumn id="6" xr3:uid="{5BF09D01-7B2B-429A-92DF-290B343E9B22}" name="Exchangeable Sodium mmol(+)/kg" dataDxfId="209"/>
    <tableColumn id="7" xr3:uid="{073D6F0B-F6FB-4535-9A6D-B1F0B858EBE1}" name="Nitrate   mg/kg" dataDxfId="208"/>
    <tableColumn id="8" xr3:uid="{514E3293-A771-4449-B71A-F74138413939}" name="Nitrogen (total) mg/kg" dataDxfId="207"/>
    <tableColumn id="9" xr3:uid="{06B72C15-1953-46D6-B0B6-B9B876C15880}" name="pH" dataDxfId="206"/>
    <tableColumn id="13" xr3:uid="{FF002AA3-04D2-4B12-A6A4-A48A4BDC7DD6}" name="Phosphorus (total)    mg/kg" dataDxfId="205"/>
    <tableColumn id="14" xr3:uid="{BB0D6B0E-4CA4-4BBD-B008-FBDAAF6EACE3}" name="Phosphorus Buffer Index     L/kg" dataDxfId="204"/>
    <tableColumn id="15" xr3:uid="{FE8B6363-B00D-4CDD-8854-163A38E60870}" name="Potassium mg/kg" dataDxfId="203"/>
    <tableColumn id="16" xr3:uid="{99F6C209-0CCB-48BA-A832-826CDFCB0218}" name="Sodium mg/kg" dataDxfId="202"/>
    <tableColumn id="17" xr3:uid="{19D5CD9E-D2A4-42D2-AEDD-E64EA30D24D9}" name="Sodium Adsorption Ratio" dataDxfId="201"/>
  </tableColumns>
  <tableStyleInfo name="TableStyleMedium9" showFirstColumn="0" showLastColumn="0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1A9CC0A-9C14-4A0D-AB59-AFF969E72829}" name="Table2589101112141620" displayName="Table2589101112141620" ref="C150:P155" totalsRowShown="0" headerRowDxfId="200" dataDxfId="199">
  <tableColumns count="14">
    <tableColumn id="1" xr3:uid="{4B74F02C-DDCA-4054-A900-EB069A1D6B58}" name="Date"/>
    <tableColumn id="2" xr3:uid="{93A5D897-769B-4720-B93F-8B5BFBAEC3D5}" name="Conductivity dS/cm" dataDxfId="198"/>
    <tableColumn id="3" xr3:uid="{0689C6B6-EEC2-4981-817C-07187024585C}" name="Exchangeable Calcium mmol(+)/kg" dataDxfId="197"/>
    <tableColumn id="4" xr3:uid="{8E5F7E13-24B5-494C-8C73-EE519A374E25}" name="Exchangeable Magnesium mmol(+)/kg" dataDxfId="196"/>
    <tableColumn id="5" xr3:uid="{BC32C7AA-5FCA-4CA9-912B-5ECB23673948}" name="Exchangeable Potassium mmol(+)/kg" dataDxfId="195"/>
    <tableColumn id="6" xr3:uid="{93056D71-07B9-4629-A054-6BEA8301422D}" name="Exchangeable Sodium mmol(+)/kg" dataDxfId="194"/>
    <tableColumn id="7" xr3:uid="{9EDD1A40-E13D-419E-B147-EC6434E80C26}" name="Nitrate   mg/kg" dataDxfId="193"/>
    <tableColumn id="8" xr3:uid="{FB666AF2-A4F2-4EC2-ADEB-8E5A09A21E37}" name="Nitrogen (total) mg/kg" dataDxfId="192"/>
    <tableColumn id="9" xr3:uid="{636E551D-9E3F-4285-BA3A-BC5AAC5A0E9A}" name="pH" dataDxfId="191"/>
    <tableColumn id="13" xr3:uid="{F39D8F33-5FA7-4DF6-BD5E-C214B921D571}" name="Phosphorus (total)    mg/kg" dataDxfId="190"/>
    <tableColumn id="14" xr3:uid="{DEF5C058-9EF7-4FD3-A221-3AAB7E8BB417}" name="Phosphorus Buffer Index     L/kg" dataDxfId="189"/>
    <tableColumn id="15" xr3:uid="{316C55A2-C84B-4956-8DEE-8E56401FADAE}" name="Potassium mg/kg" dataDxfId="188"/>
    <tableColumn id="16" xr3:uid="{9BEC11E5-3559-48D1-AA68-ACAD2456BC45}" name="Sodium mg/kg" dataDxfId="187"/>
    <tableColumn id="17" xr3:uid="{7AF4E894-1F7B-45B1-8FF0-8E7568BE4968}" name="Sodium Adsorption Ratio" dataDxfId="186"/>
  </tableColumns>
  <tableStyleInfo name="TableStyleMedium9" showFirstColumn="0" showLastColumn="0" showRowStripes="0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220D689-AF57-435D-8120-C7136CEA28EA}" name="Table2589101112151721" displayName="Table2589101112151721" ref="C161:P166" totalsRowShown="0" headerRowDxfId="185" dataDxfId="184">
  <tableColumns count="14">
    <tableColumn id="1" xr3:uid="{ED4609F5-7ABF-4963-8854-058756C1B224}" name="Date"/>
    <tableColumn id="2" xr3:uid="{F0B8D915-4F37-42ED-936B-3544986CF3F3}" name="Conductivity dS/cm" dataDxfId="183"/>
    <tableColumn id="3" xr3:uid="{81ADA76C-404F-40AB-81E1-A3C65FE171B2}" name="Exchangeable Calcium mmol(+)/kg" dataDxfId="182"/>
    <tableColumn id="4" xr3:uid="{0685B778-B121-4762-8DE0-81FD89D5D79B}" name="Exchangeable Magnesium mmol(+)/kg" dataDxfId="181"/>
    <tableColumn id="5" xr3:uid="{90676511-EF88-4BCF-94CA-707C9C65D1EF}" name="Exchangeable Potassium mmol(+)/kg" dataDxfId="180"/>
    <tableColumn id="6" xr3:uid="{6E83B82D-12DC-4A52-BD36-03A03DE111FB}" name="Exchangeable Sodium mmol(+)/kg" dataDxfId="179"/>
    <tableColumn id="7" xr3:uid="{8BB0A60D-1F2F-4921-B94B-EEECDEEA6690}" name="Nitrate   mg/kg" dataDxfId="178"/>
    <tableColumn id="8" xr3:uid="{5A23326A-0035-46F6-BF93-6D43CC1FBE5C}" name="Nitrogen (total) mg/kg" dataDxfId="177"/>
    <tableColumn id="9" xr3:uid="{A3BDF4EF-3F6C-4514-AE99-21053E030E58}" name="pH" dataDxfId="176"/>
    <tableColumn id="13" xr3:uid="{761D0285-618A-42BA-83CD-E486E6982E70}" name="Phosphorus (total)    mg/kg" dataDxfId="175"/>
    <tableColumn id="14" xr3:uid="{0C07094A-A38E-412D-9DF1-448E110E566A}" name="Phosphorus Buffer Index     L/kg" dataDxfId="174"/>
    <tableColumn id="15" xr3:uid="{BF2C2754-4BEC-4A51-9791-72428F941716}" name="Potassium mg/kg" dataDxfId="173"/>
    <tableColumn id="16" xr3:uid="{9E39DC0B-B9EF-451F-A42F-5836CE139242}" name="Sodium mg/kg" dataDxfId="172"/>
    <tableColumn id="17" xr3:uid="{C6B65ACE-47CF-49F4-B12B-174C1CA0F3E1}" name="Sodium Adsorption Ratio" dataDxfId="171"/>
  </tableColumns>
  <tableStyleInfo name="TableStyleMedium9" showFirstColumn="0" showLastColumn="0" showRowStripes="0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86C604FF-998C-4896-BFEF-AA7082B0178B}" name="Table258910111214161822" displayName="Table258910111214161822" ref="C172:P177" totalsRowShown="0" headerRowDxfId="170" dataDxfId="169">
  <tableColumns count="14">
    <tableColumn id="1" xr3:uid="{4F9BDD8B-0805-43E6-AFCF-5A35D60FC3C3}" name="Date"/>
    <tableColumn id="2" xr3:uid="{1FE9D47F-3179-457C-A669-A4F50FF7526A}" name="Conductivity dS/cm" dataDxfId="168"/>
    <tableColumn id="3" xr3:uid="{13A56DA5-EC8B-4178-93AA-698AA395A576}" name="Exchangeable Calcium mmol(+)/kg" dataDxfId="167"/>
    <tableColumn id="4" xr3:uid="{96CF8369-11D0-49E3-BA51-E0502F197113}" name="Exchangeable Magnesium mmol(+)/kg" dataDxfId="166"/>
    <tableColumn id="5" xr3:uid="{C4F4B123-4919-474C-839C-3F7F073891BD}" name="Exchangeable Potassium mmol(+)/kg" dataDxfId="165"/>
    <tableColumn id="6" xr3:uid="{2CD87BA7-6682-422F-A3E5-371E8F40E614}" name="Exchangeable Sodium mmol(+)/kg" dataDxfId="164"/>
    <tableColumn id="7" xr3:uid="{8229B52F-A023-4965-B3F5-E0BE6FEBF50A}" name="Nitrate   mg/kg" dataDxfId="163"/>
    <tableColumn id="8" xr3:uid="{DBA7C8D8-1D91-45C1-A717-51991E46B420}" name="Nitrogen (total) mg/kg" dataDxfId="162"/>
    <tableColumn id="9" xr3:uid="{72CA546A-9BDF-4F69-BDBE-0293B72F57CF}" name="pH" dataDxfId="161"/>
    <tableColumn id="13" xr3:uid="{097B0527-D4D4-43BA-B0BA-9B3EF403211B}" name="Phosphorus (total)    mg/kg" dataDxfId="160"/>
    <tableColumn id="14" xr3:uid="{26C91C28-310C-4532-B873-709B8D4DFCBA}" name="Phosphorus Buffer Index     L/kg" dataDxfId="159"/>
    <tableColumn id="15" xr3:uid="{7CD2AFC6-8BEB-4921-976C-DB35056915F0}" name="Potassium mg/kg" dataDxfId="158"/>
    <tableColumn id="16" xr3:uid="{B0B4803D-D03D-4CD0-86DA-C5FB37F6706E}" name="Sodium mg/kg" dataDxfId="157"/>
    <tableColumn id="17" xr3:uid="{4D5972BF-0E67-45D2-B0DC-424976D3B4E2}" name="Sodium Adsorption Ratio" dataDxfId="156"/>
  </tableColumns>
  <tableStyleInfo name="TableStyleMedium9" showFirstColumn="0" showLastColumn="0" showRowStripes="0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C98523C-8A2C-4017-8BE0-9CCF015EFBCE}" name="Table2589101112151923" displayName="Table2589101112151923" ref="C183:P188" totalsRowShown="0" headerRowDxfId="155" dataDxfId="154">
  <tableColumns count="14">
    <tableColumn id="1" xr3:uid="{3F2DFF71-E82F-47F5-89A8-909ECA383991}" name="Date"/>
    <tableColumn id="2" xr3:uid="{FB5E4989-D574-4812-90CF-FB26E4027BF6}" name="Conductivity dS/cm" dataDxfId="153"/>
    <tableColumn id="3" xr3:uid="{FAE58872-B200-4978-8E77-06E03385A20F}" name="Exchangeable Calcium mmol(+)/kg" dataDxfId="152"/>
    <tableColumn id="4" xr3:uid="{73B758F2-086F-4442-9D08-B68BB848E8A0}" name="Exchangeable Magnesium mmol(+)/kg" dataDxfId="151"/>
    <tableColumn id="5" xr3:uid="{A27BBD0A-25DA-4CFE-AAEA-8077379D0A45}" name="Exchangeable Potassium mmol(+)/kg" dataDxfId="150"/>
    <tableColumn id="6" xr3:uid="{6495E9FC-D316-47E8-9F24-E61609E65EAF}" name="Exchangeable Sodium mmol(+)/kg" dataDxfId="149"/>
    <tableColumn id="7" xr3:uid="{4311EC6E-7F9E-4BCB-87F5-BA10864BB960}" name="Nitrate   mg/kg" dataDxfId="148"/>
    <tableColumn id="8" xr3:uid="{3E828ED3-7FD5-42C0-BD71-94AA7ACC924F}" name="Nitrogen (total) mg/kg" dataDxfId="147"/>
    <tableColumn id="9" xr3:uid="{3272665A-0F13-4EDE-AE1C-0F432031BA7A}" name="pH" dataDxfId="146"/>
    <tableColumn id="13" xr3:uid="{50F7B554-8CBF-459F-BE67-4A4E3E7DD38B}" name="Phosphorus (total)    mg/kg" dataDxfId="145"/>
    <tableColumn id="14" xr3:uid="{1D60D0E0-5BD5-4ED9-9615-2AC44F256E3E}" name="Phosphorus Buffer Index     L/kg" dataDxfId="144"/>
    <tableColumn id="15" xr3:uid="{B01A2E22-0C18-42A0-8D1D-819C312A2BC4}" name="Potassium mg/kg" dataDxfId="143"/>
    <tableColumn id="16" xr3:uid="{05830098-CDEB-4D11-A34A-51FD2C28B277}" name="Sodium mg/kg" dataDxfId="142"/>
    <tableColumn id="17" xr3:uid="{10806714-9CDF-4984-847D-7D06EE4AAC46}" name="Sodium Adsorption Ratio" dataDxfId="141"/>
  </tableColumns>
  <tableStyleInfo name="TableStyleMedium9" showFirstColumn="0" showLastColumn="0" showRowStripes="0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995EBBB-DA57-4482-9DE7-7EA6C7DC3CF0}" name="Table258910111214162024" displayName="Table258910111214162024" ref="C194:P199" totalsRowShown="0" headerRowDxfId="140" dataDxfId="139">
  <tableColumns count="14">
    <tableColumn id="1" xr3:uid="{68992DF4-4668-489F-9725-3FB88CDEFD13}" name="Date"/>
    <tableColumn id="2" xr3:uid="{9FF01812-9819-40E4-A5DE-A425808414BC}" name="Conductivity dS/cm" dataDxfId="138"/>
    <tableColumn id="3" xr3:uid="{639559DD-7148-43AF-9C4A-9463A2A61B33}" name="Exchangeable Calcium mmol(+)/kg" dataDxfId="137"/>
    <tableColumn id="4" xr3:uid="{33AA6553-2DCA-4027-A0CC-BF095B899E71}" name="Exchangeable Magnesium mmol(+)/kg" dataDxfId="136"/>
    <tableColumn id="5" xr3:uid="{E1F22314-788E-4BD0-B592-5D818CCB538B}" name="Exchangeable Potassium mmol(+)/kg" dataDxfId="135"/>
    <tableColumn id="6" xr3:uid="{79108E21-87E2-419E-8C38-F8CF73A5084C}" name="Exchangeable Sodium mmol(+)/kg" dataDxfId="134"/>
    <tableColumn id="7" xr3:uid="{F7280666-3F39-48A8-B918-AEDFB432D17A}" name="Nitrate   mg/kg" dataDxfId="133"/>
    <tableColumn id="8" xr3:uid="{605EC562-E4DF-4483-AF17-E10BF8A89EFB}" name="Nitrogen (total) mg/kg" dataDxfId="132"/>
    <tableColumn id="9" xr3:uid="{187666DE-1C8A-4168-9C91-796BFD7C09C0}" name="pH" dataDxfId="131"/>
    <tableColumn id="13" xr3:uid="{EC058F30-752D-401E-844C-309A45A55FF0}" name="Phosphorus (total)    mg/kg" dataDxfId="130"/>
    <tableColumn id="14" xr3:uid="{03F1C9DA-827A-47AA-8F46-33D869670EB9}" name="Phosphorus Buffer Index     L/kg" dataDxfId="129"/>
    <tableColumn id="15" xr3:uid="{A2D12B0F-BB85-4C55-A817-E3D2DA735F6B}" name="Potassium mg/kg" dataDxfId="128"/>
    <tableColumn id="16" xr3:uid="{55A6F188-A017-41DD-AD69-9F23AD59C278}" name="Sodium mg/kg" dataDxfId="127"/>
    <tableColumn id="17" xr3:uid="{F7111144-215E-4D78-96C7-007BAD145605}" name="Sodium Adsorption Ratio" dataDxfId="126"/>
  </tableColumns>
  <tableStyleInfo name="TableStyleMedium9" showFirstColumn="0" showLastColumn="0" showRowStripes="0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2245CC7-D007-4982-B302-A89A89FDA6E7}" name="Table258910111215172125" displayName="Table258910111215172125" ref="C205:P210" totalsRowShown="0" headerRowDxfId="125" dataDxfId="124">
  <tableColumns count="14">
    <tableColumn id="1" xr3:uid="{BF45E2D3-E32D-4E44-8D70-CFD00BB95E03}" name="Date"/>
    <tableColumn id="2" xr3:uid="{314BAFD6-54B3-4C25-983A-EF1248243B79}" name="Conductivity dS/cm" dataDxfId="123"/>
    <tableColumn id="3" xr3:uid="{39D5876D-D979-4FEE-AC84-6E9CFF392300}" name="Exchangeable Calcium mmol(+)/kg" dataDxfId="122"/>
    <tableColumn id="4" xr3:uid="{FD77CBFF-DFD3-46D0-8303-599095A2D740}" name="Exchangeable Magnesium mmol(+)/kg" dataDxfId="121"/>
    <tableColumn id="5" xr3:uid="{8C92B6EC-790D-49B3-8251-F403B5161FBC}" name="Exchangeable Potassium mmol(+)/kg" dataDxfId="120"/>
    <tableColumn id="6" xr3:uid="{B4A8ABF6-3923-454D-B7CF-67665E28D5C9}" name="Exchangeable Sodium mmol(+)/kg" dataDxfId="119"/>
    <tableColumn id="7" xr3:uid="{74004C55-1815-4206-AD39-87DBAE13386F}" name="Nitrate   mg/kg" dataDxfId="118"/>
    <tableColumn id="8" xr3:uid="{9E603CE9-981D-4C70-81D2-EF33087511BE}" name="Nitrogen (total) mg/kg" dataDxfId="117"/>
    <tableColumn id="9" xr3:uid="{0AA1418E-0CCB-41BC-99F6-976CEB7D80A0}" name="pH" dataDxfId="116"/>
    <tableColumn id="13" xr3:uid="{11B2507F-282B-45A4-B70D-2401047A9FAC}" name="Phosphorus (total)    mg/kg" dataDxfId="115"/>
    <tableColumn id="14" xr3:uid="{22BE523E-A083-49EB-ADB5-C3368CCF495A}" name="Phosphorus Buffer Index     L/kg" dataDxfId="114"/>
    <tableColumn id="15" xr3:uid="{890FD2F6-3B4B-4D7C-A2B6-15E02605C31F}" name="Potassium mg/kg" dataDxfId="113"/>
    <tableColumn id="16" xr3:uid="{05D2ED06-92F1-4C08-9258-EB1579B42C3C}" name="Sodium mg/kg" dataDxfId="112"/>
    <tableColumn id="17" xr3:uid="{D9FAF5A2-A420-442A-BFBC-A0274D809BAD}" name="Sodium Adsorption Ratio" dataDxfId="111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7BAC2A-61BC-4F3B-BC17-83CD1A704724}" name="Table25" displayName="Table25" ref="C18:N23" totalsRowShown="0" headerRowDxfId="358" dataDxfId="357">
  <tableColumns count="12">
    <tableColumn id="1" xr3:uid="{05CF15D0-2C6A-40EF-8DB5-EEA393AC6801}" name="Date"/>
    <tableColumn id="2" xr3:uid="{3CEC85D1-3C40-4BF0-B364-56B250A21551}" name="Ammonia mg/L" dataDxfId="356"/>
    <tableColumn id="3" xr3:uid="{D353B9D7-3257-432C-BEA7-9DB8AF9AE860}" name="BOD    mg/L" dataDxfId="355"/>
    <tableColumn id="4" xr3:uid="{4AA5553A-127A-4658-A56A-7005F7D968B2}" name="Conductivity uS/cm" dataDxfId="354"/>
    <tableColumn id="5" xr3:uid="{F23829D7-7B98-43B3-97C2-86CF53815F26}" name="Nitrate mg/L" dataDxfId="353"/>
    <tableColumn id="6" xr3:uid="{A085FEB2-CFA7-4839-975D-A24566843AD4}" name="Nitrogen (total) mg/L" dataDxfId="352"/>
    <tableColumn id="7" xr3:uid="{0AED7CA5-E7BA-479E-9587-168F1DDB93CD}" name="Phosphorus (total)    mg/L" dataDxfId="351"/>
    <tableColumn id="8" xr3:uid="{8F3A9556-9510-4D5A-8162-B131D6CD390C}" name="Potassium mg/L" dataDxfId="350"/>
    <tableColumn id="9" xr3:uid="{C74FD060-2707-4733-BC13-AC7FB57BE96D}" name="Sodium mg/L" dataDxfId="349"/>
    <tableColumn id="10" xr3:uid="{56516D20-038F-4693-81A8-C2DB7420E468}" name="Total Suspended Solids mg/L" dataDxfId="348"/>
    <tableColumn id="11" xr3:uid="{9F0C8B5C-BB59-4D7B-95B2-445583BF37F8}" name="pH" dataDxfId="347"/>
    <tableColumn id="12" xr3:uid="{2617631C-8F67-466D-8A62-661042910C53}" name="Flow for Annual Return" dataDxfId="346"/>
  </tableColumns>
  <tableStyleInfo name="TableStyleMedium9"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80282DD2-BDE1-4AF7-968D-9702F17C36FE}" name="Table25891011121416182226" displayName="Table25891011121416182226" ref="C216:P221" totalsRowShown="0" headerRowDxfId="110" dataDxfId="109">
  <tableColumns count="14">
    <tableColumn id="1" xr3:uid="{3C818323-AD3B-4C34-BB8B-E2C3FAC97DD1}" name="Date"/>
    <tableColumn id="2" xr3:uid="{FA235348-6559-4A8A-A12F-600CAB0CEB50}" name="Conductivity dS/cm" dataDxfId="108"/>
    <tableColumn id="3" xr3:uid="{45D4701C-2FAF-4CC2-9854-87A75A5F0C7B}" name="Exchangeable Calcium mmol(+)/kg" dataDxfId="107"/>
    <tableColumn id="4" xr3:uid="{602B2FFE-B3A2-4399-8AED-1A6180254EE3}" name="Exchangeable Magnesium mmol(+)/kg" dataDxfId="106"/>
    <tableColumn id="5" xr3:uid="{23C2EA53-40CB-4107-BF4F-1A92C70E46BA}" name="Exchangeable Potassium mmol(+)/kg" dataDxfId="105"/>
    <tableColumn id="6" xr3:uid="{36899B28-0429-4080-AD87-954E25073AB7}" name="Exchangeable Sodium mmol(+)/kg" dataDxfId="104"/>
    <tableColumn id="7" xr3:uid="{6BA4AD52-21FD-4B0B-84C8-DEC4E97241F4}" name="Nitrate   mg/kg" dataDxfId="103"/>
    <tableColumn id="8" xr3:uid="{3E0BA1F2-7A8A-4C75-AFB1-52FDFDFEB442}" name="Nitrogen (total) mg/kg" dataDxfId="102"/>
    <tableColumn id="9" xr3:uid="{85347C96-50D2-47A3-B251-08917DFEFB02}" name="pH" dataDxfId="101"/>
    <tableColumn id="13" xr3:uid="{5B9B4FEC-F460-4B56-BB8D-9F51D94CE08C}" name="Phosphorus (total)    mg/kg" dataDxfId="100"/>
    <tableColumn id="14" xr3:uid="{44F38396-3B43-47CD-8FD9-5BF4458612F2}" name="Phosphorus Buffer Index     L/kg" dataDxfId="99"/>
    <tableColumn id="15" xr3:uid="{A8AB2D30-8E61-423D-A262-FBCDDB3D4661}" name="Potassium mg/kg" dataDxfId="98"/>
    <tableColumn id="16" xr3:uid="{DF18B4CD-5332-4DAE-B30F-534F64608F00}" name="Sodium mg/kg" dataDxfId="97"/>
    <tableColumn id="17" xr3:uid="{8C086850-F65D-4932-8EA6-D7A8DC8CB15F}" name="Sodium Adsorption Ratio" dataDxfId="96"/>
  </tableColumns>
  <tableStyleInfo name="TableStyleMedium9" showFirstColumn="0" showLastColumn="0" showRowStripes="0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E47D4BE-479E-4416-B546-ACB697B53CC9}" name="Table258910111215192327" displayName="Table258910111215192327" ref="C227:P232" totalsRowShown="0" headerRowDxfId="95" dataDxfId="94">
  <tableColumns count="14">
    <tableColumn id="1" xr3:uid="{9FF13D71-96B0-4CD0-883F-9DF5103EA3EB}" name="Date"/>
    <tableColumn id="2" xr3:uid="{864F06DC-2349-40A9-8B05-FD2F96A391B0}" name="Conductivity dS/cm" dataDxfId="93"/>
    <tableColumn id="3" xr3:uid="{1523FC45-52E2-4262-94F1-2A339FF47FFC}" name="Exchangeable Calcium mmol(+)/kg" dataDxfId="92"/>
    <tableColumn id="4" xr3:uid="{8640F522-CABE-49B6-8848-1BD2587BE350}" name="Exchangeable Magnesium mmol(+)/kg" dataDxfId="91"/>
    <tableColumn id="5" xr3:uid="{04B4D94C-9FD9-47DE-8668-14924E0A3BC1}" name="Exchangeable Potassium mmol(+)/kg" dataDxfId="90"/>
    <tableColumn id="6" xr3:uid="{9E2C90BE-518C-4EEE-BA39-6E2F3931BA42}" name="Exchangeable Sodium mmol(+)/kg" dataDxfId="89"/>
    <tableColumn id="7" xr3:uid="{A80A0DE1-5B24-4B53-8A71-77C1511B8545}" name="Nitrate   mg/kg" dataDxfId="88"/>
    <tableColumn id="8" xr3:uid="{E5660259-8BA2-4B0A-B9D6-E2A1AE5DE56B}" name="Nitrogen (total) mg/kg" dataDxfId="87"/>
    <tableColumn id="9" xr3:uid="{6E8B97A7-5506-4E21-B2C1-18870C47312E}" name="pH" dataDxfId="86"/>
    <tableColumn id="13" xr3:uid="{297D6F10-5CA1-47C3-96A8-96F7E23F991C}" name="Phosphorus (total)    mg/kg" dataDxfId="85"/>
    <tableColumn id="14" xr3:uid="{12D4FC60-1E55-4750-90B4-6D4AC455ECA5}" name="Phosphorus Buffer Index     L/kg" dataDxfId="84"/>
    <tableColumn id="15" xr3:uid="{B3831B35-2879-43FC-A619-DD95CB3C0867}" name="Potassium mg/kg" dataDxfId="83"/>
    <tableColumn id="16" xr3:uid="{1A0E5AFA-E8D7-44F0-855F-B09FE32272BE}" name="Sodium mg/kg" dataDxfId="82"/>
    <tableColumn id="17" xr3:uid="{92F85A14-0C01-4DA0-95DA-60B50E51D7F5}" name="Sodium Adsorption Ratio" dataDxfId="81"/>
  </tableColumns>
  <tableStyleInfo name="TableStyleMedium9" showFirstColumn="0" showLastColumn="0" showRowStripes="0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AFBCEEEE-CFBA-457B-9F33-58DD8E488409}" name="Table25891011121416202428" displayName="Table25891011121416202428" ref="C256:P261" totalsRowShown="0" headerRowDxfId="80" dataDxfId="79">
  <tableColumns count="14">
    <tableColumn id="1" xr3:uid="{4849363F-EAC0-43A6-83F8-98C176F94391}" name="Date"/>
    <tableColumn id="2" xr3:uid="{DD00A0DC-A050-4202-A328-93C23FB434DF}" name="Conductivity dS/cm" dataDxfId="78"/>
    <tableColumn id="3" xr3:uid="{C54C6474-9F93-4355-8BAA-4C44884B6FE3}" name="Exchangeable Calcium mmol(+)/kg" dataDxfId="77"/>
    <tableColumn id="4" xr3:uid="{A6DE856E-271B-47B1-94C3-DAD42179F12C}" name="Exchangeable Magnesium mmol(+)/kg" dataDxfId="76"/>
    <tableColumn id="5" xr3:uid="{4A86803E-22F4-417D-A2C9-708CBF20594F}" name="Exchangeable Potassium mmol(+)/kg" dataDxfId="75"/>
    <tableColumn id="6" xr3:uid="{C9F5632E-7F5C-460C-AB6F-E018AD5515CB}" name="Exchangeable Sodium mmol(+)/kg" dataDxfId="74"/>
    <tableColumn id="7" xr3:uid="{06491F68-D661-47B3-9A4E-E49FDE0112C4}" name="Nitrate   mg/kg" dataDxfId="73"/>
    <tableColumn id="8" xr3:uid="{3CBC3009-A44F-4D95-89F4-646479ED5B57}" name="Nitrogen (total) mg/kg" dataDxfId="72"/>
    <tableColumn id="9" xr3:uid="{8CE55714-73ED-41AE-8D79-9DA9475C7249}" name="pH" dataDxfId="71"/>
    <tableColumn id="13" xr3:uid="{8E1430BB-C18D-44E6-9013-E9C7B3A42B86}" name="Phosphorus (total)    mg/kg" dataDxfId="70"/>
    <tableColumn id="14" xr3:uid="{EB9FE83E-2D3E-4BC8-8296-F615C436F1DC}" name="Phosphorus Buffer Index     L/kg" dataDxfId="69"/>
    <tableColumn id="15" xr3:uid="{664164C4-90FC-4325-89F1-F125A7C45FF8}" name="Potassium mg/kg" dataDxfId="68"/>
    <tableColumn id="16" xr3:uid="{9A173306-202C-4604-91E8-DEFAE64A9F7D}" name="Sodium mg/kg" dataDxfId="67"/>
    <tableColumn id="17" xr3:uid="{D362F6D6-1FC9-40AA-80A9-3A857F57C800}" name="Sodium Adsorption Ratio" dataDxfId="66"/>
  </tableColumns>
  <tableStyleInfo name="TableStyleMedium9" showFirstColumn="0" showLastColumn="0" showRowStripes="0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BA28F546-138C-4090-8CE8-595640E15D00}" name="Table25891011121517212529" displayName="Table25891011121517212529" ref="C238:D239" totalsRowShown="0" headerRowDxfId="65" dataDxfId="64">
  <tableColumns count="2">
    <tableColumn id="1" xr3:uid="{E4AA6B89-F2F9-48D3-A04D-F5F412CCF8B6}" name=" "/>
    <tableColumn id="2" xr3:uid="{8C6C5A06-B709-456C-B1D1-61A9CCEE94E5}" name="kg/Ha" dataDxfId="63"/>
  </tableColumns>
  <tableStyleInfo name="TableStyleMedium9" showFirstColumn="0" showLastColumn="0" showRowStripes="0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23DFC63D-FE76-4891-9B70-2EE72B553054}" name="Table2589101112141618222630" displayName="Table2589101112141618222630" ref="C245:P250" totalsRowShown="0" headerRowDxfId="62" dataDxfId="61">
  <tableColumns count="14">
    <tableColumn id="1" xr3:uid="{89AAB931-146A-4059-B64A-EE58C97459D9}" name="Date"/>
    <tableColumn id="2" xr3:uid="{7A73D580-DD09-4E4A-B839-112B85985D33}" name="Conductivity dS/cm" dataDxfId="60"/>
    <tableColumn id="3" xr3:uid="{25C97556-3545-4299-9A23-B6956750C107}" name="Exchangeable Calcium mmol(+)/kg" dataDxfId="59"/>
    <tableColumn id="4" xr3:uid="{2586E35E-E4C2-45E1-93EE-41FC0BD2FF87}" name="Exchangeable Magnesium mmol(+)/kg" dataDxfId="58"/>
    <tableColumn id="5" xr3:uid="{FBE43998-BE8F-4269-84D3-F04C21D03F61}" name="Exchangeable Potassium mmol(+)/kg" dataDxfId="57"/>
    <tableColumn id="6" xr3:uid="{67F05C92-FCF0-4341-8B3B-8EDBDA736DF1}" name="Exchangeable Sodium mmol(+)/kg" dataDxfId="56"/>
    <tableColumn id="7" xr3:uid="{579E86E4-D179-4062-AF4F-51651122D211}" name="Nitrate   mg/kg" dataDxfId="55"/>
    <tableColumn id="8" xr3:uid="{1EA5CA74-E61F-49D4-9B00-1F8D8EADD1F4}" name="Nitrogen (total) mg/kg" dataDxfId="54"/>
    <tableColumn id="9" xr3:uid="{BDB9DE16-CD09-41AF-924A-A58811AB45BE}" name="pH" dataDxfId="53"/>
    <tableColumn id="13" xr3:uid="{61ACC770-BA3C-46E3-BA7A-E7108CB4C179}" name="Phosphorus (total)    mg/kg" dataDxfId="52"/>
    <tableColumn id="14" xr3:uid="{BD963811-AFD7-4013-A00D-B905F3695883}" name="Phosphorus Buffer Index     L/kg" dataDxfId="51"/>
    <tableColumn id="15" xr3:uid="{1BED7EDA-9484-4719-AE72-5C19D72DC1DC}" name="Potassium mg/kg" dataDxfId="50"/>
    <tableColumn id="16" xr3:uid="{3D9295B9-18CE-48CE-A81C-3639DD81EB08}" name="Sodium mg/kg" dataDxfId="49"/>
    <tableColumn id="17" xr3:uid="{7BC438E7-40E7-439C-9412-A320E43FC4B8}" name="Sodium Adsorption Ratio" dataDxfId="48"/>
  </tableColumns>
  <tableStyleInfo name="TableStyleMedium9" showFirstColumn="0" showLastColumn="0" showRowStripes="0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3199270B-57CD-4AF4-86EF-4217E2EADB56}" name="Table258910111214161822263031" displayName="Table258910111214161822263031" ref="C267:J280" totalsRowShown="0" headerRowDxfId="47" dataDxfId="46">
  <tableColumns count="8">
    <tableColumn id="1" xr3:uid="{5FB090B9-B552-451B-9A91-58A6672191C4}" name="Date"/>
    <tableColumn id="2" xr3:uid="{59FDDE2C-FD84-4648-B1FE-5DE6C87E7EED}" name="Conductivity dS/cm" dataDxfId="45"/>
    <tableColumn id="3" xr3:uid="{0133A30B-3F37-4C8B-A407-8DB4874749A1}" name="Nitrogen (total) mg/L" dataDxfId="44"/>
    <tableColumn id="4" xr3:uid="{6E76AE46-8197-4242-B0B6-7E93C0B10F28}" name="Phosphorus (total) mg/L" dataDxfId="43"/>
    <tableColumn id="5" xr3:uid="{7F9BFB72-A643-4759-83DC-13A36D8A9E9F}" name="Potassium mg/L" dataDxfId="42"/>
    <tableColumn id="6" xr3:uid="{8BD9FEAA-8D66-45C0-8F18-A1D3DC17DAB8}" name="Sodium mg/L" dataDxfId="41"/>
    <tableColumn id="7" xr3:uid="{8E08EC7E-43A9-4F85-A094-5F7525F1EE9A}" name="TSS mg/L" dataDxfId="40"/>
    <tableColumn id="8" xr3:uid="{10E85865-1013-4B0C-8BE3-AC5600399CAF}" name="Turbidity NTU" dataDxfId="39"/>
  </tableColumns>
  <tableStyleInfo name="TableStyleMedium9" showFirstColumn="0" showLastColumn="0" showRowStripes="0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FAC7B2C3-DC21-43CB-8486-8E3273B86BF6}" name="Table25891011121416182226303132" displayName="Table25891011121416182226303132" ref="C287:J300" totalsRowShown="0" headerRowDxfId="38" dataDxfId="37">
  <tableColumns count="8">
    <tableColumn id="1" xr3:uid="{80521972-15BF-451A-B3BA-C343F0E66E86}" name="Date"/>
    <tableColumn id="2" xr3:uid="{FFE484AD-4CC2-4D55-8402-BD35873EA085}" name="Conductivity dS/cm" dataDxfId="36"/>
    <tableColumn id="3" xr3:uid="{88F46EEA-6741-4DEE-A84E-099B4DF204B1}" name="Nitrogen (total) mg/L" dataDxfId="35"/>
    <tableColumn id="4" xr3:uid="{48BBAEC0-3270-4788-95CB-EEE598B59D90}" name="Phosphorus (total) mg/L" dataDxfId="34"/>
    <tableColumn id="5" xr3:uid="{F137F88A-5504-41BC-AADE-A20B62D7D1AA}" name="Potassium mg/L" dataDxfId="33"/>
    <tableColumn id="6" xr3:uid="{930E9436-31A2-40BB-B977-B05864874470}" name="Sodium mg/L" dataDxfId="32"/>
    <tableColumn id="7" xr3:uid="{8709E1E0-09D1-4B50-A4DD-EA189752216A}" name="TSS mg/L" dataDxfId="31"/>
    <tableColumn id="8" xr3:uid="{3BD822B5-873F-4C30-92FE-51B1267CFEE0}" name="Turbidity NTU" dataDxfId="30"/>
  </tableColumns>
  <tableStyleInfo name="TableStyleMedium9" showFirstColumn="0" showLastColumn="0" showRowStripes="0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E6D91DF-1470-4F41-A3A7-0FC77017A29E}" name="Table5" displayName="Table5" ref="A1:C367" totalsRowShown="0" headerRowDxfId="29" dataDxfId="28" tableBorderDxfId="27">
  <autoFilter ref="A1:C367" xr:uid="{DE6D91DF-1470-4F41-A3A7-0FC77017A29E}"/>
  <tableColumns count="3">
    <tableColumn id="1" xr3:uid="{FC2E4FBF-7410-444F-8EA7-10F1EC15E7D4}" name="Date" dataDxfId="26">
      <calculatedColumnFormula>A1+1</calculatedColumnFormula>
    </tableColumn>
    <tableColumn id="2" xr3:uid="{5603AC28-12AD-4677-ADAD-2F5320528C44}" name="MP 1 (From Mt Bingar Flows - Direct to CAL)" dataDxfId="25" dataCellStyle="Comma 2"/>
    <tableColumn id="3" xr3:uid="{16307556-3A7A-4BE8-9BBA-DF6165B6988D}" name="MP 2 (From Mt Bingar Flows - SBR Decant Volume)" dataDxfId="24" dataCellStyle="Comma 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23918FE-43F2-4C44-B7D6-5333E9230F68}" name="Table258" displayName="Table258" ref="C29:K34" totalsRowShown="0" headerRowDxfId="345" dataDxfId="344">
  <tableColumns count="9">
    <tableColumn id="1" xr3:uid="{3842330E-6928-4876-8476-020A27A0823F}" name="Date"/>
    <tableColumn id="2" xr3:uid="{D4D4198A-1121-42B6-BF07-4C327D4B26E3}" name="Conductivity uS/cm" dataDxfId="343"/>
    <tableColumn id="3" xr3:uid="{2F4E6F72-465B-4863-B903-2102661B5140}" name="Depth   metres" dataDxfId="342"/>
    <tableColumn id="4" xr3:uid="{AA45BF52-9C52-4D11-B54F-C19AB9996031}" name="Nitrate   mg/L" dataDxfId="341"/>
    <tableColumn id="5" xr3:uid="{9310B17E-90B5-4B81-9B8A-71E7F6E899B6}" name="Nitrogen (total) mg/L" dataDxfId="340"/>
    <tableColumn id="6" xr3:uid="{3434DAF1-8977-4423-85AC-B7699750BFC7}" name="Phosphorus (total)    mg/L" dataDxfId="339"/>
    <tableColumn id="7" xr3:uid="{ABBC9035-E6EE-49F0-925C-64C760F324EB}" name="Potassium mg/L" dataDxfId="338"/>
    <tableColumn id="8" xr3:uid="{C3B9EDB9-4360-47D8-961B-3C73098D05DB}" name="Sodium mg/L" dataDxfId="337"/>
    <tableColumn id="9" xr3:uid="{8288E895-72B6-4E77-9F54-2E52A5BA718C}" name="pH" dataDxfId="336"/>
  </tableColumns>
  <tableStyleInfo name="TableStyleMedium9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0AB8AD2-9935-423B-B3EB-360661C49146}" name="Table2589" displayName="Table2589" ref="C40:K45" totalsRowShown="0" headerRowDxfId="335" dataDxfId="334">
  <tableColumns count="9">
    <tableColumn id="1" xr3:uid="{3709521A-39AD-472E-87F3-DF0E40878190}" name="Date"/>
    <tableColumn id="2" xr3:uid="{8DE55A2F-5609-4CDF-A417-295EF73E93BF}" name="Conductivity uS/cm" dataDxfId="333"/>
    <tableColumn id="3" xr3:uid="{D42D3F20-2073-4BD6-9277-5B87B7351B47}" name="Depth   metres" dataDxfId="332"/>
    <tableColumn id="4" xr3:uid="{AE480356-F1F8-4A91-A0D9-C56071FB6B88}" name="Nitrate   mg/L" dataDxfId="331"/>
    <tableColumn id="5" xr3:uid="{1CCB342F-016C-46E0-9FEF-A8FF7B5D816F}" name="Nitrogen (total) mg/L" dataDxfId="330"/>
    <tableColumn id="6" xr3:uid="{8E02B3CD-BFC3-472D-9E61-7067441E8CBE}" name="Phosphorus (total)    mg/L" dataDxfId="329"/>
    <tableColumn id="7" xr3:uid="{BE124CE6-4C66-471F-8585-54F4B3EE801C}" name="Potassium mg/L" dataDxfId="328"/>
    <tableColumn id="8" xr3:uid="{0750B060-CEB1-4783-8F9A-154660896737}" name="Sodium mg/L" dataDxfId="327"/>
    <tableColumn id="9" xr3:uid="{C011E4E9-731C-4552-9D4E-1387779D7FE5}" name="pH" dataDxfId="326"/>
  </tableColumns>
  <tableStyleInfo name="TableStyleMedium9"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5907C7A-5127-4AC3-9844-43823D0CBD24}" name="Table258910" displayName="Table258910" ref="C51:K56" totalsRowShown="0" headerRowDxfId="325" dataDxfId="324">
  <tableColumns count="9">
    <tableColumn id="1" xr3:uid="{28E9C976-DCEA-425E-AFE4-5A5093DE5294}" name="Date"/>
    <tableColumn id="2" xr3:uid="{04898C2C-48CA-4995-912D-66ED3E8BB86E}" name="Conductivity uS/cm" dataDxfId="323"/>
    <tableColumn id="3" xr3:uid="{7737B020-0728-4842-9AA3-BB3B56189583}" name="Depth   metres" dataDxfId="322"/>
    <tableColumn id="4" xr3:uid="{BE5C172F-CAA9-4FCC-A52B-70994EFDCCBE}" name="Nitrate   mg/L" dataDxfId="321"/>
    <tableColumn id="5" xr3:uid="{16006A9D-8C78-43C3-8859-3F09EDA1BE48}" name="Nitrogen (total) mg/L" dataDxfId="320"/>
    <tableColumn id="6" xr3:uid="{8749AFE3-3DF7-4A58-A4F9-34AA787A38B7}" name="Phosphorus (total)    mg/L" dataDxfId="319"/>
    <tableColumn id="7" xr3:uid="{37BB9DE6-044E-4E7F-BB15-833FF09DBBA9}" name="Potassium mg/L" dataDxfId="318"/>
    <tableColumn id="8" xr3:uid="{9F1A112A-7884-404C-A409-F5A12B519106}" name="Sodium mg/L" dataDxfId="317"/>
    <tableColumn id="9" xr3:uid="{F00B4B30-4463-4537-ADAE-A27967161B0E}" name="pH" dataDxfId="316"/>
  </tableColumns>
  <tableStyleInfo name="TableStyleMedium9" showFirstColumn="0" showLastColumn="0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C99EABB-7A63-428F-9B2E-F03075F132EA}" name="Table25891011" displayName="Table25891011" ref="C62:K67" totalsRowShown="0" headerRowDxfId="315" dataDxfId="314">
  <tableColumns count="9">
    <tableColumn id="1" xr3:uid="{841B72BA-EC89-4AAB-A70F-BDC2B7A8C5ED}" name="Date"/>
    <tableColumn id="2" xr3:uid="{92489CFC-75AD-4203-8B45-A470619C6E00}" name="Conductivity uS/cm" dataDxfId="313"/>
    <tableColumn id="3" xr3:uid="{0E31D2DE-E198-40B0-A359-BE19B6F89FAE}" name="Depth   metres" dataDxfId="312"/>
    <tableColumn id="4" xr3:uid="{A41AB07A-1B84-4525-85F0-D96AF0D7A205}" name="Nitrate   mg/L" dataDxfId="311"/>
    <tableColumn id="5" xr3:uid="{CC9AD2BD-A6F6-4B0F-ADD4-DE8DBFCF1C5F}" name="Nitrogen (total) mg/L" dataDxfId="310"/>
    <tableColumn id="6" xr3:uid="{CCDFD01E-5275-4E09-8C8B-887A1558A1AE}" name="Phosphorus (total)    mg/L" dataDxfId="309"/>
    <tableColumn id="7" xr3:uid="{32730D8A-BA2E-4A0B-B149-F46502596EBD}" name="Potassium mg/L" dataDxfId="308"/>
    <tableColumn id="8" xr3:uid="{D33D7381-A472-47A7-8A7C-44E276F090E3}" name="Sodium mg/L" dataDxfId="307"/>
    <tableColumn id="9" xr3:uid="{8D56183B-8720-432F-B88C-B9056B77B23F}" name="pH" dataDxfId="306"/>
  </tableColumns>
  <tableStyleInfo name="TableStyleMedium9"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2F762A0-B86B-4A79-A19F-970B23257EA2}" name="Table2589101112" displayName="Table2589101112" ref="C73:P78" totalsRowShown="0" headerRowDxfId="305" dataDxfId="304">
  <tableColumns count="14">
    <tableColumn id="1" xr3:uid="{CDE9D7D0-0CFF-427C-806A-8436307B2BA9}" name="Date"/>
    <tableColumn id="2" xr3:uid="{CC1B9868-51DF-4494-91BE-1F3A654F98DB}" name="Conductivity dS/cm" dataDxfId="303"/>
    <tableColumn id="3" xr3:uid="{50340366-8016-4702-A5DE-86A67DFAE252}" name="Exchangeable Calcium mmol(+)/kg" dataDxfId="302"/>
    <tableColumn id="4" xr3:uid="{CC8DB1C9-C171-4174-B67E-139DC309D45F}" name="Exchangeable Magnesium mmol(+)/kg" dataDxfId="301"/>
    <tableColumn id="5" xr3:uid="{6E2C1B10-B43D-43C6-BD80-EC3C2F97CF55}" name="Exchangeable Potassium mmol(+)/kg" dataDxfId="300"/>
    <tableColumn id="6" xr3:uid="{53D06B36-368D-4588-BB51-3434F323EF27}" name="Exchangeable Sodium mmol(+)/kg" dataDxfId="299"/>
    <tableColumn id="7" xr3:uid="{C980BCD3-0404-4B59-9B3E-448E719B9577}" name="Nitrate   mg/kg" dataDxfId="298"/>
    <tableColumn id="8" xr3:uid="{5F04551F-68D9-488F-AFA7-1C3F0FDA44ED}" name="Nitrogen (total) mg/kg" dataDxfId="297"/>
    <tableColumn id="9" xr3:uid="{B7502D94-56F0-4CE1-9FE3-3D3B9C39804D}" name="pH" dataDxfId="296"/>
    <tableColumn id="13" xr3:uid="{14537745-699A-4851-8EDE-E5BC05E322D1}" name="Phosphorus (total)    mg/kg" dataDxfId="295"/>
    <tableColumn id="14" xr3:uid="{D2520E46-CB67-443D-817C-E5B675B620AF}" name="Phosphorus Buffer Index     L/kg" dataDxfId="294"/>
    <tableColumn id="15" xr3:uid="{716D8F70-994F-457D-BD97-1B24DAC00196}" name="Potassium mg/kg" dataDxfId="293"/>
    <tableColumn id="16" xr3:uid="{A00974BF-E260-41D5-8139-C292C9D34FC2}" name="Sodium mg/kg" dataDxfId="292"/>
    <tableColumn id="17" xr3:uid="{2B39E9CD-A0A2-4B2E-AABD-BF09A5D66E91}" name="Sodium Adsorption Ratio" dataDxfId="291"/>
  </tableColumns>
  <tableStyleInfo name="TableStyleMedium9"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CDD86B5-1E6A-40DA-B077-1F401E53B141}" name="Table258910111214" displayName="Table258910111214" ref="C84:P89" totalsRowShown="0" headerRowDxfId="290" dataDxfId="289">
  <tableColumns count="14">
    <tableColumn id="1" xr3:uid="{6DD2B780-9593-40EF-B374-3EF69FCEB660}" name="Date"/>
    <tableColumn id="2" xr3:uid="{5B27372F-B5CD-47FC-8CC0-91F8B38B28DB}" name="Conductivity dS/cm" dataDxfId="288"/>
    <tableColumn id="3" xr3:uid="{AFA2E6CB-0BE8-45C5-B37A-63B050B405DF}" name="Exchangeable Calcium mmol(+)/kg" dataDxfId="287"/>
    <tableColumn id="4" xr3:uid="{6F0E18AE-9CA6-4AC3-BFE6-71B72A7523A6}" name="Exchangeable Magnesium mmol(+)/kg" dataDxfId="286"/>
    <tableColumn id="5" xr3:uid="{3706D9A3-A02B-4712-A0B0-C938FA0FCAF0}" name="Exchangeable Potassium mmol(+)/kg" dataDxfId="285"/>
    <tableColumn id="6" xr3:uid="{7CE164E2-CE1E-4140-885C-943B8D62FF8B}" name="Exchangeable Sodium mmol(+)/kg" dataDxfId="284"/>
    <tableColumn id="7" xr3:uid="{B0AA57DB-2885-47E9-B591-A629551AC488}" name="Nitrate   mg/kg" dataDxfId="283"/>
    <tableColumn id="8" xr3:uid="{8617735C-9786-46CA-BE34-2EE5839D048D}" name="Nitrogen (total) mg/kg" dataDxfId="282"/>
    <tableColumn id="9" xr3:uid="{96D079E4-F95D-40E1-8F58-F7E68A3AD102}" name="pH" dataDxfId="281"/>
    <tableColumn id="13" xr3:uid="{38344872-ECC4-4B5F-A109-FB7C645D4D5F}" name="Phosphorus (total)    mg/kg" dataDxfId="280"/>
    <tableColumn id="14" xr3:uid="{E3A9D88A-75B8-4E17-AE45-6D392F45502B}" name="Phosphorus Buffer Index     L/kg" dataDxfId="279"/>
    <tableColumn id="15" xr3:uid="{83C75744-5B23-4A40-A8A0-681EABA6D9EC}" name="Potassium mg/kg" dataDxfId="278"/>
    <tableColumn id="16" xr3:uid="{0A341558-1271-441E-BF16-13E7E18517CC}" name="Sodium mg/kg" dataDxfId="277"/>
    <tableColumn id="17" xr3:uid="{8290EF32-DC81-4A5E-83F3-8D03EDE3EF8E}" name="Sodium Adsorption Ratio" dataDxfId="276"/>
  </tableColumns>
  <tableStyleInfo name="TableStyleMedium9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BDD8616-89F1-4189-84F1-6BEA3A1C7540}" name="Table258910111215" displayName="Table258910111215" ref="C95:P100" totalsRowShown="0" headerRowDxfId="275" dataDxfId="274">
  <tableColumns count="14">
    <tableColumn id="1" xr3:uid="{A5656BD6-1968-43E8-B203-AC7DD62AC61B}" name="Date"/>
    <tableColumn id="2" xr3:uid="{78A2A1E4-C507-4BCE-9172-D294C32F3050}" name="Conductivity dS/cm" dataDxfId="273"/>
    <tableColumn id="3" xr3:uid="{44F0E066-E5B1-4038-BAE3-63F2D5D97CFF}" name="Exchangeable Calcium mmol(+)/kg" dataDxfId="272"/>
    <tableColumn id="4" xr3:uid="{C1403B05-1337-40B7-BA42-A0455A250DC8}" name="Exchangeable Magnesium mmol(+)/kg" dataDxfId="271"/>
    <tableColumn id="5" xr3:uid="{3EAFC125-9953-4D00-A92D-C18EB046FD04}" name="Exchangeable Potassium mmol(+)/kg" dataDxfId="270"/>
    <tableColumn id="6" xr3:uid="{7654261B-95BC-4229-93BC-04E87EDB6E87}" name="Exchangeable Sodium mmol(+)/kg" dataDxfId="269"/>
    <tableColumn id="7" xr3:uid="{84D31019-71F4-4A9C-9722-76480EE40BA0}" name="Nitrate   mg/kg" dataDxfId="268"/>
    <tableColumn id="8" xr3:uid="{D9829370-7693-473C-A209-380318619A43}" name="Nitrogen (total) mg/kg" dataDxfId="267"/>
    <tableColumn id="9" xr3:uid="{F5A0DD5F-41C7-4230-88D9-D9FBE3A17527}" name="pH" dataDxfId="266"/>
    <tableColumn id="13" xr3:uid="{F6A8BCB0-0876-4551-BC3D-680508F521DA}" name="Phosphorus (total)    mg/kg" dataDxfId="265"/>
    <tableColumn id="14" xr3:uid="{33EBF07C-5881-4773-B5F6-8D411E33D4B4}" name="Phosphorus Buffer Index     L/kg" dataDxfId="264"/>
    <tableColumn id="15" xr3:uid="{CF8C0807-0E36-4DFC-9CFA-B93E334C32B7}" name="Potassium mg/kg" dataDxfId="263"/>
    <tableColumn id="16" xr3:uid="{629B7172-1B65-48D9-BF53-A9AD3A2F3DC9}" name="Sodium mg/kg" dataDxfId="262"/>
    <tableColumn id="17" xr3:uid="{2A1F0551-7796-4F38-89BF-6247C293611D}" name="Sodium Adsorption Ratio" dataDxfId="261"/>
  </tableColumns>
  <tableStyleInfo name="TableStyleMedium9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301"/>
  <sheetViews>
    <sheetView showGridLines="0" tabSelected="1" zoomScale="80" zoomScaleNormal="80" workbookViewId="0">
      <pane ySplit="3" topLeftCell="A4" activePane="bottomLeft" state="frozen"/>
      <selection pane="bottomLeft" activeCell="Y246" sqref="Y246"/>
    </sheetView>
  </sheetViews>
  <sheetFormatPr defaultRowHeight="12.75" x14ac:dyDescent="0.2"/>
  <cols>
    <col min="2" max="2" width="0.7109375" customWidth="1"/>
    <col min="3" max="3" width="11" bestFit="1" customWidth="1"/>
    <col min="4" max="4" width="13.28515625" customWidth="1"/>
    <col min="5" max="5" width="14.28515625" customWidth="1"/>
    <col min="6" max="6" width="14.5703125" customWidth="1"/>
    <col min="7" max="7" width="14.42578125" customWidth="1"/>
    <col min="8" max="8" width="14.28515625" customWidth="1"/>
    <col min="9" max="9" width="14.140625" customWidth="1"/>
    <col min="10" max="10" width="12.5703125" customWidth="1"/>
    <col min="11" max="11" width="10.5703125" customWidth="1"/>
    <col min="12" max="12" width="18.140625" customWidth="1"/>
    <col min="13" max="13" width="13" customWidth="1"/>
    <col min="14" max="14" width="11.85546875" customWidth="1"/>
    <col min="15" max="15" width="12.140625" customWidth="1"/>
    <col min="16" max="16" width="12.5703125" customWidth="1"/>
    <col min="17" max="17" width="0.7109375" customWidth="1"/>
  </cols>
  <sheetData>
    <row r="1" spans="2:17" ht="26.25" x14ac:dyDescent="0.4">
      <c r="C1" s="6" t="str" cm="1">
        <f t="array" aca="1" ref="C1" ca="1">_xlfn.TEXTAFTER(_xlfn.TEXTBEFORE(CELL("filename",C1),".xl"),"[")</f>
        <v>Monitoring Results 2024-2025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2:17" s="5" customFormat="1" x14ac:dyDescent="0.2">
      <c r="C2" s="36" t="s">
        <v>65</v>
      </c>
      <c r="D2" s="36" t="s">
        <v>66</v>
      </c>
      <c r="E2" s="36" t="s">
        <v>67</v>
      </c>
      <c r="F2" s="36" t="s">
        <v>68</v>
      </c>
      <c r="G2" s="36" t="s">
        <v>69</v>
      </c>
      <c r="H2" s="36" t="s">
        <v>70</v>
      </c>
      <c r="I2" s="36" t="s">
        <v>71</v>
      </c>
      <c r="J2" s="36" t="s">
        <v>72</v>
      </c>
      <c r="K2" s="36" t="s">
        <v>73</v>
      </c>
      <c r="L2" s="36" t="s">
        <v>74</v>
      </c>
      <c r="M2" s="36" t="s">
        <v>75</v>
      </c>
      <c r="N2" s="36" t="s">
        <v>76</v>
      </c>
      <c r="O2" s="36" t="s">
        <v>77</v>
      </c>
    </row>
    <row r="3" spans="2:17" s="5" customFormat="1" x14ac:dyDescent="0.2">
      <c r="C3" s="36" t="s">
        <v>78</v>
      </c>
      <c r="D3" s="36" t="s">
        <v>79</v>
      </c>
      <c r="E3" s="36" t="s">
        <v>80</v>
      </c>
      <c r="F3" s="36" t="s">
        <v>81</v>
      </c>
      <c r="G3" s="36" t="s">
        <v>82</v>
      </c>
      <c r="H3" s="36" t="s">
        <v>83</v>
      </c>
      <c r="I3" s="36" t="s">
        <v>84</v>
      </c>
      <c r="J3" s="36" t="s">
        <v>85</v>
      </c>
      <c r="K3" s="36" t="s">
        <v>86</v>
      </c>
      <c r="L3" s="37">
        <v>28</v>
      </c>
      <c r="M3" s="37">
        <v>29</v>
      </c>
      <c r="N3" s="37">
        <v>30</v>
      </c>
      <c r="O3" s="37">
        <v>31</v>
      </c>
      <c r="P3" s="7"/>
    </row>
    <row r="4" spans="2:17" ht="3.75" customHeight="1" thickBot="1" x14ac:dyDescent="0.25">
      <c r="C4" s="8"/>
      <c r="D4" s="8"/>
      <c r="E4" s="8"/>
      <c r="F4" s="8"/>
      <c r="G4" s="8"/>
      <c r="H4" s="8"/>
      <c r="I4" s="8"/>
      <c r="J4" s="8"/>
      <c r="K4" s="8"/>
      <c r="P4" s="7"/>
    </row>
    <row r="5" spans="2:17" ht="18" x14ac:dyDescent="0.25">
      <c r="B5" s="22"/>
      <c r="C5" s="23" t="s">
        <v>1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4"/>
      <c r="P5" s="24"/>
      <c r="Q5" s="25"/>
    </row>
    <row r="6" spans="2:17" x14ac:dyDescent="0.2">
      <c r="B6" s="21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26"/>
    </row>
    <row r="7" spans="2:17" s="1" customFormat="1" ht="39" customHeight="1" x14ac:dyDescent="0.2">
      <c r="B7" s="20"/>
      <c r="C7" s="9" t="s">
        <v>0</v>
      </c>
      <c r="D7" s="9" t="s">
        <v>2</v>
      </c>
      <c r="E7" s="9" t="s">
        <v>3</v>
      </c>
      <c r="F7" s="9" t="s">
        <v>11</v>
      </c>
      <c r="G7" s="9" t="s">
        <v>4</v>
      </c>
      <c r="H7" s="9" t="s">
        <v>5</v>
      </c>
      <c r="I7" s="9" t="s">
        <v>9</v>
      </c>
      <c r="J7" s="9" t="s">
        <v>6</v>
      </c>
      <c r="K7" s="9" t="s">
        <v>7</v>
      </c>
      <c r="L7" s="9" t="s">
        <v>8</v>
      </c>
      <c r="M7" s="9" t="s">
        <v>10</v>
      </c>
      <c r="N7" s="9" t="s">
        <v>59</v>
      </c>
      <c r="O7" s="18"/>
      <c r="P7" s="18"/>
      <c r="Q7" s="27"/>
    </row>
    <row r="8" spans="2:17" x14ac:dyDescent="0.2">
      <c r="B8" s="21"/>
      <c r="C8" s="38">
        <v>45742</v>
      </c>
      <c r="D8" s="39">
        <v>6.46</v>
      </c>
      <c r="E8" s="39">
        <v>3750</v>
      </c>
      <c r="F8" s="39">
        <v>1590</v>
      </c>
      <c r="G8" s="40">
        <v>0.75</v>
      </c>
      <c r="H8" s="39">
        <v>45.5</v>
      </c>
      <c r="I8" s="39">
        <v>19.3</v>
      </c>
      <c r="J8" s="39">
        <v>237</v>
      </c>
      <c r="K8" s="39">
        <v>208</v>
      </c>
      <c r="L8" s="39">
        <v>683</v>
      </c>
      <c r="M8" s="39">
        <v>4.24</v>
      </c>
      <c r="N8" s="10"/>
      <c r="O8" s="19"/>
      <c r="P8" s="19"/>
      <c r="Q8" s="26"/>
    </row>
    <row r="9" spans="2:17" x14ac:dyDescent="0.2">
      <c r="B9" s="21"/>
      <c r="C9" s="38">
        <v>45924</v>
      </c>
      <c r="D9" s="40">
        <v>0.02</v>
      </c>
      <c r="E9" s="39">
        <v>1390</v>
      </c>
      <c r="F9" s="39">
        <v>1300</v>
      </c>
      <c r="G9" s="40">
        <v>0.01</v>
      </c>
      <c r="H9" s="39">
        <v>11</v>
      </c>
      <c r="I9" s="39">
        <v>4.01</v>
      </c>
      <c r="J9" s="39">
        <v>97</v>
      </c>
      <c r="K9" s="39">
        <v>271</v>
      </c>
      <c r="L9" s="39">
        <v>86</v>
      </c>
      <c r="M9" s="39">
        <v>6.94</v>
      </c>
      <c r="N9" s="10"/>
      <c r="O9" s="19"/>
      <c r="P9" s="19"/>
      <c r="Q9" s="26"/>
    </row>
    <row r="10" spans="2:17" x14ac:dyDescent="0.2">
      <c r="B10" s="21"/>
      <c r="C10" s="11" t="s">
        <v>48</v>
      </c>
      <c r="D10" s="12">
        <f t="shared" ref="D10:M10" si="0">MIN(D8:D9)</f>
        <v>0.02</v>
      </c>
      <c r="E10" s="12">
        <f t="shared" si="0"/>
        <v>1390</v>
      </c>
      <c r="F10" s="12">
        <f t="shared" si="0"/>
        <v>1300</v>
      </c>
      <c r="G10" s="12">
        <f t="shared" si="0"/>
        <v>0.01</v>
      </c>
      <c r="H10" s="12">
        <f t="shared" si="0"/>
        <v>11</v>
      </c>
      <c r="I10" s="12">
        <f t="shared" si="0"/>
        <v>4.01</v>
      </c>
      <c r="J10" s="12">
        <f t="shared" si="0"/>
        <v>97</v>
      </c>
      <c r="K10" s="12">
        <f t="shared" si="0"/>
        <v>208</v>
      </c>
      <c r="L10" s="12">
        <f t="shared" si="0"/>
        <v>86</v>
      </c>
      <c r="M10" s="12">
        <f t="shared" si="0"/>
        <v>4.24</v>
      </c>
      <c r="N10" s="12">
        <f>MIN(Table5[MP 1 (From Mt Bingar Flows - Direct to CAL)])</f>
        <v>50</v>
      </c>
      <c r="O10" s="19"/>
      <c r="P10" s="19"/>
      <c r="Q10" s="26"/>
    </row>
    <row r="11" spans="2:17" x14ac:dyDescent="0.2">
      <c r="B11" s="21"/>
      <c r="C11" s="13" t="s">
        <v>50</v>
      </c>
      <c r="D11" s="12">
        <f>IFERROR(AVERAGE(D8:D9),"")</f>
        <v>3.2399999999999998</v>
      </c>
      <c r="E11" s="12">
        <f t="shared" ref="E11:N11" si="1">IFERROR(AVERAGE(E8:E9),"")</f>
        <v>2570</v>
      </c>
      <c r="F11" s="12">
        <f t="shared" si="1"/>
        <v>1445</v>
      </c>
      <c r="G11" s="12">
        <f t="shared" si="1"/>
        <v>0.38</v>
      </c>
      <c r="H11" s="12">
        <f t="shared" si="1"/>
        <v>28.25</v>
      </c>
      <c r="I11" s="12">
        <f t="shared" si="1"/>
        <v>11.655000000000001</v>
      </c>
      <c r="J11" s="12">
        <f t="shared" si="1"/>
        <v>167</v>
      </c>
      <c r="K11" s="12">
        <f t="shared" si="1"/>
        <v>239.5</v>
      </c>
      <c r="L11" s="12">
        <f t="shared" si="1"/>
        <v>384.5</v>
      </c>
      <c r="M11" s="12">
        <f t="shared" si="1"/>
        <v>5.59</v>
      </c>
      <c r="N11" s="12" t="str">
        <f t="shared" si="1"/>
        <v/>
      </c>
      <c r="O11" s="19"/>
      <c r="P11" s="19"/>
      <c r="Q11" s="26"/>
    </row>
    <row r="12" spans="2:17" x14ac:dyDescent="0.2">
      <c r="B12" s="21"/>
      <c r="C12" s="11" t="s">
        <v>49</v>
      </c>
      <c r="D12" s="12">
        <f t="shared" ref="D12:M12" si="2">MAX(D8:D9)</f>
        <v>6.46</v>
      </c>
      <c r="E12" s="12">
        <f t="shared" si="2"/>
        <v>3750</v>
      </c>
      <c r="F12" s="12">
        <f t="shared" si="2"/>
        <v>1590</v>
      </c>
      <c r="G12" s="12">
        <f t="shared" si="2"/>
        <v>0.75</v>
      </c>
      <c r="H12" s="12">
        <f t="shared" si="2"/>
        <v>45.5</v>
      </c>
      <c r="I12" s="12">
        <f t="shared" si="2"/>
        <v>19.3</v>
      </c>
      <c r="J12" s="12">
        <f t="shared" si="2"/>
        <v>237</v>
      </c>
      <c r="K12" s="12">
        <f t="shared" si="2"/>
        <v>271</v>
      </c>
      <c r="L12" s="12">
        <f t="shared" si="2"/>
        <v>683</v>
      </c>
      <c r="M12" s="12">
        <f t="shared" si="2"/>
        <v>6.94</v>
      </c>
      <c r="N12" s="12">
        <f>MAX(Table5[MP 1 (From Mt Bingar Flows - Direct to CAL)])</f>
        <v>2850</v>
      </c>
      <c r="O12" s="19"/>
      <c r="P12" s="19"/>
      <c r="Q12" s="26"/>
    </row>
    <row r="13" spans="2:17" ht="3.75" customHeight="1" thickBot="1" x14ac:dyDescent="0.25">
      <c r="B13" s="16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28"/>
    </row>
    <row r="14" spans="2:17" ht="9.9499999999999993" customHeight="1" thickBot="1" x14ac:dyDescent="0.25"/>
    <row r="15" spans="2:17" ht="3.75" customHeight="1" x14ac:dyDescent="0.2">
      <c r="B15" s="22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5"/>
    </row>
    <row r="16" spans="2:17" ht="18" x14ac:dyDescent="0.25">
      <c r="B16" s="21"/>
      <c r="C16" s="30" t="s">
        <v>12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1"/>
      <c r="P16" s="31"/>
      <c r="Q16" s="26"/>
    </row>
    <row r="17" spans="2:17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6"/>
    </row>
    <row r="18" spans="2:17" s="1" customFormat="1" ht="38.25" x14ac:dyDescent="0.2">
      <c r="B18" s="20"/>
      <c r="C18" s="9" t="s">
        <v>0</v>
      </c>
      <c r="D18" s="9" t="s">
        <v>2</v>
      </c>
      <c r="E18" s="9" t="s">
        <v>3</v>
      </c>
      <c r="F18" s="9" t="s">
        <v>11</v>
      </c>
      <c r="G18" s="9" t="s">
        <v>4</v>
      </c>
      <c r="H18" s="9" t="s">
        <v>5</v>
      </c>
      <c r="I18" s="9" t="s">
        <v>9</v>
      </c>
      <c r="J18" s="9" t="s">
        <v>6</v>
      </c>
      <c r="K18" s="9" t="s">
        <v>7</v>
      </c>
      <c r="L18" s="9" t="s">
        <v>8</v>
      </c>
      <c r="M18" s="9" t="s">
        <v>10</v>
      </c>
      <c r="N18" s="9" t="s">
        <v>59</v>
      </c>
      <c r="O18" s="18"/>
      <c r="P18" s="18"/>
      <c r="Q18" s="27"/>
    </row>
    <row r="19" spans="2:17" x14ac:dyDescent="0.2">
      <c r="B19" s="21"/>
      <c r="C19" s="38">
        <v>45742</v>
      </c>
      <c r="D19" s="39">
        <v>0.09</v>
      </c>
      <c r="E19" s="39">
        <v>56</v>
      </c>
      <c r="F19" s="39">
        <v>1960</v>
      </c>
      <c r="G19" s="40">
        <v>0.01</v>
      </c>
      <c r="H19" s="39">
        <v>34.9</v>
      </c>
      <c r="I19" s="39">
        <v>10.8</v>
      </c>
      <c r="J19" s="39">
        <v>207</v>
      </c>
      <c r="K19" s="39">
        <v>345</v>
      </c>
      <c r="L19" s="39">
        <v>289</v>
      </c>
      <c r="M19" s="39">
        <v>7.83</v>
      </c>
      <c r="N19" s="10"/>
      <c r="O19" s="19"/>
      <c r="P19" s="19"/>
      <c r="Q19" s="26"/>
    </row>
    <row r="20" spans="2:17" x14ac:dyDescent="0.2">
      <c r="B20" s="21"/>
      <c r="C20" s="38">
        <v>45924</v>
      </c>
      <c r="D20" s="40">
        <v>0.35</v>
      </c>
      <c r="E20" s="39">
        <v>35</v>
      </c>
      <c r="F20" s="39">
        <v>1620</v>
      </c>
      <c r="G20" s="40">
        <v>0.01</v>
      </c>
      <c r="H20" s="39">
        <v>15.6</v>
      </c>
      <c r="I20" s="39">
        <v>5.24</v>
      </c>
      <c r="J20" s="39">
        <v>173</v>
      </c>
      <c r="K20" s="39">
        <v>276</v>
      </c>
      <c r="L20" s="39">
        <v>92</v>
      </c>
      <c r="M20" s="39">
        <v>8.41</v>
      </c>
      <c r="N20" s="10"/>
      <c r="O20" s="19"/>
      <c r="P20" s="19"/>
      <c r="Q20" s="26"/>
    </row>
    <row r="21" spans="2:17" x14ac:dyDescent="0.2">
      <c r="B21" s="21"/>
      <c r="C21" s="11" t="s">
        <v>48</v>
      </c>
      <c r="D21" s="12">
        <f t="shared" ref="D21:M21" si="3">MIN(D19:D20)</f>
        <v>0.09</v>
      </c>
      <c r="E21" s="12">
        <f t="shared" si="3"/>
        <v>35</v>
      </c>
      <c r="F21" s="12">
        <f t="shared" si="3"/>
        <v>1620</v>
      </c>
      <c r="G21" s="12">
        <f t="shared" si="3"/>
        <v>0.01</v>
      </c>
      <c r="H21" s="12">
        <f t="shared" si="3"/>
        <v>15.6</v>
      </c>
      <c r="I21" s="12">
        <f t="shared" si="3"/>
        <v>5.24</v>
      </c>
      <c r="J21" s="12">
        <f t="shared" si="3"/>
        <v>173</v>
      </c>
      <c r="K21" s="12">
        <f t="shared" si="3"/>
        <v>276</v>
      </c>
      <c r="L21" s="12">
        <f t="shared" si="3"/>
        <v>92</v>
      </c>
      <c r="M21" s="12">
        <f t="shared" si="3"/>
        <v>7.83</v>
      </c>
      <c r="N21" s="12">
        <f>MIN(Table5[MP 2 (From Mt Bingar Flows - SBR Decant Volume)])</f>
        <v>140</v>
      </c>
      <c r="O21" s="19"/>
      <c r="P21" s="19"/>
      <c r="Q21" s="26"/>
    </row>
    <row r="22" spans="2:17" x14ac:dyDescent="0.2">
      <c r="B22" s="21"/>
      <c r="C22" s="13" t="s">
        <v>50</v>
      </c>
      <c r="D22" s="12">
        <f>IFERROR(AVERAGE(D19:D20),"")</f>
        <v>0.21999999999999997</v>
      </c>
      <c r="E22" s="12">
        <f t="shared" ref="E22:N22" si="4">IFERROR(AVERAGE(E19:E20),"")</f>
        <v>45.5</v>
      </c>
      <c r="F22" s="12">
        <f t="shared" si="4"/>
        <v>1790</v>
      </c>
      <c r="G22" s="12">
        <f t="shared" si="4"/>
        <v>0.01</v>
      </c>
      <c r="H22" s="12">
        <f t="shared" si="4"/>
        <v>25.25</v>
      </c>
      <c r="I22" s="12">
        <f t="shared" si="4"/>
        <v>8.02</v>
      </c>
      <c r="J22" s="12">
        <f t="shared" si="4"/>
        <v>190</v>
      </c>
      <c r="K22" s="12">
        <f t="shared" si="4"/>
        <v>310.5</v>
      </c>
      <c r="L22" s="12">
        <f t="shared" si="4"/>
        <v>190.5</v>
      </c>
      <c r="M22" s="12">
        <f t="shared" si="4"/>
        <v>8.120000000000001</v>
      </c>
      <c r="N22" s="12" t="str">
        <f t="shared" si="4"/>
        <v/>
      </c>
      <c r="O22" s="19"/>
      <c r="P22" s="19"/>
      <c r="Q22" s="26"/>
    </row>
    <row r="23" spans="2:17" x14ac:dyDescent="0.2">
      <c r="B23" s="21"/>
      <c r="C23" s="11" t="s">
        <v>49</v>
      </c>
      <c r="D23" s="12">
        <f t="shared" ref="D23:M23" si="5">MAX(D19:D20)</f>
        <v>0.35</v>
      </c>
      <c r="E23" s="12">
        <f t="shared" si="5"/>
        <v>56</v>
      </c>
      <c r="F23" s="12">
        <f t="shared" si="5"/>
        <v>1960</v>
      </c>
      <c r="G23" s="12">
        <f t="shared" si="5"/>
        <v>0.01</v>
      </c>
      <c r="H23" s="12">
        <f t="shared" si="5"/>
        <v>34.9</v>
      </c>
      <c r="I23" s="12">
        <f t="shared" si="5"/>
        <v>10.8</v>
      </c>
      <c r="J23" s="12">
        <f t="shared" si="5"/>
        <v>207</v>
      </c>
      <c r="K23" s="12">
        <f t="shared" si="5"/>
        <v>345</v>
      </c>
      <c r="L23" s="12">
        <f t="shared" si="5"/>
        <v>289</v>
      </c>
      <c r="M23" s="12">
        <f t="shared" si="5"/>
        <v>8.41</v>
      </c>
      <c r="N23" s="12">
        <f>MAX(Table5[MP 2 (From Mt Bingar Flows - SBR Decant Volume)])</f>
        <v>1650</v>
      </c>
      <c r="O23" s="19"/>
      <c r="P23" s="19"/>
      <c r="Q23" s="26"/>
    </row>
    <row r="24" spans="2:17" ht="3.75" customHeight="1" thickBot="1" x14ac:dyDescent="0.25">
      <c r="B24" s="16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28"/>
    </row>
    <row r="25" spans="2:17" ht="9.9499999999999993" customHeight="1" thickBot="1" x14ac:dyDescent="0.25"/>
    <row r="26" spans="2:17" ht="3.75" customHeight="1" x14ac:dyDescent="0.2">
      <c r="B26" s="22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5"/>
    </row>
    <row r="27" spans="2:17" ht="18" x14ac:dyDescent="0.25">
      <c r="B27" s="21"/>
      <c r="C27" s="30" t="s">
        <v>13</v>
      </c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1"/>
      <c r="P27" s="31"/>
      <c r="Q27" s="26"/>
    </row>
    <row r="28" spans="2:17" x14ac:dyDescent="0.2">
      <c r="B28" s="21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26"/>
    </row>
    <row r="29" spans="2:17" s="1" customFormat="1" ht="39" customHeight="1" x14ac:dyDescent="0.2">
      <c r="B29" s="20"/>
      <c r="C29" s="9" t="s">
        <v>0</v>
      </c>
      <c r="D29" s="9" t="s">
        <v>11</v>
      </c>
      <c r="E29" s="9" t="s">
        <v>14</v>
      </c>
      <c r="F29" s="9" t="s">
        <v>15</v>
      </c>
      <c r="G29" s="9" t="s">
        <v>5</v>
      </c>
      <c r="H29" s="9" t="s">
        <v>9</v>
      </c>
      <c r="I29" s="9" t="s">
        <v>6</v>
      </c>
      <c r="J29" s="9" t="s">
        <v>7</v>
      </c>
      <c r="K29" s="9" t="s">
        <v>10</v>
      </c>
      <c r="L29" s="18"/>
      <c r="M29" s="18"/>
      <c r="N29" s="18"/>
      <c r="O29" s="18"/>
      <c r="P29" s="18"/>
      <c r="Q29" s="27"/>
    </row>
    <row r="30" spans="2:17" x14ac:dyDescent="0.2">
      <c r="B30" s="21"/>
      <c r="C30" s="38">
        <v>45730</v>
      </c>
      <c r="D30" s="39" t="s">
        <v>89</v>
      </c>
      <c r="E30" s="39" t="s">
        <v>89</v>
      </c>
      <c r="F30" s="39" t="s">
        <v>89</v>
      </c>
      <c r="G30" s="39" t="s">
        <v>89</v>
      </c>
      <c r="H30" s="39" t="s">
        <v>89</v>
      </c>
      <c r="I30" s="39" t="s">
        <v>89</v>
      </c>
      <c r="J30" s="39" t="s">
        <v>89</v>
      </c>
      <c r="K30" s="39" t="s">
        <v>89</v>
      </c>
      <c r="L30" s="19"/>
      <c r="M30" s="19"/>
      <c r="N30" s="19"/>
      <c r="O30" s="19"/>
      <c r="P30" s="19"/>
      <c r="Q30" s="26"/>
    </row>
    <row r="31" spans="2:17" x14ac:dyDescent="0.2">
      <c r="B31" s="21"/>
      <c r="C31" s="38">
        <v>45916</v>
      </c>
      <c r="D31" s="41" t="s">
        <v>89</v>
      </c>
      <c r="E31" s="39" t="s">
        <v>89</v>
      </c>
      <c r="F31" s="39" t="s">
        <v>89</v>
      </c>
      <c r="G31" s="40" t="s">
        <v>89</v>
      </c>
      <c r="H31" s="39" t="s">
        <v>89</v>
      </c>
      <c r="I31" s="40" t="s">
        <v>89</v>
      </c>
      <c r="J31" s="39" t="s">
        <v>89</v>
      </c>
      <c r="K31" s="39" t="s">
        <v>89</v>
      </c>
      <c r="L31" s="19"/>
      <c r="M31" s="19"/>
      <c r="N31" s="19"/>
      <c r="O31" s="19"/>
      <c r="P31" s="19"/>
      <c r="Q31" s="26"/>
    </row>
    <row r="32" spans="2:17" x14ac:dyDescent="0.2">
      <c r="B32" s="21"/>
      <c r="C32" s="11" t="s">
        <v>48</v>
      </c>
      <c r="D32" s="12">
        <f t="shared" ref="D32:K32" si="6">MIN(D30:D31)</f>
        <v>0</v>
      </c>
      <c r="E32" s="12">
        <f t="shared" si="6"/>
        <v>0</v>
      </c>
      <c r="F32" s="12">
        <f t="shared" si="6"/>
        <v>0</v>
      </c>
      <c r="G32" s="12">
        <f t="shared" si="6"/>
        <v>0</v>
      </c>
      <c r="H32" s="12">
        <f t="shared" si="6"/>
        <v>0</v>
      </c>
      <c r="I32" s="12">
        <f>MIN(I30:I31)</f>
        <v>0</v>
      </c>
      <c r="J32" s="12">
        <f t="shared" si="6"/>
        <v>0</v>
      </c>
      <c r="K32" s="12">
        <f t="shared" si="6"/>
        <v>0</v>
      </c>
      <c r="L32" s="19"/>
      <c r="M32" s="19"/>
      <c r="N32" s="19"/>
      <c r="O32" s="19"/>
      <c r="P32" s="19"/>
      <c r="Q32" s="26"/>
    </row>
    <row r="33" spans="2:17" x14ac:dyDescent="0.2">
      <c r="B33" s="21"/>
      <c r="C33" s="13" t="s">
        <v>50</v>
      </c>
      <c r="D33" s="12" t="str">
        <f>IFERROR(AVERAGE(D30:D31),"")</f>
        <v/>
      </c>
      <c r="E33" s="12" t="str">
        <f t="shared" ref="E33:K33" si="7">IFERROR(AVERAGE(E30:E31),"")</f>
        <v/>
      </c>
      <c r="F33" s="12" t="str">
        <f t="shared" si="7"/>
        <v/>
      </c>
      <c r="G33" s="12" t="str">
        <f t="shared" si="7"/>
        <v/>
      </c>
      <c r="H33" s="12" t="str">
        <f t="shared" si="7"/>
        <v/>
      </c>
      <c r="I33" s="12" t="str">
        <f>IFERROR(AVERAGE(I30:I31),"")</f>
        <v/>
      </c>
      <c r="J33" s="12" t="str">
        <f t="shared" si="7"/>
        <v/>
      </c>
      <c r="K33" s="12" t="str">
        <f t="shared" si="7"/>
        <v/>
      </c>
      <c r="L33" s="19"/>
      <c r="M33" s="19"/>
      <c r="N33" s="19"/>
      <c r="O33" s="19"/>
      <c r="P33" s="19"/>
      <c r="Q33" s="26"/>
    </row>
    <row r="34" spans="2:17" x14ac:dyDescent="0.2">
      <c r="B34" s="21"/>
      <c r="C34" s="11" t="s">
        <v>49</v>
      </c>
      <c r="D34" s="12">
        <f t="shared" ref="D34:K34" si="8">MAX(D30:D31)</f>
        <v>0</v>
      </c>
      <c r="E34" s="12">
        <f t="shared" si="8"/>
        <v>0</v>
      </c>
      <c r="F34" s="12">
        <f t="shared" si="8"/>
        <v>0</v>
      </c>
      <c r="G34" s="12">
        <f t="shared" si="8"/>
        <v>0</v>
      </c>
      <c r="H34" s="12">
        <f t="shared" si="8"/>
        <v>0</v>
      </c>
      <c r="I34" s="12">
        <f>MAX(I30:I31)</f>
        <v>0</v>
      </c>
      <c r="J34" s="12">
        <f t="shared" si="8"/>
        <v>0</v>
      </c>
      <c r="K34" s="12">
        <f t="shared" si="8"/>
        <v>0</v>
      </c>
      <c r="L34" s="19"/>
      <c r="M34" s="19"/>
      <c r="N34" s="19"/>
      <c r="O34" s="19"/>
      <c r="P34" s="19"/>
      <c r="Q34" s="26"/>
    </row>
    <row r="35" spans="2:17" ht="3.75" customHeight="1" thickBot="1" x14ac:dyDescent="0.25"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28"/>
    </row>
    <row r="36" spans="2:17" ht="9.9499999999999993" customHeight="1" thickBot="1" x14ac:dyDescent="0.25"/>
    <row r="37" spans="2:17" ht="3.75" customHeight="1" x14ac:dyDescent="0.2">
      <c r="B37" s="22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5"/>
    </row>
    <row r="38" spans="2:17" ht="18" x14ac:dyDescent="0.25">
      <c r="B38" s="21"/>
      <c r="C38" s="30" t="s">
        <v>16</v>
      </c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1"/>
      <c r="P38" s="31"/>
      <c r="Q38" s="26"/>
    </row>
    <row r="39" spans="2:17" x14ac:dyDescent="0.2">
      <c r="B39" s="21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26"/>
    </row>
    <row r="40" spans="2:17" s="1" customFormat="1" ht="39" customHeight="1" x14ac:dyDescent="0.2">
      <c r="B40" s="20"/>
      <c r="C40" s="9" t="s">
        <v>0</v>
      </c>
      <c r="D40" s="9" t="s">
        <v>11</v>
      </c>
      <c r="E40" s="9" t="s">
        <v>14</v>
      </c>
      <c r="F40" s="9" t="s">
        <v>15</v>
      </c>
      <c r="G40" s="9" t="s">
        <v>5</v>
      </c>
      <c r="H40" s="9" t="s">
        <v>9</v>
      </c>
      <c r="I40" s="9" t="s">
        <v>6</v>
      </c>
      <c r="J40" s="9" t="s">
        <v>7</v>
      </c>
      <c r="K40" s="9" t="s">
        <v>10</v>
      </c>
      <c r="L40" s="18"/>
      <c r="M40" s="18"/>
      <c r="N40" s="18"/>
      <c r="O40" s="18"/>
      <c r="P40" s="18"/>
      <c r="Q40" s="27"/>
    </row>
    <row r="41" spans="2:17" x14ac:dyDescent="0.2">
      <c r="B41" s="21"/>
      <c r="C41" s="38">
        <v>45730</v>
      </c>
      <c r="D41" s="39" t="s">
        <v>89</v>
      </c>
      <c r="E41" s="39" t="s">
        <v>89</v>
      </c>
      <c r="F41" s="39" t="s">
        <v>89</v>
      </c>
      <c r="G41" s="40" t="s">
        <v>89</v>
      </c>
      <c r="H41" s="39" t="s">
        <v>89</v>
      </c>
      <c r="I41" s="39" t="s">
        <v>89</v>
      </c>
      <c r="J41" s="39" t="s">
        <v>89</v>
      </c>
      <c r="K41" s="39" t="s">
        <v>89</v>
      </c>
      <c r="L41" s="19"/>
      <c r="M41" s="19"/>
      <c r="N41" s="19"/>
      <c r="O41" s="19"/>
      <c r="P41" s="19"/>
      <c r="Q41" s="26"/>
    </row>
    <row r="42" spans="2:17" x14ac:dyDescent="0.2">
      <c r="B42" s="21"/>
      <c r="C42" s="38">
        <v>45916</v>
      </c>
      <c r="D42" s="40" t="s">
        <v>89</v>
      </c>
      <c r="E42" s="39" t="s">
        <v>89</v>
      </c>
      <c r="F42" s="39" t="s">
        <v>89</v>
      </c>
      <c r="G42" s="40" t="s">
        <v>89</v>
      </c>
      <c r="H42" s="39" t="s">
        <v>89</v>
      </c>
      <c r="I42" s="39" t="s">
        <v>89</v>
      </c>
      <c r="J42" s="39" t="s">
        <v>89</v>
      </c>
      <c r="K42" s="39" t="s">
        <v>89</v>
      </c>
      <c r="L42" s="19"/>
      <c r="M42" s="19"/>
      <c r="N42" s="19"/>
      <c r="O42" s="19"/>
      <c r="P42" s="19"/>
      <c r="Q42" s="26"/>
    </row>
    <row r="43" spans="2:17" x14ac:dyDescent="0.2">
      <c r="B43" s="21"/>
      <c r="C43" s="11" t="s">
        <v>48</v>
      </c>
      <c r="D43" s="12">
        <f t="shared" ref="D43:K43" si="9">MIN(D41:D42)</f>
        <v>0</v>
      </c>
      <c r="E43" s="12">
        <f t="shared" si="9"/>
        <v>0</v>
      </c>
      <c r="F43" s="12">
        <f t="shared" si="9"/>
        <v>0</v>
      </c>
      <c r="G43" s="12">
        <f t="shared" si="9"/>
        <v>0</v>
      </c>
      <c r="H43" s="12">
        <f t="shared" si="9"/>
        <v>0</v>
      </c>
      <c r="I43" s="12">
        <f t="shared" si="9"/>
        <v>0</v>
      </c>
      <c r="J43" s="12">
        <f t="shared" si="9"/>
        <v>0</v>
      </c>
      <c r="K43" s="12">
        <f t="shared" si="9"/>
        <v>0</v>
      </c>
      <c r="L43" s="19"/>
      <c r="M43" s="19"/>
      <c r="N43" s="19"/>
      <c r="O43" s="19"/>
      <c r="P43" s="19"/>
      <c r="Q43" s="26"/>
    </row>
    <row r="44" spans="2:17" x14ac:dyDescent="0.2">
      <c r="B44" s="21"/>
      <c r="C44" s="13" t="s">
        <v>50</v>
      </c>
      <c r="D44" s="12" t="str">
        <f>IFERROR(AVERAGE(D41:D42),"")</f>
        <v/>
      </c>
      <c r="E44" s="12" t="str">
        <f t="shared" ref="E44:K44" si="10">IFERROR(AVERAGE(E41:E42),"")</f>
        <v/>
      </c>
      <c r="F44" s="12" t="str">
        <f t="shared" si="10"/>
        <v/>
      </c>
      <c r="G44" s="12" t="str">
        <f t="shared" si="10"/>
        <v/>
      </c>
      <c r="H44" s="12" t="str">
        <f t="shared" si="10"/>
        <v/>
      </c>
      <c r="I44" s="12" t="str">
        <f t="shared" si="10"/>
        <v/>
      </c>
      <c r="J44" s="12" t="str">
        <f t="shared" si="10"/>
        <v/>
      </c>
      <c r="K44" s="12" t="str">
        <f t="shared" si="10"/>
        <v/>
      </c>
      <c r="L44" s="19"/>
      <c r="M44" s="19"/>
      <c r="N44" s="19"/>
      <c r="O44" s="19"/>
      <c r="P44" s="19"/>
      <c r="Q44" s="26"/>
    </row>
    <row r="45" spans="2:17" x14ac:dyDescent="0.2">
      <c r="B45" s="21"/>
      <c r="C45" s="11" t="s">
        <v>49</v>
      </c>
      <c r="D45" s="12">
        <f t="shared" ref="D45:K45" si="11">MAX(D41:D42)</f>
        <v>0</v>
      </c>
      <c r="E45" s="12">
        <f t="shared" si="11"/>
        <v>0</v>
      </c>
      <c r="F45" s="12">
        <f t="shared" si="11"/>
        <v>0</v>
      </c>
      <c r="G45" s="12">
        <f t="shared" si="11"/>
        <v>0</v>
      </c>
      <c r="H45" s="12">
        <f t="shared" si="11"/>
        <v>0</v>
      </c>
      <c r="I45" s="12">
        <f t="shared" si="11"/>
        <v>0</v>
      </c>
      <c r="J45" s="12">
        <f t="shared" si="11"/>
        <v>0</v>
      </c>
      <c r="K45" s="12">
        <f t="shared" si="11"/>
        <v>0</v>
      </c>
      <c r="L45" s="19"/>
      <c r="M45" s="19"/>
      <c r="N45" s="19"/>
      <c r="O45" s="19"/>
      <c r="P45" s="19"/>
      <c r="Q45" s="26"/>
    </row>
    <row r="46" spans="2:17" ht="3.75" customHeight="1" thickBot="1" x14ac:dyDescent="0.25">
      <c r="B46" s="1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28"/>
    </row>
    <row r="47" spans="2:17" ht="9.9499999999999993" customHeight="1" thickBot="1" x14ac:dyDescent="0.25"/>
    <row r="48" spans="2:17" ht="3.75" customHeight="1" x14ac:dyDescent="0.2">
      <c r="B48" s="22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5"/>
    </row>
    <row r="49" spans="2:17" ht="18" x14ac:dyDescent="0.25">
      <c r="B49" s="21"/>
      <c r="C49" s="30" t="s">
        <v>17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1"/>
      <c r="P49" s="31"/>
      <c r="Q49" s="26"/>
    </row>
    <row r="50" spans="2:17" x14ac:dyDescent="0.2">
      <c r="B50" s="21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26"/>
    </row>
    <row r="51" spans="2:17" s="1" customFormat="1" ht="39" customHeight="1" x14ac:dyDescent="0.2">
      <c r="B51" s="20"/>
      <c r="C51" s="9" t="s">
        <v>0</v>
      </c>
      <c r="D51" s="9" t="s">
        <v>11</v>
      </c>
      <c r="E51" s="9" t="s">
        <v>14</v>
      </c>
      <c r="F51" s="9" t="s">
        <v>15</v>
      </c>
      <c r="G51" s="9" t="s">
        <v>5</v>
      </c>
      <c r="H51" s="9" t="s">
        <v>9</v>
      </c>
      <c r="I51" s="9" t="s">
        <v>6</v>
      </c>
      <c r="J51" s="9" t="s">
        <v>7</v>
      </c>
      <c r="K51" s="9" t="s">
        <v>10</v>
      </c>
      <c r="L51" s="18"/>
      <c r="M51" s="18"/>
      <c r="N51" s="18"/>
      <c r="O51" s="18"/>
      <c r="P51" s="18"/>
      <c r="Q51" s="27"/>
    </row>
    <row r="52" spans="2:17" x14ac:dyDescent="0.2">
      <c r="B52" s="21"/>
      <c r="C52" s="38">
        <v>45730</v>
      </c>
      <c r="D52" s="39" t="s">
        <v>89</v>
      </c>
      <c r="E52" s="39" t="s">
        <v>89</v>
      </c>
      <c r="F52" s="39" t="s">
        <v>89</v>
      </c>
      <c r="G52" s="40" t="s">
        <v>89</v>
      </c>
      <c r="H52" s="39" t="s">
        <v>89</v>
      </c>
      <c r="I52" s="39" t="s">
        <v>89</v>
      </c>
      <c r="J52" s="39" t="s">
        <v>89</v>
      </c>
      <c r="K52" s="39" t="s">
        <v>89</v>
      </c>
      <c r="L52" s="19"/>
      <c r="M52" s="19"/>
      <c r="N52" s="19"/>
      <c r="O52" s="19"/>
      <c r="P52" s="19"/>
      <c r="Q52" s="26"/>
    </row>
    <row r="53" spans="2:17" x14ac:dyDescent="0.2">
      <c r="B53" s="21"/>
      <c r="C53" s="38">
        <v>45916</v>
      </c>
      <c r="D53" s="40" t="s">
        <v>89</v>
      </c>
      <c r="E53" s="39" t="s">
        <v>89</v>
      </c>
      <c r="F53" s="39" t="s">
        <v>89</v>
      </c>
      <c r="G53" s="40" t="s">
        <v>89</v>
      </c>
      <c r="H53" s="39" t="s">
        <v>89</v>
      </c>
      <c r="I53" s="39" t="s">
        <v>89</v>
      </c>
      <c r="J53" s="39" t="s">
        <v>89</v>
      </c>
      <c r="K53" s="39" t="s">
        <v>89</v>
      </c>
      <c r="L53" s="19"/>
      <c r="M53" s="19"/>
      <c r="N53" s="19"/>
      <c r="O53" s="19"/>
      <c r="P53" s="19"/>
      <c r="Q53" s="26"/>
    </row>
    <row r="54" spans="2:17" x14ac:dyDescent="0.2">
      <c r="B54" s="21"/>
      <c r="C54" s="11" t="s">
        <v>48</v>
      </c>
      <c r="D54" s="12">
        <f t="shared" ref="D54:K54" si="12">MIN(D52:D53)</f>
        <v>0</v>
      </c>
      <c r="E54" s="12">
        <f t="shared" si="12"/>
        <v>0</v>
      </c>
      <c r="F54" s="12">
        <f t="shared" si="12"/>
        <v>0</v>
      </c>
      <c r="G54" s="12">
        <f t="shared" si="12"/>
        <v>0</v>
      </c>
      <c r="H54" s="12">
        <f t="shared" si="12"/>
        <v>0</v>
      </c>
      <c r="I54" s="12">
        <f t="shared" si="12"/>
        <v>0</v>
      </c>
      <c r="J54" s="12">
        <f t="shared" si="12"/>
        <v>0</v>
      </c>
      <c r="K54" s="12">
        <f t="shared" si="12"/>
        <v>0</v>
      </c>
      <c r="L54" s="19"/>
      <c r="M54" s="19"/>
      <c r="N54" s="19"/>
      <c r="O54" s="19"/>
      <c r="P54" s="19"/>
      <c r="Q54" s="26"/>
    </row>
    <row r="55" spans="2:17" x14ac:dyDescent="0.2">
      <c r="B55" s="21"/>
      <c r="C55" s="13" t="s">
        <v>50</v>
      </c>
      <c r="D55" s="12" t="str">
        <f>IFERROR(AVERAGE(D52:D53),"")</f>
        <v/>
      </c>
      <c r="E55" s="12" t="str">
        <f t="shared" ref="E55:K55" si="13">IFERROR(AVERAGE(E52:E53),"")</f>
        <v/>
      </c>
      <c r="F55" s="12" t="str">
        <f t="shared" si="13"/>
        <v/>
      </c>
      <c r="G55" s="12" t="str">
        <f t="shared" si="13"/>
        <v/>
      </c>
      <c r="H55" s="12" t="str">
        <f t="shared" si="13"/>
        <v/>
      </c>
      <c r="I55" s="12" t="str">
        <f t="shared" si="13"/>
        <v/>
      </c>
      <c r="J55" s="12" t="str">
        <f t="shared" si="13"/>
        <v/>
      </c>
      <c r="K55" s="12" t="str">
        <f t="shared" si="13"/>
        <v/>
      </c>
      <c r="L55" s="19"/>
      <c r="M55" s="19"/>
      <c r="N55" s="19"/>
      <c r="O55" s="19"/>
      <c r="P55" s="19"/>
      <c r="Q55" s="26"/>
    </row>
    <row r="56" spans="2:17" x14ac:dyDescent="0.2">
      <c r="B56" s="21"/>
      <c r="C56" s="11" t="s">
        <v>49</v>
      </c>
      <c r="D56" s="12">
        <f t="shared" ref="D56:K56" si="14">MAX(D52:D53)</f>
        <v>0</v>
      </c>
      <c r="E56" s="12">
        <f t="shared" si="14"/>
        <v>0</v>
      </c>
      <c r="F56" s="12">
        <f t="shared" si="14"/>
        <v>0</v>
      </c>
      <c r="G56" s="12">
        <f t="shared" si="14"/>
        <v>0</v>
      </c>
      <c r="H56" s="12">
        <f t="shared" si="14"/>
        <v>0</v>
      </c>
      <c r="I56" s="12">
        <f t="shared" si="14"/>
        <v>0</v>
      </c>
      <c r="J56" s="12">
        <f t="shared" si="14"/>
        <v>0</v>
      </c>
      <c r="K56" s="12">
        <f t="shared" si="14"/>
        <v>0</v>
      </c>
      <c r="L56" s="19"/>
      <c r="M56" s="19"/>
      <c r="N56" s="19"/>
      <c r="O56" s="19"/>
      <c r="P56" s="19"/>
      <c r="Q56" s="26"/>
    </row>
    <row r="57" spans="2:17" ht="3.75" customHeight="1" thickBot="1" x14ac:dyDescent="0.25">
      <c r="B57" s="16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28"/>
    </row>
    <row r="58" spans="2:17" ht="9.9499999999999993" customHeight="1" thickBot="1" x14ac:dyDescent="0.25"/>
    <row r="59" spans="2:17" ht="3.75" customHeight="1" x14ac:dyDescent="0.2">
      <c r="B59" s="22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5"/>
    </row>
    <row r="60" spans="2:17" ht="18" x14ac:dyDescent="0.25">
      <c r="B60" s="21"/>
      <c r="C60" s="30" t="s">
        <v>18</v>
      </c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1"/>
      <c r="P60" s="31"/>
      <c r="Q60" s="26"/>
    </row>
    <row r="61" spans="2:17" x14ac:dyDescent="0.2">
      <c r="B61" s="21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26"/>
    </row>
    <row r="62" spans="2:17" s="1" customFormat="1" ht="39" customHeight="1" x14ac:dyDescent="0.2">
      <c r="B62" s="20"/>
      <c r="C62" s="9" t="s">
        <v>0</v>
      </c>
      <c r="D62" s="9" t="s">
        <v>11</v>
      </c>
      <c r="E62" s="9" t="s">
        <v>14</v>
      </c>
      <c r="F62" s="9" t="s">
        <v>15</v>
      </c>
      <c r="G62" s="9" t="s">
        <v>5</v>
      </c>
      <c r="H62" s="9" t="s">
        <v>9</v>
      </c>
      <c r="I62" s="9" t="s">
        <v>6</v>
      </c>
      <c r="J62" s="9" t="s">
        <v>7</v>
      </c>
      <c r="K62" s="9" t="s">
        <v>10</v>
      </c>
      <c r="L62" s="18"/>
      <c r="M62" s="18"/>
      <c r="N62" s="18"/>
      <c r="O62" s="18"/>
      <c r="P62" s="18"/>
      <c r="Q62" s="27"/>
    </row>
    <row r="63" spans="2:17" x14ac:dyDescent="0.2">
      <c r="B63" s="21"/>
      <c r="C63" s="38">
        <v>45730</v>
      </c>
      <c r="D63" s="39" t="s">
        <v>89</v>
      </c>
      <c r="E63" s="39" t="s">
        <v>89</v>
      </c>
      <c r="F63" s="39" t="s">
        <v>89</v>
      </c>
      <c r="G63" s="40" t="s">
        <v>89</v>
      </c>
      <c r="H63" s="39" t="s">
        <v>89</v>
      </c>
      <c r="I63" s="39" t="s">
        <v>89</v>
      </c>
      <c r="J63" s="39" t="s">
        <v>89</v>
      </c>
      <c r="K63" s="39" t="s">
        <v>89</v>
      </c>
      <c r="L63" s="19"/>
      <c r="M63" s="19"/>
      <c r="N63" s="19"/>
      <c r="O63" s="19"/>
      <c r="P63" s="19"/>
      <c r="Q63" s="26"/>
    </row>
    <row r="64" spans="2:17" x14ac:dyDescent="0.2">
      <c r="B64" s="21"/>
      <c r="C64" s="38">
        <v>45916</v>
      </c>
      <c r="D64" s="40" t="s">
        <v>89</v>
      </c>
      <c r="E64" s="39" t="s">
        <v>89</v>
      </c>
      <c r="F64" s="39" t="s">
        <v>89</v>
      </c>
      <c r="G64" s="40" t="s">
        <v>89</v>
      </c>
      <c r="H64" s="39" t="s">
        <v>89</v>
      </c>
      <c r="I64" s="39" t="s">
        <v>89</v>
      </c>
      <c r="J64" s="39" t="s">
        <v>89</v>
      </c>
      <c r="K64" s="39" t="s">
        <v>89</v>
      </c>
      <c r="L64" s="19"/>
      <c r="M64" s="19"/>
      <c r="N64" s="19"/>
      <c r="O64" s="19"/>
      <c r="P64" s="19"/>
      <c r="Q64" s="26"/>
    </row>
    <row r="65" spans="2:17" x14ac:dyDescent="0.2">
      <c r="B65" s="21"/>
      <c r="C65" s="11" t="s">
        <v>48</v>
      </c>
      <c r="D65" s="12">
        <f t="shared" ref="D65:K65" si="15">MIN(D63:D64)</f>
        <v>0</v>
      </c>
      <c r="E65" s="12">
        <f t="shared" si="15"/>
        <v>0</v>
      </c>
      <c r="F65" s="12">
        <f t="shared" si="15"/>
        <v>0</v>
      </c>
      <c r="G65" s="12">
        <f t="shared" si="15"/>
        <v>0</v>
      </c>
      <c r="H65" s="12">
        <f t="shared" si="15"/>
        <v>0</v>
      </c>
      <c r="I65" s="12">
        <f t="shared" si="15"/>
        <v>0</v>
      </c>
      <c r="J65" s="12">
        <f t="shared" si="15"/>
        <v>0</v>
      </c>
      <c r="K65" s="12">
        <f t="shared" si="15"/>
        <v>0</v>
      </c>
      <c r="L65" s="19"/>
      <c r="M65" s="19"/>
      <c r="N65" s="19"/>
      <c r="O65" s="19"/>
      <c r="P65" s="19"/>
      <c r="Q65" s="26"/>
    </row>
    <row r="66" spans="2:17" x14ac:dyDescent="0.2">
      <c r="B66" s="21"/>
      <c r="C66" s="13" t="s">
        <v>50</v>
      </c>
      <c r="D66" s="12" t="str">
        <f>IFERROR(AVERAGE(D63:D64),"")</f>
        <v/>
      </c>
      <c r="E66" s="12" t="str">
        <f t="shared" ref="E66:K66" si="16">IFERROR(AVERAGE(E63:E64),"")</f>
        <v/>
      </c>
      <c r="F66" s="12" t="str">
        <f t="shared" si="16"/>
        <v/>
      </c>
      <c r="G66" s="12" t="str">
        <f t="shared" si="16"/>
        <v/>
      </c>
      <c r="H66" s="12" t="str">
        <f t="shared" si="16"/>
        <v/>
      </c>
      <c r="I66" s="12" t="str">
        <f t="shared" si="16"/>
        <v/>
      </c>
      <c r="J66" s="12" t="str">
        <f t="shared" si="16"/>
        <v/>
      </c>
      <c r="K66" s="12" t="str">
        <f t="shared" si="16"/>
        <v/>
      </c>
      <c r="L66" s="19"/>
      <c r="M66" s="19"/>
      <c r="N66" s="19"/>
      <c r="O66" s="19"/>
      <c r="P66" s="19"/>
      <c r="Q66" s="26"/>
    </row>
    <row r="67" spans="2:17" x14ac:dyDescent="0.2">
      <c r="B67" s="21"/>
      <c r="C67" s="11" t="s">
        <v>49</v>
      </c>
      <c r="D67" s="12">
        <f t="shared" ref="D67:K67" si="17">MAX(D63:D64)</f>
        <v>0</v>
      </c>
      <c r="E67" s="12">
        <f t="shared" si="17"/>
        <v>0</v>
      </c>
      <c r="F67" s="12">
        <f t="shared" si="17"/>
        <v>0</v>
      </c>
      <c r="G67" s="12">
        <f t="shared" si="17"/>
        <v>0</v>
      </c>
      <c r="H67" s="12">
        <f t="shared" si="17"/>
        <v>0</v>
      </c>
      <c r="I67" s="12">
        <f t="shared" si="17"/>
        <v>0</v>
      </c>
      <c r="J67" s="12">
        <f t="shared" si="17"/>
        <v>0</v>
      </c>
      <c r="K67" s="12">
        <f t="shared" si="17"/>
        <v>0</v>
      </c>
      <c r="L67" s="19"/>
      <c r="M67" s="19"/>
      <c r="N67" s="19"/>
      <c r="O67" s="19"/>
      <c r="P67" s="19"/>
      <c r="Q67" s="26"/>
    </row>
    <row r="68" spans="2:17" ht="3.75" customHeight="1" thickBot="1" x14ac:dyDescent="0.25">
      <c r="B68" s="16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28"/>
    </row>
    <row r="69" spans="2:17" ht="9.9499999999999993" customHeight="1" thickBot="1" x14ac:dyDescent="0.25"/>
    <row r="70" spans="2:17" ht="3.75" customHeight="1" x14ac:dyDescent="0.2">
      <c r="B70" s="22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5"/>
    </row>
    <row r="71" spans="2:17" ht="18" x14ac:dyDescent="0.25">
      <c r="B71" s="21"/>
      <c r="C71" s="30" t="s">
        <v>19</v>
      </c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1"/>
      <c r="P71" s="31"/>
      <c r="Q71" s="26"/>
    </row>
    <row r="72" spans="2:17" x14ac:dyDescent="0.2">
      <c r="B72" s="21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26"/>
    </row>
    <row r="73" spans="2:17" s="1" customFormat="1" ht="39" customHeight="1" x14ac:dyDescent="0.2">
      <c r="B73" s="20"/>
      <c r="C73" s="9" t="s">
        <v>0</v>
      </c>
      <c r="D73" s="9" t="s">
        <v>20</v>
      </c>
      <c r="E73" s="9" t="s">
        <v>21</v>
      </c>
      <c r="F73" s="9" t="s">
        <v>22</v>
      </c>
      <c r="G73" s="9" t="s">
        <v>23</v>
      </c>
      <c r="H73" s="9" t="s">
        <v>24</v>
      </c>
      <c r="I73" s="9" t="s">
        <v>27</v>
      </c>
      <c r="J73" s="9" t="s">
        <v>26</v>
      </c>
      <c r="K73" s="9" t="s">
        <v>10</v>
      </c>
      <c r="L73" s="9" t="s">
        <v>25</v>
      </c>
      <c r="M73" s="9" t="s">
        <v>45</v>
      </c>
      <c r="N73" s="9" t="s">
        <v>46</v>
      </c>
      <c r="O73" s="9" t="s">
        <v>47</v>
      </c>
      <c r="P73" s="9" t="s">
        <v>28</v>
      </c>
      <c r="Q73" s="27"/>
    </row>
    <row r="74" spans="2:17" x14ac:dyDescent="0.2">
      <c r="B74" s="21"/>
      <c r="C74" s="38">
        <v>45730</v>
      </c>
      <c r="D74" s="39" t="s">
        <v>89</v>
      </c>
      <c r="E74" s="39" t="s">
        <v>89</v>
      </c>
      <c r="F74" s="39" t="s">
        <v>89</v>
      </c>
      <c r="G74" s="39" t="s">
        <v>89</v>
      </c>
      <c r="H74" s="39" t="s">
        <v>89</v>
      </c>
      <c r="I74" s="39" t="s">
        <v>89</v>
      </c>
      <c r="J74" s="39" t="s">
        <v>89</v>
      </c>
      <c r="K74" s="39" t="s">
        <v>89</v>
      </c>
      <c r="L74" s="41" t="s">
        <v>89</v>
      </c>
      <c r="M74" s="41" t="s">
        <v>89</v>
      </c>
      <c r="N74" s="41" t="s">
        <v>89</v>
      </c>
      <c r="O74" s="41" t="s">
        <v>89</v>
      </c>
      <c r="P74" s="41" t="s">
        <v>89</v>
      </c>
      <c r="Q74" s="26"/>
    </row>
    <row r="75" spans="2:17" x14ac:dyDescent="0.2">
      <c r="B75" s="21"/>
      <c r="C75" s="38">
        <v>45916</v>
      </c>
      <c r="D75" s="40" t="s">
        <v>89</v>
      </c>
      <c r="E75" s="39" t="s">
        <v>89</v>
      </c>
      <c r="F75" s="39" t="s">
        <v>89</v>
      </c>
      <c r="G75" s="40" t="s">
        <v>89</v>
      </c>
      <c r="H75" s="39" t="s">
        <v>89</v>
      </c>
      <c r="I75" s="39" t="s">
        <v>89</v>
      </c>
      <c r="J75" s="39" t="s">
        <v>89</v>
      </c>
      <c r="K75" s="39" t="s">
        <v>89</v>
      </c>
      <c r="L75" s="41" t="s">
        <v>89</v>
      </c>
      <c r="M75" s="41" t="s">
        <v>89</v>
      </c>
      <c r="N75" s="41" t="s">
        <v>89</v>
      </c>
      <c r="O75" s="41" t="s">
        <v>89</v>
      </c>
      <c r="P75" s="41" t="s">
        <v>89</v>
      </c>
      <c r="Q75" s="26"/>
    </row>
    <row r="76" spans="2:17" x14ac:dyDescent="0.2">
      <c r="B76" s="21"/>
      <c r="C76" s="11" t="s">
        <v>48</v>
      </c>
      <c r="D76" s="12">
        <f t="shared" ref="D76" si="18">MIN(D74:D75)</f>
        <v>0</v>
      </c>
      <c r="E76" s="12">
        <f t="shared" ref="E76:P76" si="19">MIN(E74:E75)</f>
        <v>0</v>
      </c>
      <c r="F76" s="12">
        <f t="shared" si="19"/>
        <v>0</v>
      </c>
      <c r="G76" s="12">
        <f t="shared" si="19"/>
        <v>0</v>
      </c>
      <c r="H76" s="12">
        <f t="shared" si="19"/>
        <v>0</v>
      </c>
      <c r="I76" s="12">
        <f t="shared" si="19"/>
        <v>0</v>
      </c>
      <c r="J76" s="12">
        <f t="shared" si="19"/>
        <v>0</v>
      </c>
      <c r="K76" s="12">
        <f t="shared" si="19"/>
        <v>0</v>
      </c>
      <c r="L76" s="12">
        <f t="shared" si="19"/>
        <v>0</v>
      </c>
      <c r="M76" s="12">
        <f t="shared" si="19"/>
        <v>0</v>
      </c>
      <c r="N76" s="12">
        <f t="shared" si="19"/>
        <v>0</v>
      </c>
      <c r="O76" s="12">
        <f t="shared" si="19"/>
        <v>0</v>
      </c>
      <c r="P76" s="12">
        <f t="shared" si="19"/>
        <v>0</v>
      </c>
      <c r="Q76" s="26"/>
    </row>
    <row r="77" spans="2:17" x14ac:dyDescent="0.2">
      <c r="B77" s="21"/>
      <c r="C77" s="13" t="s">
        <v>50</v>
      </c>
      <c r="D77" s="12" t="str">
        <f>IFERROR(AVERAGE(D74:D75),"")</f>
        <v/>
      </c>
      <c r="E77" s="12" t="str">
        <f t="shared" ref="E77:P77" si="20">IFERROR(AVERAGE(E74:E75),"")</f>
        <v/>
      </c>
      <c r="F77" s="12" t="str">
        <f t="shared" si="20"/>
        <v/>
      </c>
      <c r="G77" s="12" t="str">
        <f t="shared" si="20"/>
        <v/>
      </c>
      <c r="H77" s="12" t="str">
        <f t="shared" si="20"/>
        <v/>
      </c>
      <c r="I77" s="12" t="str">
        <f t="shared" si="20"/>
        <v/>
      </c>
      <c r="J77" s="12" t="str">
        <f t="shared" si="20"/>
        <v/>
      </c>
      <c r="K77" s="12" t="str">
        <f t="shared" si="20"/>
        <v/>
      </c>
      <c r="L77" s="12" t="str">
        <f t="shared" si="20"/>
        <v/>
      </c>
      <c r="M77" s="12" t="str">
        <f t="shared" si="20"/>
        <v/>
      </c>
      <c r="N77" s="12" t="str">
        <f t="shared" si="20"/>
        <v/>
      </c>
      <c r="O77" s="12" t="str">
        <f t="shared" si="20"/>
        <v/>
      </c>
      <c r="P77" s="12" t="str">
        <f t="shared" si="20"/>
        <v/>
      </c>
      <c r="Q77" s="26"/>
    </row>
    <row r="78" spans="2:17" x14ac:dyDescent="0.2">
      <c r="B78" s="21"/>
      <c r="C78" s="11" t="s">
        <v>49</v>
      </c>
      <c r="D78" s="12">
        <f t="shared" ref="D78" si="21">MAX(D74:D75)</f>
        <v>0</v>
      </c>
      <c r="E78" s="12">
        <f t="shared" ref="E78:P78" si="22">MAX(E74:E75)</f>
        <v>0</v>
      </c>
      <c r="F78" s="12">
        <f t="shared" si="22"/>
        <v>0</v>
      </c>
      <c r="G78" s="12">
        <f t="shared" si="22"/>
        <v>0</v>
      </c>
      <c r="H78" s="12">
        <f t="shared" si="22"/>
        <v>0</v>
      </c>
      <c r="I78" s="12">
        <f t="shared" si="22"/>
        <v>0</v>
      </c>
      <c r="J78" s="12">
        <f t="shared" si="22"/>
        <v>0</v>
      </c>
      <c r="K78" s="12">
        <f t="shared" si="22"/>
        <v>0</v>
      </c>
      <c r="L78" s="12">
        <f t="shared" si="22"/>
        <v>0</v>
      </c>
      <c r="M78" s="12">
        <f t="shared" si="22"/>
        <v>0</v>
      </c>
      <c r="N78" s="12">
        <f t="shared" si="22"/>
        <v>0</v>
      </c>
      <c r="O78" s="12">
        <f t="shared" si="22"/>
        <v>0</v>
      </c>
      <c r="P78" s="12">
        <f t="shared" si="22"/>
        <v>0</v>
      </c>
      <c r="Q78" s="26"/>
    </row>
    <row r="79" spans="2:17" ht="3.75" customHeight="1" thickBot="1" x14ac:dyDescent="0.25">
      <c r="B79" s="16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28"/>
    </row>
    <row r="80" spans="2:17" ht="9.9499999999999993" customHeight="1" thickBot="1" x14ac:dyDescent="0.25"/>
    <row r="81" spans="2:17" ht="3.75" customHeight="1" x14ac:dyDescent="0.2">
      <c r="B81" s="22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5"/>
    </row>
    <row r="82" spans="2:17" ht="18" x14ac:dyDescent="0.25">
      <c r="B82" s="21"/>
      <c r="C82" s="30" t="s">
        <v>29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1"/>
      <c r="P82" s="31"/>
      <c r="Q82" s="26"/>
    </row>
    <row r="83" spans="2:17" x14ac:dyDescent="0.2">
      <c r="B83" s="21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26"/>
    </row>
    <row r="84" spans="2:17" s="1" customFormat="1" ht="39" customHeight="1" x14ac:dyDescent="0.2">
      <c r="B84" s="20"/>
      <c r="C84" s="9" t="s">
        <v>0</v>
      </c>
      <c r="D84" s="9" t="s">
        <v>20</v>
      </c>
      <c r="E84" s="9" t="s">
        <v>21</v>
      </c>
      <c r="F84" s="9" t="s">
        <v>22</v>
      </c>
      <c r="G84" s="9" t="s">
        <v>23</v>
      </c>
      <c r="H84" s="9" t="s">
        <v>24</v>
      </c>
      <c r="I84" s="9" t="s">
        <v>27</v>
      </c>
      <c r="J84" s="9" t="s">
        <v>26</v>
      </c>
      <c r="K84" s="9" t="s">
        <v>10</v>
      </c>
      <c r="L84" s="9" t="s">
        <v>25</v>
      </c>
      <c r="M84" s="9" t="s">
        <v>45</v>
      </c>
      <c r="N84" s="9" t="s">
        <v>46</v>
      </c>
      <c r="O84" s="9" t="s">
        <v>47</v>
      </c>
      <c r="P84" s="9" t="s">
        <v>28</v>
      </c>
      <c r="Q84" s="27"/>
    </row>
    <row r="85" spans="2:17" x14ac:dyDescent="0.2">
      <c r="B85" s="21"/>
      <c r="C85" s="38">
        <v>45730</v>
      </c>
      <c r="D85" s="39">
        <v>0.17</v>
      </c>
      <c r="E85" s="39">
        <v>167</v>
      </c>
      <c r="F85" s="39">
        <v>51.2</v>
      </c>
      <c r="G85" s="40">
        <v>38.1</v>
      </c>
      <c r="H85" s="39">
        <v>44.5</v>
      </c>
      <c r="I85" s="39">
        <v>6.9</v>
      </c>
      <c r="J85" s="39">
        <v>802</v>
      </c>
      <c r="K85" s="39">
        <v>9.26</v>
      </c>
      <c r="L85" s="41">
        <v>219</v>
      </c>
      <c r="M85" s="41">
        <v>105</v>
      </c>
      <c r="N85" s="41">
        <v>1281</v>
      </c>
      <c r="O85" s="41">
        <v>319</v>
      </c>
      <c r="P85" s="41">
        <v>3.5</v>
      </c>
      <c r="Q85" s="26"/>
    </row>
    <row r="86" spans="2:17" x14ac:dyDescent="0.2">
      <c r="B86" s="21"/>
      <c r="C86" s="38">
        <v>45916</v>
      </c>
      <c r="D86" s="40">
        <v>0.34</v>
      </c>
      <c r="E86" s="39">
        <v>233</v>
      </c>
      <c r="F86" s="39">
        <v>51.6</v>
      </c>
      <c r="G86" s="40">
        <v>77.599999999999994</v>
      </c>
      <c r="H86" s="39">
        <v>36.5</v>
      </c>
      <c r="I86" s="39">
        <v>1.85</v>
      </c>
      <c r="J86" s="39">
        <v>401</v>
      </c>
      <c r="K86" s="39">
        <v>9.1</v>
      </c>
      <c r="L86" s="41">
        <v>303</v>
      </c>
      <c r="M86" s="41">
        <v>148</v>
      </c>
      <c r="N86" s="41">
        <v>3310</v>
      </c>
      <c r="O86" s="41">
        <v>282</v>
      </c>
      <c r="P86" s="41">
        <v>2.2999999999999998</v>
      </c>
      <c r="Q86" s="26"/>
    </row>
    <row r="87" spans="2:17" x14ac:dyDescent="0.2">
      <c r="B87" s="21"/>
      <c r="C87" s="11" t="s">
        <v>48</v>
      </c>
      <c r="D87" s="12">
        <f t="shared" ref="D87:P87" si="23">MIN(D85:D86)</f>
        <v>0.17</v>
      </c>
      <c r="E87" s="12">
        <f t="shared" si="23"/>
        <v>167</v>
      </c>
      <c r="F87" s="12">
        <f t="shared" si="23"/>
        <v>51.2</v>
      </c>
      <c r="G87" s="12">
        <f t="shared" si="23"/>
        <v>38.1</v>
      </c>
      <c r="H87" s="12">
        <f t="shared" si="23"/>
        <v>36.5</v>
      </c>
      <c r="I87" s="12">
        <f t="shared" si="23"/>
        <v>1.85</v>
      </c>
      <c r="J87" s="12">
        <f t="shared" si="23"/>
        <v>401</v>
      </c>
      <c r="K87" s="12">
        <f t="shared" si="23"/>
        <v>9.1</v>
      </c>
      <c r="L87" s="12">
        <f t="shared" si="23"/>
        <v>219</v>
      </c>
      <c r="M87" s="12">
        <f t="shared" si="23"/>
        <v>105</v>
      </c>
      <c r="N87" s="12">
        <f t="shared" si="23"/>
        <v>1281</v>
      </c>
      <c r="O87" s="12">
        <f t="shared" si="23"/>
        <v>282</v>
      </c>
      <c r="P87" s="12">
        <f t="shared" si="23"/>
        <v>2.2999999999999998</v>
      </c>
      <c r="Q87" s="26"/>
    </row>
    <row r="88" spans="2:17" x14ac:dyDescent="0.2">
      <c r="B88" s="21"/>
      <c r="C88" s="13" t="s">
        <v>50</v>
      </c>
      <c r="D88" s="12">
        <f>IFERROR(AVERAGE(D85:D86),"")</f>
        <v>0.255</v>
      </c>
      <c r="E88" s="12">
        <f t="shared" ref="E88:P88" si="24">IFERROR(AVERAGE(E85:E86),"")</f>
        <v>200</v>
      </c>
      <c r="F88" s="12">
        <f t="shared" si="24"/>
        <v>51.400000000000006</v>
      </c>
      <c r="G88" s="12">
        <f t="shared" si="24"/>
        <v>57.849999999999994</v>
      </c>
      <c r="H88" s="12">
        <f t="shared" si="24"/>
        <v>40.5</v>
      </c>
      <c r="I88" s="12">
        <f t="shared" si="24"/>
        <v>4.375</v>
      </c>
      <c r="J88" s="12">
        <f t="shared" si="24"/>
        <v>601.5</v>
      </c>
      <c r="K88" s="12">
        <f t="shared" si="24"/>
        <v>9.18</v>
      </c>
      <c r="L88" s="12">
        <f t="shared" si="24"/>
        <v>261</v>
      </c>
      <c r="M88" s="12">
        <f t="shared" si="24"/>
        <v>126.5</v>
      </c>
      <c r="N88" s="12">
        <f t="shared" si="24"/>
        <v>2295.5</v>
      </c>
      <c r="O88" s="12">
        <f t="shared" si="24"/>
        <v>300.5</v>
      </c>
      <c r="P88" s="12">
        <f t="shared" si="24"/>
        <v>2.9</v>
      </c>
      <c r="Q88" s="26"/>
    </row>
    <row r="89" spans="2:17" x14ac:dyDescent="0.2">
      <c r="B89" s="21"/>
      <c r="C89" s="11" t="s">
        <v>49</v>
      </c>
      <c r="D89" s="12">
        <f t="shared" ref="D89:P89" si="25">MAX(D85:D86)</f>
        <v>0.34</v>
      </c>
      <c r="E89" s="12">
        <f t="shared" si="25"/>
        <v>233</v>
      </c>
      <c r="F89" s="12">
        <f t="shared" si="25"/>
        <v>51.6</v>
      </c>
      <c r="G89" s="12">
        <f t="shared" si="25"/>
        <v>77.599999999999994</v>
      </c>
      <c r="H89" s="12">
        <f t="shared" si="25"/>
        <v>44.5</v>
      </c>
      <c r="I89" s="12">
        <f t="shared" si="25"/>
        <v>6.9</v>
      </c>
      <c r="J89" s="12">
        <f t="shared" si="25"/>
        <v>802</v>
      </c>
      <c r="K89" s="12">
        <f t="shared" si="25"/>
        <v>9.26</v>
      </c>
      <c r="L89" s="12">
        <f t="shared" si="25"/>
        <v>303</v>
      </c>
      <c r="M89" s="12">
        <f t="shared" si="25"/>
        <v>148</v>
      </c>
      <c r="N89" s="12">
        <f t="shared" si="25"/>
        <v>3310</v>
      </c>
      <c r="O89" s="12">
        <f t="shared" si="25"/>
        <v>319</v>
      </c>
      <c r="P89" s="12">
        <f t="shared" si="25"/>
        <v>3.5</v>
      </c>
      <c r="Q89" s="26"/>
    </row>
    <row r="90" spans="2:17" ht="3.75" customHeight="1" thickBot="1" x14ac:dyDescent="0.25"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28"/>
    </row>
    <row r="91" spans="2:17" ht="9.9499999999999993" customHeight="1" thickBot="1" x14ac:dyDescent="0.25"/>
    <row r="92" spans="2:17" ht="3.75" customHeight="1" x14ac:dyDescent="0.2">
      <c r="B92" s="22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5"/>
    </row>
    <row r="93" spans="2:17" ht="18" x14ac:dyDescent="0.25">
      <c r="B93" s="21"/>
      <c r="C93" s="30" t="s">
        <v>30</v>
      </c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1"/>
      <c r="P93" s="31"/>
      <c r="Q93" s="26"/>
    </row>
    <row r="94" spans="2:17" x14ac:dyDescent="0.2">
      <c r="B94" s="21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26"/>
    </row>
    <row r="95" spans="2:17" s="1" customFormat="1" ht="39" customHeight="1" x14ac:dyDescent="0.2">
      <c r="B95" s="20"/>
      <c r="C95" s="9" t="s">
        <v>0</v>
      </c>
      <c r="D95" s="9" t="s">
        <v>20</v>
      </c>
      <c r="E95" s="9" t="s">
        <v>21</v>
      </c>
      <c r="F95" s="9" t="s">
        <v>22</v>
      </c>
      <c r="G95" s="9" t="s">
        <v>23</v>
      </c>
      <c r="H95" s="9" t="s">
        <v>24</v>
      </c>
      <c r="I95" s="9" t="s">
        <v>27</v>
      </c>
      <c r="J95" s="9" t="s">
        <v>26</v>
      </c>
      <c r="K95" s="9" t="s">
        <v>10</v>
      </c>
      <c r="L95" s="9" t="s">
        <v>25</v>
      </c>
      <c r="M95" s="9" t="s">
        <v>45</v>
      </c>
      <c r="N95" s="9" t="s">
        <v>46</v>
      </c>
      <c r="O95" s="9" t="s">
        <v>47</v>
      </c>
      <c r="P95" s="9" t="s">
        <v>28</v>
      </c>
      <c r="Q95" s="27"/>
    </row>
    <row r="96" spans="2:17" x14ac:dyDescent="0.2">
      <c r="B96" s="21"/>
      <c r="C96" s="38">
        <v>45730</v>
      </c>
      <c r="D96" s="39">
        <v>0.31</v>
      </c>
      <c r="E96" s="39">
        <v>260</v>
      </c>
      <c r="F96" s="39">
        <v>49.3</v>
      </c>
      <c r="G96" s="40">
        <v>48.1</v>
      </c>
      <c r="H96" s="39">
        <v>28.1</v>
      </c>
      <c r="I96" s="39">
        <v>9.11</v>
      </c>
      <c r="J96" s="39">
        <v>617</v>
      </c>
      <c r="K96" s="39">
        <v>8.82</v>
      </c>
      <c r="L96" s="41">
        <v>204</v>
      </c>
      <c r="M96" s="41">
        <v>106</v>
      </c>
      <c r="N96" s="41">
        <v>1873</v>
      </c>
      <c r="O96" s="41">
        <v>267</v>
      </c>
      <c r="P96" s="41">
        <v>2.4</v>
      </c>
      <c r="Q96" s="26"/>
    </row>
    <row r="97" spans="2:17" x14ac:dyDescent="0.2">
      <c r="B97" s="21"/>
      <c r="C97" s="38">
        <v>45916</v>
      </c>
      <c r="D97" s="40">
        <v>6</v>
      </c>
      <c r="E97" s="39">
        <v>202</v>
      </c>
      <c r="F97" s="39">
        <v>67.5</v>
      </c>
      <c r="G97" s="40">
        <v>13.5</v>
      </c>
      <c r="H97" s="39">
        <v>72.599999999999994</v>
      </c>
      <c r="I97" s="39">
        <v>1.68</v>
      </c>
      <c r="J97" s="39">
        <v>393</v>
      </c>
      <c r="K97" s="39">
        <v>9.4499999999999993</v>
      </c>
      <c r="L97" s="41">
        <v>181</v>
      </c>
      <c r="M97" s="41">
        <v>104</v>
      </c>
      <c r="N97" s="41">
        <v>490</v>
      </c>
      <c r="O97" s="41">
        <v>934</v>
      </c>
      <c r="P97" s="41">
        <v>4.5</v>
      </c>
      <c r="Q97" s="26"/>
    </row>
    <row r="98" spans="2:17" x14ac:dyDescent="0.2">
      <c r="B98" s="21"/>
      <c r="C98" s="11" t="s">
        <v>48</v>
      </c>
      <c r="D98" s="12">
        <f t="shared" ref="D98:P98" si="26">MIN(D96:D97)</f>
        <v>0.31</v>
      </c>
      <c r="E98" s="12">
        <f t="shared" si="26"/>
        <v>202</v>
      </c>
      <c r="F98" s="12">
        <f t="shared" si="26"/>
        <v>49.3</v>
      </c>
      <c r="G98" s="12">
        <f t="shared" si="26"/>
        <v>13.5</v>
      </c>
      <c r="H98" s="12">
        <f t="shared" si="26"/>
        <v>28.1</v>
      </c>
      <c r="I98" s="12">
        <f t="shared" si="26"/>
        <v>1.68</v>
      </c>
      <c r="J98" s="12">
        <f t="shared" si="26"/>
        <v>393</v>
      </c>
      <c r="K98" s="12">
        <f t="shared" si="26"/>
        <v>8.82</v>
      </c>
      <c r="L98" s="12">
        <f t="shared" si="26"/>
        <v>181</v>
      </c>
      <c r="M98" s="12">
        <f t="shared" si="26"/>
        <v>104</v>
      </c>
      <c r="N98" s="12">
        <f t="shared" si="26"/>
        <v>490</v>
      </c>
      <c r="O98" s="12">
        <f t="shared" si="26"/>
        <v>267</v>
      </c>
      <c r="P98" s="12">
        <f t="shared" si="26"/>
        <v>2.4</v>
      </c>
      <c r="Q98" s="26"/>
    </row>
    <row r="99" spans="2:17" x14ac:dyDescent="0.2">
      <c r="B99" s="21"/>
      <c r="C99" s="13" t="s">
        <v>50</v>
      </c>
      <c r="D99" s="12">
        <f>IFERROR(AVERAGE(D96:D97),"")</f>
        <v>3.1549999999999998</v>
      </c>
      <c r="E99" s="12">
        <f t="shared" ref="E99:P99" si="27">IFERROR(AVERAGE(E96:E97),"")</f>
        <v>231</v>
      </c>
      <c r="F99" s="12">
        <f t="shared" si="27"/>
        <v>58.4</v>
      </c>
      <c r="G99" s="12">
        <f t="shared" si="27"/>
        <v>30.8</v>
      </c>
      <c r="H99" s="12">
        <f t="shared" si="27"/>
        <v>50.349999999999994</v>
      </c>
      <c r="I99" s="12">
        <f t="shared" si="27"/>
        <v>5.3949999999999996</v>
      </c>
      <c r="J99" s="12">
        <f t="shared" si="27"/>
        <v>505</v>
      </c>
      <c r="K99" s="12">
        <f t="shared" si="27"/>
        <v>9.1349999999999998</v>
      </c>
      <c r="L99" s="12">
        <f t="shared" si="27"/>
        <v>192.5</v>
      </c>
      <c r="M99" s="12">
        <f t="shared" si="27"/>
        <v>105</v>
      </c>
      <c r="N99" s="12">
        <f t="shared" si="27"/>
        <v>1181.5</v>
      </c>
      <c r="O99" s="12">
        <f t="shared" si="27"/>
        <v>600.5</v>
      </c>
      <c r="P99" s="12">
        <f t="shared" si="27"/>
        <v>3.45</v>
      </c>
      <c r="Q99" s="26"/>
    </row>
    <row r="100" spans="2:17" x14ac:dyDescent="0.2">
      <c r="B100" s="21"/>
      <c r="C100" s="11" t="s">
        <v>49</v>
      </c>
      <c r="D100" s="12">
        <f t="shared" ref="D100:P100" si="28">MAX(D96:D97)</f>
        <v>6</v>
      </c>
      <c r="E100" s="12">
        <f t="shared" si="28"/>
        <v>260</v>
      </c>
      <c r="F100" s="12">
        <f t="shared" si="28"/>
        <v>67.5</v>
      </c>
      <c r="G100" s="12">
        <f t="shared" si="28"/>
        <v>48.1</v>
      </c>
      <c r="H100" s="12">
        <f t="shared" si="28"/>
        <v>72.599999999999994</v>
      </c>
      <c r="I100" s="12">
        <f t="shared" si="28"/>
        <v>9.11</v>
      </c>
      <c r="J100" s="12">
        <f t="shared" si="28"/>
        <v>617</v>
      </c>
      <c r="K100" s="12">
        <f t="shared" si="28"/>
        <v>9.4499999999999993</v>
      </c>
      <c r="L100" s="12">
        <f t="shared" si="28"/>
        <v>204</v>
      </c>
      <c r="M100" s="12">
        <f t="shared" si="28"/>
        <v>106</v>
      </c>
      <c r="N100" s="12">
        <f t="shared" si="28"/>
        <v>1873</v>
      </c>
      <c r="O100" s="12">
        <f t="shared" si="28"/>
        <v>934</v>
      </c>
      <c r="P100" s="12">
        <f t="shared" si="28"/>
        <v>4.5</v>
      </c>
      <c r="Q100" s="26"/>
    </row>
    <row r="101" spans="2:17" ht="3.75" customHeight="1" thickBot="1" x14ac:dyDescent="0.25">
      <c r="B101" s="16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28"/>
    </row>
    <row r="102" spans="2:17" ht="9.9499999999999993" customHeight="1" thickBot="1" x14ac:dyDescent="0.25"/>
    <row r="103" spans="2:17" ht="3.75" customHeight="1" x14ac:dyDescent="0.2">
      <c r="B103" s="22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5"/>
    </row>
    <row r="104" spans="2:17" ht="18" x14ac:dyDescent="0.25">
      <c r="B104" s="21"/>
      <c r="C104" s="30" t="s">
        <v>31</v>
      </c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1"/>
      <c r="P104" s="31"/>
      <c r="Q104" s="26"/>
    </row>
    <row r="105" spans="2:17" x14ac:dyDescent="0.2">
      <c r="B105" s="21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26"/>
    </row>
    <row r="106" spans="2:17" s="1" customFormat="1" ht="39" customHeight="1" x14ac:dyDescent="0.2">
      <c r="B106" s="20"/>
      <c r="C106" s="9" t="s">
        <v>0</v>
      </c>
      <c r="D106" s="9" t="s">
        <v>20</v>
      </c>
      <c r="E106" s="9" t="s">
        <v>21</v>
      </c>
      <c r="F106" s="9" t="s">
        <v>22</v>
      </c>
      <c r="G106" s="9" t="s">
        <v>23</v>
      </c>
      <c r="H106" s="9" t="s">
        <v>24</v>
      </c>
      <c r="I106" s="9" t="s">
        <v>27</v>
      </c>
      <c r="J106" s="9" t="s">
        <v>26</v>
      </c>
      <c r="K106" s="9" t="s">
        <v>10</v>
      </c>
      <c r="L106" s="9" t="s">
        <v>25</v>
      </c>
      <c r="M106" s="9" t="s">
        <v>45</v>
      </c>
      <c r="N106" s="9" t="s">
        <v>46</v>
      </c>
      <c r="O106" s="9" t="s">
        <v>47</v>
      </c>
      <c r="P106" s="9" t="s">
        <v>28</v>
      </c>
      <c r="Q106" s="27"/>
    </row>
    <row r="107" spans="2:17" x14ac:dyDescent="0.2">
      <c r="B107" s="21"/>
      <c r="C107" s="38">
        <v>45730</v>
      </c>
      <c r="D107" s="39" t="s">
        <v>89</v>
      </c>
      <c r="E107" s="39" t="s">
        <v>89</v>
      </c>
      <c r="F107" s="39" t="s">
        <v>89</v>
      </c>
      <c r="G107" s="40" t="s">
        <v>89</v>
      </c>
      <c r="H107" s="39" t="s">
        <v>89</v>
      </c>
      <c r="I107" s="39" t="s">
        <v>89</v>
      </c>
      <c r="J107" s="39" t="s">
        <v>89</v>
      </c>
      <c r="K107" s="39" t="s">
        <v>89</v>
      </c>
      <c r="L107" s="41" t="s">
        <v>89</v>
      </c>
      <c r="M107" s="41" t="s">
        <v>89</v>
      </c>
      <c r="N107" s="41" t="s">
        <v>89</v>
      </c>
      <c r="O107" s="41" t="s">
        <v>89</v>
      </c>
      <c r="P107" s="41" t="s">
        <v>89</v>
      </c>
      <c r="Q107" s="26"/>
    </row>
    <row r="108" spans="2:17" x14ac:dyDescent="0.2">
      <c r="B108" s="21"/>
      <c r="C108" s="38">
        <v>45916</v>
      </c>
      <c r="D108" s="40" t="s">
        <v>89</v>
      </c>
      <c r="E108" s="39" t="s">
        <v>89</v>
      </c>
      <c r="F108" s="39" t="s">
        <v>89</v>
      </c>
      <c r="G108" s="40" t="s">
        <v>89</v>
      </c>
      <c r="H108" s="39" t="s">
        <v>89</v>
      </c>
      <c r="I108" s="39" t="s">
        <v>89</v>
      </c>
      <c r="J108" s="39" t="s">
        <v>89</v>
      </c>
      <c r="K108" s="39" t="s">
        <v>89</v>
      </c>
      <c r="L108" s="41" t="s">
        <v>89</v>
      </c>
      <c r="M108" s="41" t="s">
        <v>89</v>
      </c>
      <c r="N108" s="41" t="s">
        <v>89</v>
      </c>
      <c r="O108" s="41" t="s">
        <v>89</v>
      </c>
      <c r="P108" s="41" t="s">
        <v>89</v>
      </c>
      <c r="Q108" s="26"/>
    </row>
    <row r="109" spans="2:17" x14ac:dyDescent="0.2">
      <c r="B109" s="21"/>
      <c r="C109" s="11" t="s">
        <v>48</v>
      </c>
      <c r="D109" s="12">
        <f t="shared" ref="D109:P109" si="29">MIN(D107:D108)</f>
        <v>0</v>
      </c>
      <c r="E109" s="12">
        <f t="shared" si="29"/>
        <v>0</v>
      </c>
      <c r="F109" s="12">
        <f t="shared" si="29"/>
        <v>0</v>
      </c>
      <c r="G109" s="12">
        <f t="shared" si="29"/>
        <v>0</v>
      </c>
      <c r="H109" s="12">
        <f t="shared" si="29"/>
        <v>0</v>
      </c>
      <c r="I109" s="12">
        <f t="shared" si="29"/>
        <v>0</v>
      </c>
      <c r="J109" s="12">
        <f t="shared" si="29"/>
        <v>0</v>
      </c>
      <c r="K109" s="12">
        <f t="shared" si="29"/>
        <v>0</v>
      </c>
      <c r="L109" s="12">
        <f t="shared" si="29"/>
        <v>0</v>
      </c>
      <c r="M109" s="12">
        <f t="shared" si="29"/>
        <v>0</v>
      </c>
      <c r="N109" s="12">
        <f t="shared" si="29"/>
        <v>0</v>
      </c>
      <c r="O109" s="12">
        <f t="shared" si="29"/>
        <v>0</v>
      </c>
      <c r="P109" s="12">
        <f t="shared" si="29"/>
        <v>0</v>
      </c>
      <c r="Q109" s="26"/>
    </row>
    <row r="110" spans="2:17" x14ac:dyDescent="0.2">
      <c r="B110" s="21"/>
      <c r="C110" s="13" t="s">
        <v>50</v>
      </c>
      <c r="D110" s="12" t="str">
        <f>IFERROR(AVERAGE(D107:D108),"")</f>
        <v/>
      </c>
      <c r="E110" s="12" t="str">
        <f t="shared" ref="E110:P110" si="30">IFERROR(AVERAGE(E107:E108),"")</f>
        <v/>
      </c>
      <c r="F110" s="12" t="str">
        <f t="shared" si="30"/>
        <v/>
      </c>
      <c r="G110" s="12" t="str">
        <f t="shared" si="30"/>
        <v/>
      </c>
      <c r="H110" s="12" t="str">
        <f t="shared" si="30"/>
        <v/>
      </c>
      <c r="I110" s="12" t="str">
        <f t="shared" si="30"/>
        <v/>
      </c>
      <c r="J110" s="12" t="str">
        <f t="shared" si="30"/>
        <v/>
      </c>
      <c r="K110" s="12" t="str">
        <f t="shared" si="30"/>
        <v/>
      </c>
      <c r="L110" s="12" t="str">
        <f t="shared" si="30"/>
        <v/>
      </c>
      <c r="M110" s="12" t="str">
        <f t="shared" si="30"/>
        <v/>
      </c>
      <c r="N110" s="12" t="str">
        <f t="shared" si="30"/>
        <v/>
      </c>
      <c r="O110" s="12" t="str">
        <f t="shared" si="30"/>
        <v/>
      </c>
      <c r="P110" s="12" t="str">
        <f t="shared" si="30"/>
        <v/>
      </c>
      <c r="Q110" s="26"/>
    </row>
    <row r="111" spans="2:17" x14ac:dyDescent="0.2">
      <c r="B111" s="21"/>
      <c r="C111" s="11" t="s">
        <v>49</v>
      </c>
      <c r="D111" s="12">
        <f t="shared" ref="D111:P111" si="31">MAX(D107:D108)</f>
        <v>0</v>
      </c>
      <c r="E111" s="12">
        <f t="shared" si="31"/>
        <v>0</v>
      </c>
      <c r="F111" s="12">
        <f t="shared" si="31"/>
        <v>0</v>
      </c>
      <c r="G111" s="12">
        <f t="shared" si="31"/>
        <v>0</v>
      </c>
      <c r="H111" s="12">
        <f t="shared" si="31"/>
        <v>0</v>
      </c>
      <c r="I111" s="12">
        <f t="shared" si="31"/>
        <v>0</v>
      </c>
      <c r="J111" s="12">
        <f t="shared" si="31"/>
        <v>0</v>
      </c>
      <c r="K111" s="12">
        <f t="shared" si="31"/>
        <v>0</v>
      </c>
      <c r="L111" s="12">
        <f t="shared" si="31"/>
        <v>0</v>
      </c>
      <c r="M111" s="12">
        <f t="shared" si="31"/>
        <v>0</v>
      </c>
      <c r="N111" s="12">
        <f t="shared" si="31"/>
        <v>0</v>
      </c>
      <c r="O111" s="12">
        <f t="shared" si="31"/>
        <v>0</v>
      </c>
      <c r="P111" s="12">
        <f t="shared" si="31"/>
        <v>0</v>
      </c>
      <c r="Q111" s="26"/>
    </row>
    <row r="112" spans="2:17" ht="3.75" customHeight="1" thickBot="1" x14ac:dyDescent="0.25">
      <c r="B112" s="16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28"/>
    </row>
    <row r="113" spans="2:17" ht="9.9499999999999993" customHeight="1" thickBot="1" x14ac:dyDescent="0.25"/>
    <row r="114" spans="2:17" ht="3.75" customHeight="1" x14ac:dyDescent="0.2">
      <c r="B114" s="22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5"/>
    </row>
    <row r="115" spans="2:17" ht="18" x14ac:dyDescent="0.25">
      <c r="B115" s="21"/>
      <c r="C115" s="30" t="s">
        <v>32</v>
      </c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1"/>
      <c r="P115" s="31"/>
      <c r="Q115" s="26"/>
    </row>
    <row r="116" spans="2:17" x14ac:dyDescent="0.2">
      <c r="B116" s="21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26"/>
    </row>
    <row r="117" spans="2:17" s="1" customFormat="1" ht="39" customHeight="1" x14ac:dyDescent="0.2">
      <c r="B117" s="20"/>
      <c r="C117" s="9" t="s">
        <v>0</v>
      </c>
      <c r="D117" s="9" t="s">
        <v>20</v>
      </c>
      <c r="E117" s="9" t="s">
        <v>21</v>
      </c>
      <c r="F117" s="9" t="s">
        <v>22</v>
      </c>
      <c r="G117" s="9" t="s">
        <v>23</v>
      </c>
      <c r="H117" s="9" t="s">
        <v>24</v>
      </c>
      <c r="I117" s="9" t="s">
        <v>27</v>
      </c>
      <c r="J117" s="9" t="s">
        <v>26</v>
      </c>
      <c r="K117" s="9" t="s">
        <v>10</v>
      </c>
      <c r="L117" s="9" t="s">
        <v>25</v>
      </c>
      <c r="M117" s="9" t="s">
        <v>45</v>
      </c>
      <c r="N117" s="9" t="s">
        <v>46</v>
      </c>
      <c r="O117" s="9" t="s">
        <v>47</v>
      </c>
      <c r="P117" s="9" t="s">
        <v>28</v>
      </c>
      <c r="Q117" s="27"/>
    </row>
    <row r="118" spans="2:17" x14ac:dyDescent="0.2">
      <c r="B118" s="21"/>
      <c r="C118" s="38">
        <v>45730</v>
      </c>
      <c r="D118" s="39" t="s">
        <v>89</v>
      </c>
      <c r="E118" s="39" t="s">
        <v>89</v>
      </c>
      <c r="F118" s="39" t="s">
        <v>89</v>
      </c>
      <c r="G118" s="40" t="s">
        <v>89</v>
      </c>
      <c r="H118" s="39" t="s">
        <v>89</v>
      </c>
      <c r="I118" s="39" t="s">
        <v>89</v>
      </c>
      <c r="J118" s="39" t="s">
        <v>89</v>
      </c>
      <c r="K118" s="39" t="s">
        <v>89</v>
      </c>
      <c r="L118" s="41" t="s">
        <v>89</v>
      </c>
      <c r="M118" s="41" t="s">
        <v>89</v>
      </c>
      <c r="N118" s="41" t="s">
        <v>89</v>
      </c>
      <c r="O118" s="41" t="s">
        <v>89</v>
      </c>
      <c r="P118" s="41" t="s">
        <v>89</v>
      </c>
      <c r="Q118" s="26"/>
    </row>
    <row r="119" spans="2:17" x14ac:dyDescent="0.2">
      <c r="B119" s="21"/>
      <c r="C119" s="38">
        <v>45916</v>
      </c>
      <c r="D119" s="40" t="s">
        <v>89</v>
      </c>
      <c r="E119" s="39" t="s">
        <v>89</v>
      </c>
      <c r="F119" s="39" t="s">
        <v>89</v>
      </c>
      <c r="G119" s="40" t="s">
        <v>89</v>
      </c>
      <c r="H119" s="39" t="s">
        <v>89</v>
      </c>
      <c r="I119" s="39" t="s">
        <v>89</v>
      </c>
      <c r="J119" s="39" t="s">
        <v>89</v>
      </c>
      <c r="K119" s="39" t="s">
        <v>89</v>
      </c>
      <c r="L119" s="41" t="s">
        <v>89</v>
      </c>
      <c r="M119" s="41" t="s">
        <v>89</v>
      </c>
      <c r="N119" s="41" t="s">
        <v>89</v>
      </c>
      <c r="O119" s="41" t="s">
        <v>89</v>
      </c>
      <c r="P119" s="41" t="s">
        <v>89</v>
      </c>
      <c r="Q119" s="26"/>
    </row>
    <row r="120" spans="2:17" x14ac:dyDescent="0.2">
      <c r="B120" s="21"/>
      <c r="C120" s="11" t="s">
        <v>48</v>
      </c>
      <c r="D120" s="12">
        <f t="shared" ref="D120:P120" si="32">MIN(D118:D119)</f>
        <v>0</v>
      </c>
      <c r="E120" s="12">
        <f t="shared" si="32"/>
        <v>0</v>
      </c>
      <c r="F120" s="12">
        <f t="shared" si="32"/>
        <v>0</v>
      </c>
      <c r="G120" s="12">
        <f t="shared" si="32"/>
        <v>0</v>
      </c>
      <c r="H120" s="12">
        <f t="shared" si="32"/>
        <v>0</v>
      </c>
      <c r="I120" s="12">
        <f t="shared" si="32"/>
        <v>0</v>
      </c>
      <c r="J120" s="12">
        <f t="shared" si="32"/>
        <v>0</v>
      </c>
      <c r="K120" s="12">
        <f t="shared" si="32"/>
        <v>0</v>
      </c>
      <c r="L120" s="12">
        <f t="shared" si="32"/>
        <v>0</v>
      </c>
      <c r="M120" s="12">
        <f t="shared" si="32"/>
        <v>0</v>
      </c>
      <c r="N120" s="12">
        <f t="shared" si="32"/>
        <v>0</v>
      </c>
      <c r="O120" s="12">
        <f t="shared" si="32"/>
        <v>0</v>
      </c>
      <c r="P120" s="12">
        <f t="shared" si="32"/>
        <v>0</v>
      </c>
      <c r="Q120" s="26"/>
    </row>
    <row r="121" spans="2:17" x14ac:dyDescent="0.2">
      <c r="B121" s="21"/>
      <c r="C121" s="13" t="s">
        <v>50</v>
      </c>
      <c r="D121" s="12" t="str">
        <f>IFERROR(AVERAGE(D118:D119),"")</f>
        <v/>
      </c>
      <c r="E121" s="12" t="str">
        <f t="shared" ref="E121:P121" si="33">IFERROR(AVERAGE(E118:E119),"")</f>
        <v/>
      </c>
      <c r="F121" s="12" t="str">
        <f t="shared" si="33"/>
        <v/>
      </c>
      <c r="G121" s="12" t="str">
        <f t="shared" si="33"/>
        <v/>
      </c>
      <c r="H121" s="12" t="str">
        <f t="shared" si="33"/>
        <v/>
      </c>
      <c r="I121" s="12" t="str">
        <f t="shared" si="33"/>
        <v/>
      </c>
      <c r="J121" s="12" t="str">
        <f t="shared" si="33"/>
        <v/>
      </c>
      <c r="K121" s="12" t="str">
        <f t="shared" si="33"/>
        <v/>
      </c>
      <c r="L121" s="12" t="str">
        <f t="shared" si="33"/>
        <v/>
      </c>
      <c r="M121" s="12" t="str">
        <f t="shared" si="33"/>
        <v/>
      </c>
      <c r="N121" s="12" t="str">
        <f t="shared" si="33"/>
        <v/>
      </c>
      <c r="O121" s="12" t="str">
        <f t="shared" si="33"/>
        <v/>
      </c>
      <c r="P121" s="12" t="str">
        <f t="shared" si="33"/>
        <v/>
      </c>
      <c r="Q121" s="26"/>
    </row>
    <row r="122" spans="2:17" x14ac:dyDescent="0.2">
      <c r="B122" s="21"/>
      <c r="C122" s="11" t="s">
        <v>49</v>
      </c>
      <c r="D122" s="12">
        <f t="shared" ref="D122:P122" si="34">MAX(D118:D119)</f>
        <v>0</v>
      </c>
      <c r="E122" s="12">
        <f t="shared" si="34"/>
        <v>0</v>
      </c>
      <c r="F122" s="12">
        <f t="shared" si="34"/>
        <v>0</v>
      </c>
      <c r="G122" s="12">
        <f t="shared" si="34"/>
        <v>0</v>
      </c>
      <c r="H122" s="12">
        <f t="shared" si="34"/>
        <v>0</v>
      </c>
      <c r="I122" s="12">
        <f t="shared" si="34"/>
        <v>0</v>
      </c>
      <c r="J122" s="12">
        <f t="shared" si="34"/>
        <v>0</v>
      </c>
      <c r="K122" s="12">
        <f t="shared" si="34"/>
        <v>0</v>
      </c>
      <c r="L122" s="12">
        <f t="shared" si="34"/>
        <v>0</v>
      </c>
      <c r="M122" s="12">
        <f t="shared" si="34"/>
        <v>0</v>
      </c>
      <c r="N122" s="12">
        <f t="shared" si="34"/>
        <v>0</v>
      </c>
      <c r="O122" s="12">
        <f t="shared" si="34"/>
        <v>0</v>
      </c>
      <c r="P122" s="12">
        <f t="shared" si="34"/>
        <v>0</v>
      </c>
      <c r="Q122" s="26"/>
    </row>
    <row r="123" spans="2:17" ht="3.75" customHeight="1" thickBot="1" x14ac:dyDescent="0.25">
      <c r="B123" s="16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28"/>
    </row>
    <row r="124" spans="2:17" ht="9.9499999999999993" customHeight="1" thickBot="1" x14ac:dyDescent="0.25"/>
    <row r="125" spans="2:17" ht="3.75" customHeight="1" x14ac:dyDescent="0.2">
      <c r="B125" s="22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5"/>
    </row>
    <row r="126" spans="2:17" ht="18" x14ac:dyDescent="0.25">
      <c r="B126" s="21"/>
      <c r="C126" s="30" t="s">
        <v>33</v>
      </c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1"/>
      <c r="Q126" s="26"/>
    </row>
    <row r="127" spans="2:17" x14ac:dyDescent="0.2">
      <c r="B127" s="21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26"/>
    </row>
    <row r="128" spans="2:17" s="1" customFormat="1" ht="39" customHeight="1" x14ac:dyDescent="0.2">
      <c r="B128" s="20"/>
      <c r="C128" s="9" t="s">
        <v>0</v>
      </c>
      <c r="D128" s="9" t="s">
        <v>20</v>
      </c>
      <c r="E128" s="9" t="s">
        <v>21</v>
      </c>
      <c r="F128" s="9" t="s">
        <v>22</v>
      </c>
      <c r="G128" s="9" t="s">
        <v>23</v>
      </c>
      <c r="H128" s="9" t="s">
        <v>24</v>
      </c>
      <c r="I128" s="9" t="s">
        <v>27</v>
      </c>
      <c r="J128" s="9" t="s">
        <v>26</v>
      </c>
      <c r="K128" s="9" t="s">
        <v>10</v>
      </c>
      <c r="L128" s="9" t="s">
        <v>25</v>
      </c>
      <c r="M128" s="9" t="s">
        <v>45</v>
      </c>
      <c r="N128" s="9" t="s">
        <v>46</v>
      </c>
      <c r="O128" s="9" t="s">
        <v>47</v>
      </c>
      <c r="P128" s="9" t="s">
        <v>28</v>
      </c>
      <c r="Q128" s="27"/>
    </row>
    <row r="129" spans="2:17" x14ac:dyDescent="0.2">
      <c r="B129" s="21"/>
      <c r="C129" s="38">
        <v>45730</v>
      </c>
      <c r="D129" s="39">
        <v>0.19</v>
      </c>
      <c r="E129" s="39">
        <v>57.6</v>
      </c>
      <c r="F129" s="39">
        <v>23.7</v>
      </c>
      <c r="G129" s="40">
        <v>50.3</v>
      </c>
      <c r="H129" s="39">
        <v>20.399999999999999</v>
      </c>
      <c r="I129" s="39">
        <v>22.4</v>
      </c>
      <c r="J129" s="39">
        <v>804</v>
      </c>
      <c r="K129" s="39">
        <v>7.96</v>
      </c>
      <c r="L129" s="41">
        <v>386</v>
      </c>
      <c r="M129" s="41">
        <v>110</v>
      </c>
      <c r="N129" s="41">
        <v>2324</v>
      </c>
      <c r="O129" s="41">
        <v>154</v>
      </c>
      <c r="P129" s="41">
        <v>1.6</v>
      </c>
      <c r="Q129" s="26"/>
    </row>
    <row r="130" spans="2:17" x14ac:dyDescent="0.2">
      <c r="B130" s="21"/>
      <c r="C130" s="38">
        <v>45916</v>
      </c>
      <c r="D130" s="40">
        <v>0.3</v>
      </c>
      <c r="E130" s="39">
        <v>118</v>
      </c>
      <c r="F130" s="39">
        <v>51.3</v>
      </c>
      <c r="G130" s="40">
        <v>50.9</v>
      </c>
      <c r="H130" s="39">
        <v>24.8</v>
      </c>
      <c r="I130" s="39">
        <v>8.25</v>
      </c>
      <c r="J130" s="39">
        <v>384</v>
      </c>
      <c r="K130" s="39">
        <v>8.91</v>
      </c>
      <c r="L130" s="41">
        <v>256</v>
      </c>
      <c r="M130" s="41">
        <v>90.4</v>
      </c>
      <c r="N130" s="41">
        <v>2220</v>
      </c>
      <c r="O130" s="41">
        <v>197</v>
      </c>
      <c r="P130" s="41">
        <v>1.4</v>
      </c>
      <c r="Q130" s="26"/>
    </row>
    <row r="131" spans="2:17" x14ac:dyDescent="0.2">
      <c r="B131" s="21"/>
      <c r="C131" s="11" t="s">
        <v>48</v>
      </c>
      <c r="D131" s="12">
        <f t="shared" ref="D131:P131" si="35">MIN(D129:D130)</f>
        <v>0.19</v>
      </c>
      <c r="E131" s="12">
        <f t="shared" si="35"/>
        <v>57.6</v>
      </c>
      <c r="F131" s="12">
        <f t="shared" si="35"/>
        <v>23.7</v>
      </c>
      <c r="G131" s="12">
        <f t="shared" si="35"/>
        <v>50.3</v>
      </c>
      <c r="H131" s="12">
        <f t="shared" si="35"/>
        <v>20.399999999999999</v>
      </c>
      <c r="I131" s="12">
        <f t="shared" si="35"/>
        <v>8.25</v>
      </c>
      <c r="J131" s="12">
        <f t="shared" si="35"/>
        <v>384</v>
      </c>
      <c r="K131" s="12">
        <f t="shared" si="35"/>
        <v>7.96</v>
      </c>
      <c r="L131" s="12">
        <f t="shared" si="35"/>
        <v>256</v>
      </c>
      <c r="M131" s="12">
        <f t="shared" si="35"/>
        <v>90.4</v>
      </c>
      <c r="N131" s="12">
        <f t="shared" si="35"/>
        <v>2220</v>
      </c>
      <c r="O131" s="12">
        <f t="shared" si="35"/>
        <v>154</v>
      </c>
      <c r="P131" s="12">
        <f t="shared" si="35"/>
        <v>1.4</v>
      </c>
      <c r="Q131" s="26"/>
    </row>
    <row r="132" spans="2:17" x14ac:dyDescent="0.2">
      <c r="B132" s="21"/>
      <c r="C132" s="13" t="s">
        <v>50</v>
      </c>
      <c r="D132" s="12">
        <f>IFERROR(AVERAGE(D129:D130),"")</f>
        <v>0.245</v>
      </c>
      <c r="E132" s="12">
        <f t="shared" ref="E132:P132" si="36">IFERROR(AVERAGE(E129:E130),"")</f>
        <v>87.8</v>
      </c>
      <c r="F132" s="12">
        <f t="shared" si="36"/>
        <v>37.5</v>
      </c>
      <c r="G132" s="12">
        <f t="shared" si="36"/>
        <v>50.599999999999994</v>
      </c>
      <c r="H132" s="12">
        <f t="shared" si="36"/>
        <v>22.6</v>
      </c>
      <c r="I132" s="12">
        <f t="shared" si="36"/>
        <v>15.324999999999999</v>
      </c>
      <c r="J132" s="12">
        <f t="shared" si="36"/>
        <v>594</v>
      </c>
      <c r="K132" s="12">
        <f t="shared" si="36"/>
        <v>8.4350000000000005</v>
      </c>
      <c r="L132" s="12">
        <f t="shared" si="36"/>
        <v>321</v>
      </c>
      <c r="M132" s="12">
        <f t="shared" si="36"/>
        <v>100.2</v>
      </c>
      <c r="N132" s="12">
        <f t="shared" si="36"/>
        <v>2272</v>
      </c>
      <c r="O132" s="12">
        <f t="shared" si="36"/>
        <v>175.5</v>
      </c>
      <c r="P132" s="12">
        <f t="shared" si="36"/>
        <v>1.5</v>
      </c>
      <c r="Q132" s="26"/>
    </row>
    <row r="133" spans="2:17" x14ac:dyDescent="0.2">
      <c r="B133" s="21"/>
      <c r="C133" s="11" t="s">
        <v>49</v>
      </c>
      <c r="D133" s="12">
        <f t="shared" ref="D133:P133" si="37">MAX(D129:D130)</f>
        <v>0.3</v>
      </c>
      <c r="E133" s="12">
        <f t="shared" si="37"/>
        <v>118</v>
      </c>
      <c r="F133" s="12">
        <f t="shared" si="37"/>
        <v>51.3</v>
      </c>
      <c r="G133" s="12">
        <f t="shared" si="37"/>
        <v>50.9</v>
      </c>
      <c r="H133" s="12">
        <f t="shared" si="37"/>
        <v>24.8</v>
      </c>
      <c r="I133" s="12">
        <f t="shared" si="37"/>
        <v>22.4</v>
      </c>
      <c r="J133" s="12">
        <f t="shared" si="37"/>
        <v>804</v>
      </c>
      <c r="K133" s="12">
        <f t="shared" si="37"/>
        <v>8.91</v>
      </c>
      <c r="L133" s="12">
        <f t="shared" si="37"/>
        <v>386</v>
      </c>
      <c r="M133" s="12">
        <f t="shared" si="37"/>
        <v>110</v>
      </c>
      <c r="N133" s="12">
        <f t="shared" si="37"/>
        <v>2324</v>
      </c>
      <c r="O133" s="12">
        <f t="shared" si="37"/>
        <v>197</v>
      </c>
      <c r="P133" s="12">
        <f t="shared" si="37"/>
        <v>1.6</v>
      </c>
      <c r="Q133" s="26"/>
    </row>
    <row r="134" spans="2:17" ht="3.75" customHeight="1" thickBot="1" x14ac:dyDescent="0.25">
      <c r="B134" s="16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28"/>
    </row>
    <row r="135" spans="2:17" ht="9.9499999999999993" customHeight="1" thickBot="1" x14ac:dyDescent="0.25"/>
    <row r="136" spans="2:17" ht="3.75" customHeight="1" x14ac:dyDescent="0.2">
      <c r="B136" s="22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5"/>
    </row>
    <row r="137" spans="2:17" ht="18" x14ac:dyDescent="0.25">
      <c r="B137" s="21"/>
      <c r="C137" s="30" t="s">
        <v>34</v>
      </c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1"/>
      <c r="P137" s="31"/>
      <c r="Q137" s="26"/>
    </row>
    <row r="138" spans="2:17" x14ac:dyDescent="0.2">
      <c r="B138" s="21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26"/>
    </row>
    <row r="139" spans="2:17" s="1" customFormat="1" ht="39" customHeight="1" x14ac:dyDescent="0.2">
      <c r="B139" s="20"/>
      <c r="C139" s="9" t="s">
        <v>0</v>
      </c>
      <c r="D139" s="9" t="s">
        <v>20</v>
      </c>
      <c r="E139" s="9" t="s">
        <v>21</v>
      </c>
      <c r="F139" s="9" t="s">
        <v>22</v>
      </c>
      <c r="G139" s="9" t="s">
        <v>23</v>
      </c>
      <c r="H139" s="9" t="s">
        <v>24</v>
      </c>
      <c r="I139" s="9" t="s">
        <v>27</v>
      </c>
      <c r="J139" s="9" t="s">
        <v>26</v>
      </c>
      <c r="K139" s="9" t="s">
        <v>10</v>
      </c>
      <c r="L139" s="9" t="s">
        <v>25</v>
      </c>
      <c r="M139" s="9" t="s">
        <v>45</v>
      </c>
      <c r="N139" s="9" t="s">
        <v>46</v>
      </c>
      <c r="O139" s="9" t="s">
        <v>47</v>
      </c>
      <c r="P139" s="9" t="s">
        <v>28</v>
      </c>
      <c r="Q139" s="27"/>
    </row>
    <row r="140" spans="2:17" x14ac:dyDescent="0.2">
      <c r="B140" s="21"/>
      <c r="C140" s="38">
        <v>45730</v>
      </c>
      <c r="D140" s="39" t="s">
        <v>89</v>
      </c>
      <c r="E140" s="39" t="s">
        <v>89</v>
      </c>
      <c r="F140" s="39" t="s">
        <v>89</v>
      </c>
      <c r="G140" s="40" t="s">
        <v>89</v>
      </c>
      <c r="H140" s="39" t="s">
        <v>89</v>
      </c>
      <c r="I140" s="39" t="s">
        <v>89</v>
      </c>
      <c r="J140" s="39" t="s">
        <v>89</v>
      </c>
      <c r="K140" s="39" t="s">
        <v>89</v>
      </c>
      <c r="L140" s="41" t="s">
        <v>89</v>
      </c>
      <c r="M140" s="41" t="s">
        <v>89</v>
      </c>
      <c r="N140" s="41" t="s">
        <v>89</v>
      </c>
      <c r="O140" s="41" t="s">
        <v>89</v>
      </c>
      <c r="P140" s="41" t="s">
        <v>89</v>
      </c>
      <c r="Q140" s="26"/>
    </row>
    <row r="141" spans="2:17" x14ac:dyDescent="0.2">
      <c r="B141" s="21"/>
      <c r="C141" s="38">
        <v>45916</v>
      </c>
      <c r="D141" s="40" t="s">
        <v>89</v>
      </c>
      <c r="E141" s="39" t="s">
        <v>89</v>
      </c>
      <c r="F141" s="39" t="s">
        <v>89</v>
      </c>
      <c r="G141" s="40" t="s">
        <v>89</v>
      </c>
      <c r="H141" s="39" t="s">
        <v>89</v>
      </c>
      <c r="I141" s="39" t="s">
        <v>89</v>
      </c>
      <c r="J141" s="39" t="s">
        <v>89</v>
      </c>
      <c r="K141" s="39" t="s">
        <v>89</v>
      </c>
      <c r="L141" s="41" t="s">
        <v>89</v>
      </c>
      <c r="M141" s="41" t="s">
        <v>89</v>
      </c>
      <c r="N141" s="41" t="s">
        <v>89</v>
      </c>
      <c r="O141" s="41" t="s">
        <v>89</v>
      </c>
      <c r="P141" s="41" t="s">
        <v>89</v>
      </c>
      <c r="Q141" s="26"/>
    </row>
    <row r="142" spans="2:17" x14ac:dyDescent="0.2">
      <c r="B142" s="21"/>
      <c r="C142" s="11" t="s">
        <v>48</v>
      </c>
      <c r="D142" s="12">
        <f t="shared" ref="D142:P142" si="38">MIN(D140:D141)</f>
        <v>0</v>
      </c>
      <c r="E142" s="12">
        <f t="shared" si="38"/>
        <v>0</v>
      </c>
      <c r="F142" s="12">
        <f t="shared" si="38"/>
        <v>0</v>
      </c>
      <c r="G142" s="12">
        <f t="shared" si="38"/>
        <v>0</v>
      </c>
      <c r="H142" s="12">
        <f t="shared" si="38"/>
        <v>0</v>
      </c>
      <c r="I142" s="12">
        <f t="shared" si="38"/>
        <v>0</v>
      </c>
      <c r="J142" s="12">
        <f t="shared" si="38"/>
        <v>0</v>
      </c>
      <c r="K142" s="12">
        <f t="shared" si="38"/>
        <v>0</v>
      </c>
      <c r="L142" s="12">
        <f t="shared" si="38"/>
        <v>0</v>
      </c>
      <c r="M142" s="12">
        <f t="shared" si="38"/>
        <v>0</v>
      </c>
      <c r="N142" s="12">
        <f t="shared" si="38"/>
        <v>0</v>
      </c>
      <c r="O142" s="12">
        <f t="shared" si="38"/>
        <v>0</v>
      </c>
      <c r="P142" s="12">
        <f t="shared" si="38"/>
        <v>0</v>
      </c>
      <c r="Q142" s="26"/>
    </row>
    <row r="143" spans="2:17" x14ac:dyDescent="0.2">
      <c r="B143" s="21"/>
      <c r="C143" s="13" t="s">
        <v>50</v>
      </c>
      <c r="D143" s="12" t="str">
        <f>IFERROR(AVERAGE(D140:D141),"")</f>
        <v/>
      </c>
      <c r="E143" s="12" t="str">
        <f t="shared" ref="E143:P143" si="39">IFERROR(AVERAGE(E140:E141),"")</f>
        <v/>
      </c>
      <c r="F143" s="12" t="str">
        <f t="shared" si="39"/>
        <v/>
      </c>
      <c r="G143" s="12" t="str">
        <f t="shared" si="39"/>
        <v/>
      </c>
      <c r="H143" s="12" t="str">
        <f t="shared" si="39"/>
        <v/>
      </c>
      <c r="I143" s="12" t="str">
        <f t="shared" si="39"/>
        <v/>
      </c>
      <c r="J143" s="12" t="str">
        <f t="shared" si="39"/>
        <v/>
      </c>
      <c r="K143" s="12" t="str">
        <f t="shared" si="39"/>
        <v/>
      </c>
      <c r="L143" s="12" t="str">
        <f t="shared" si="39"/>
        <v/>
      </c>
      <c r="M143" s="12" t="str">
        <f t="shared" si="39"/>
        <v/>
      </c>
      <c r="N143" s="12" t="str">
        <f t="shared" si="39"/>
        <v/>
      </c>
      <c r="O143" s="12" t="str">
        <f t="shared" si="39"/>
        <v/>
      </c>
      <c r="P143" s="12" t="str">
        <f t="shared" si="39"/>
        <v/>
      </c>
      <c r="Q143" s="26"/>
    </row>
    <row r="144" spans="2:17" x14ac:dyDescent="0.2">
      <c r="B144" s="21"/>
      <c r="C144" s="11" t="s">
        <v>49</v>
      </c>
      <c r="D144" s="12">
        <f t="shared" ref="D144:P144" si="40">MAX(D140:D141)</f>
        <v>0</v>
      </c>
      <c r="E144" s="12">
        <f t="shared" si="40"/>
        <v>0</v>
      </c>
      <c r="F144" s="12">
        <f t="shared" si="40"/>
        <v>0</v>
      </c>
      <c r="G144" s="12">
        <f t="shared" si="40"/>
        <v>0</v>
      </c>
      <c r="H144" s="12">
        <f t="shared" si="40"/>
        <v>0</v>
      </c>
      <c r="I144" s="12">
        <f t="shared" si="40"/>
        <v>0</v>
      </c>
      <c r="J144" s="12">
        <f t="shared" si="40"/>
        <v>0</v>
      </c>
      <c r="K144" s="12">
        <f t="shared" si="40"/>
        <v>0</v>
      </c>
      <c r="L144" s="12">
        <f t="shared" si="40"/>
        <v>0</v>
      </c>
      <c r="M144" s="12">
        <f t="shared" si="40"/>
        <v>0</v>
      </c>
      <c r="N144" s="12">
        <f t="shared" si="40"/>
        <v>0</v>
      </c>
      <c r="O144" s="12">
        <f t="shared" si="40"/>
        <v>0</v>
      </c>
      <c r="P144" s="12">
        <f t="shared" si="40"/>
        <v>0</v>
      </c>
      <c r="Q144" s="26"/>
    </row>
    <row r="145" spans="2:17" ht="3.75" customHeight="1" thickBot="1" x14ac:dyDescent="0.25">
      <c r="B145" s="16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28"/>
    </row>
    <row r="146" spans="2:17" ht="9.9499999999999993" customHeight="1" thickBot="1" x14ac:dyDescent="0.25"/>
    <row r="147" spans="2:17" ht="3.75" customHeight="1" x14ac:dyDescent="0.2">
      <c r="B147" s="22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5"/>
    </row>
    <row r="148" spans="2:17" ht="18" x14ac:dyDescent="0.25">
      <c r="B148" s="21"/>
      <c r="C148" s="30" t="s">
        <v>35</v>
      </c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1"/>
      <c r="P148" s="31"/>
      <c r="Q148" s="26"/>
    </row>
    <row r="149" spans="2:17" x14ac:dyDescent="0.2">
      <c r="B149" s="21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26"/>
    </row>
    <row r="150" spans="2:17" s="1" customFormat="1" ht="39" customHeight="1" x14ac:dyDescent="0.2">
      <c r="B150" s="20"/>
      <c r="C150" s="9" t="s">
        <v>0</v>
      </c>
      <c r="D150" s="9" t="s">
        <v>20</v>
      </c>
      <c r="E150" s="9" t="s">
        <v>21</v>
      </c>
      <c r="F150" s="9" t="s">
        <v>22</v>
      </c>
      <c r="G150" s="9" t="s">
        <v>23</v>
      </c>
      <c r="H150" s="9" t="s">
        <v>24</v>
      </c>
      <c r="I150" s="9" t="s">
        <v>27</v>
      </c>
      <c r="J150" s="9" t="s">
        <v>26</v>
      </c>
      <c r="K150" s="9" t="s">
        <v>10</v>
      </c>
      <c r="L150" s="9" t="s">
        <v>25</v>
      </c>
      <c r="M150" s="9" t="s">
        <v>45</v>
      </c>
      <c r="N150" s="9" t="s">
        <v>46</v>
      </c>
      <c r="O150" s="9" t="s">
        <v>47</v>
      </c>
      <c r="P150" s="9" t="s">
        <v>28</v>
      </c>
      <c r="Q150" s="27"/>
    </row>
    <row r="151" spans="2:17" x14ac:dyDescent="0.2">
      <c r="B151" s="21"/>
      <c r="C151" s="38">
        <v>45730</v>
      </c>
      <c r="D151" s="39" t="s">
        <v>89</v>
      </c>
      <c r="E151" s="39" t="s">
        <v>89</v>
      </c>
      <c r="F151" s="39" t="s">
        <v>89</v>
      </c>
      <c r="G151" s="40" t="s">
        <v>89</v>
      </c>
      <c r="H151" s="39" t="s">
        <v>89</v>
      </c>
      <c r="I151" s="39" t="s">
        <v>89</v>
      </c>
      <c r="J151" s="39" t="s">
        <v>89</v>
      </c>
      <c r="K151" s="39" t="s">
        <v>89</v>
      </c>
      <c r="L151" s="41" t="s">
        <v>89</v>
      </c>
      <c r="M151" s="41" t="s">
        <v>89</v>
      </c>
      <c r="N151" s="41" t="s">
        <v>89</v>
      </c>
      <c r="O151" s="41" t="s">
        <v>89</v>
      </c>
      <c r="P151" s="41" t="s">
        <v>89</v>
      </c>
      <c r="Q151" s="26"/>
    </row>
    <row r="152" spans="2:17" x14ac:dyDescent="0.2">
      <c r="B152" s="21"/>
      <c r="C152" s="38">
        <v>45916</v>
      </c>
      <c r="D152" s="40" t="s">
        <v>89</v>
      </c>
      <c r="E152" s="39" t="s">
        <v>89</v>
      </c>
      <c r="F152" s="39" t="s">
        <v>89</v>
      </c>
      <c r="G152" s="40" t="s">
        <v>89</v>
      </c>
      <c r="H152" s="39" t="s">
        <v>89</v>
      </c>
      <c r="I152" s="39" t="s">
        <v>89</v>
      </c>
      <c r="J152" s="39" t="s">
        <v>89</v>
      </c>
      <c r="K152" s="39" t="s">
        <v>89</v>
      </c>
      <c r="L152" s="41" t="s">
        <v>89</v>
      </c>
      <c r="M152" s="41" t="s">
        <v>89</v>
      </c>
      <c r="N152" s="41" t="s">
        <v>89</v>
      </c>
      <c r="O152" s="41" t="s">
        <v>89</v>
      </c>
      <c r="P152" s="41" t="s">
        <v>89</v>
      </c>
      <c r="Q152" s="26"/>
    </row>
    <row r="153" spans="2:17" x14ac:dyDescent="0.2">
      <c r="B153" s="21"/>
      <c r="C153" s="11" t="s">
        <v>48</v>
      </c>
      <c r="D153" s="12">
        <f t="shared" ref="D153:P153" si="41">MIN(D151:D152)</f>
        <v>0</v>
      </c>
      <c r="E153" s="12">
        <f t="shared" si="41"/>
        <v>0</v>
      </c>
      <c r="F153" s="12">
        <f t="shared" si="41"/>
        <v>0</v>
      </c>
      <c r="G153" s="12">
        <f t="shared" si="41"/>
        <v>0</v>
      </c>
      <c r="H153" s="12">
        <f t="shared" si="41"/>
        <v>0</v>
      </c>
      <c r="I153" s="12">
        <f t="shared" si="41"/>
        <v>0</v>
      </c>
      <c r="J153" s="12">
        <f t="shared" si="41"/>
        <v>0</v>
      </c>
      <c r="K153" s="12">
        <f t="shared" si="41"/>
        <v>0</v>
      </c>
      <c r="L153" s="12">
        <f t="shared" si="41"/>
        <v>0</v>
      </c>
      <c r="M153" s="12">
        <f t="shared" si="41"/>
        <v>0</v>
      </c>
      <c r="N153" s="12">
        <f t="shared" si="41"/>
        <v>0</v>
      </c>
      <c r="O153" s="12">
        <f t="shared" si="41"/>
        <v>0</v>
      </c>
      <c r="P153" s="12">
        <f t="shared" si="41"/>
        <v>0</v>
      </c>
      <c r="Q153" s="26"/>
    </row>
    <row r="154" spans="2:17" x14ac:dyDescent="0.2">
      <c r="B154" s="21"/>
      <c r="C154" s="13" t="s">
        <v>50</v>
      </c>
      <c r="D154" s="12" t="str">
        <f>IFERROR(AVERAGE(D151:D152),"")</f>
        <v/>
      </c>
      <c r="E154" s="12" t="str">
        <f t="shared" ref="E154:P154" si="42">IFERROR(AVERAGE(E151:E152),"")</f>
        <v/>
      </c>
      <c r="F154" s="12" t="str">
        <f t="shared" si="42"/>
        <v/>
      </c>
      <c r="G154" s="12" t="str">
        <f t="shared" si="42"/>
        <v/>
      </c>
      <c r="H154" s="12" t="str">
        <f t="shared" si="42"/>
        <v/>
      </c>
      <c r="I154" s="12" t="str">
        <f t="shared" si="42"/>
        <v/>
      </c>
      <c r="J154" s="12" t="str">
        <f t="shared" si="42"/>
        <v/>
      </c>
      <c r="K154" s="12" t="str">
        <f t="shared" si="42"/>
        <v/>
      </c>
      <c r="L154" s="12" t="str">
        <f t="shared" si="42"/>
        <v/>
      </c>
      <c r="M154" s="12" t="str">
        <f t="shared" si="42"/>
        <v/>
      </c>
      <c r="N154" s="12" t="str">
        <f t="shared" si="42"/>
        <v/>
      </c>
      <c r="O154" s="12" t="str">
        <f t="shared" si="42"/>
        <v/>
      </c>
      <c r="P154" s="12" t="str">
        <f t="shared" si="42"/>
        <v/>
      </c>
      <c r="Q154" s="26"/>
    </row>
    <row r="155" spans="2:17" x14ac:dyDescent="0.2">
      <c r="B155" s="21"/>
      <c r="C155" s="11" t="s">
        <v>49</v>
      </c>
      <c r="D155" s="12">
        <f t="shared" ref="D155:P155" si="43">MAX(D151:D152)</f>
        <v>0</v>
      </c>
      <c r="E155" s="12">
        <f t="shared" si="43"/>
        <v>0</v>
      </c>
      <c r="F155" s="12">
        <f t="shared" si="43"/>
        <v>0</v>
      </c>
      <c r="G155" s="12">
        <f t="shared" si="43"/>
        <v>0</v>
      </c>
      <c r="H155" s="12">
        <f t="shared" si="43"/>
        <v>0</v>
      </c>
      <c r="I155" s="12">
        <f t="shared" si="43"/>
        <v>0</v>
      </c>
      <c r="J155" s="12">
        <f t="shared" si="43"/>
        <v>0</v>
      </c>
      <c r="K155" s="12">
        <f t="shared" si="43"/>
        <v>0</v>
      </c>
      <c r="L155" s="12">
        <f t="shared" si="43"/>
        <v>0</v>
      </c>
      <c r="M155" s="12">
        <f t="shared" si="43"/>
        <v>0</v>
      </c>
      <c r="N155" s="12">
        <f t="shared" si="43"/>
        <v>0</v>
      </c>
      <c r="O155" s="12">
        <f t="shared" si="43"/>
        <v>0</v>
      </c>
      <c r="P155" s="12">
        <f t="shared" si="43"/>
        <v>0</v>
      </c>
      <c r="Q155" s="26"/>
    </row>
    <row r="156" spans="2:17" ht="3.75" customHeight="1" thickBot="1" x14ac:dyDescent="0.25">
      <c r="B156" s="16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28"/>
    </row>
    <row r="157" spans="2:17" ht="9.9499999999999993" customHeight="1" thickBot="1" x14ac:dyDescent="0.25"/>
    <row r="158" spans="2:17" ht="3.75" customHeight="1" x14ac:dyDescent="0.2">
      <c r="B158" s="22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5"/>
    </row>
    <row r="159" spans="2:17" ht="18" x14ac:dyDescent="0.25">
      <c r="B159" s="21"/>
      <c r="C159" s="30" t="s">
        <v>36</v>
      </c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1"/>
      <c r="P159" s="31"/>
      <c r="Q159" s="26"/>
    </row>
    <row r="160" spans="2:17" x14ac:dyDescent="0.2">
      <c r="B160" s="21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26"/>
    </row>
    <row r="161" spans="2:17" s="1" customFormat="1" ht="39" customHeight="1" x14ac:dyDescent="0.2">
      <c r="B161" s="20"/>
      <c r="C161" s="9" t="s">
        <v>0</v>
      </c>
      <c r="D161" s="9" t="s">
        <v>20</v>
      </c>
      <c r="E161" s="9" t="s">
        <v>21</v>
      </c>
      <c r="F161" s="9" t="s">
        <v>22</v>
      </c>
      <c r="G161" s="9" t="s">
        <v>23</v>
      </c>
      <c r="H161" s="9" t="s">
        <v>24</v>
      </c>
      <c r="I161" s="9" t="s">
        <v>27</v>
      </c>
      <c r="J161" s="9" t="s">
        <v>26</v>
      </c>
      <c r="K161" s="9" t="s">
        <v>10</v>
      </c>
      <c r="L161" s="9" t="s">
        <v>25</v>
      </c>
      <c r="M161" s="9" t="s">
        <v>45</v>
      </c>
      <c r="N161" s="9" t="s">
        <v>46</v>
      </c>
      <c r="O161" s="9" t="s">
        <v>47</v>
      </c>
      <c r="P161" s="9" t="s">
        <v>28</v>
      </c>
      <c r="Q161" s="27"/>
    </row>
    <row r="162" spans="2:17" x14ac:dyDescent="0.2">
      <c r="B162" s="21"/>
      <c r="C162" s="38">
        <v>45730</v>
      </c>
      <c r="D162" s="39">
        <v>0.14000000000000001</v>
      </c>
      <c r="E162" s="39">
        <v>50.7</v>
      </c>
      <c r="F162" s="39">
        <v>37.299999999999997</v>
      </c>
      <c r="G162" s="40">
        <v>34.6</v>
      </c>
      <c r="H162" s="39">
        <v>27.9</v>
      </c>
      <c r="I162" s="39">
        <v>15.7</v>
      </c>
      <c r="J162" s="39">
        <v>405</v>
      </c>
      <c r="K162" s="39">
        <v>8.44</v>
      </c>
      <c r="L162" s="41">
        <v>61.7</v>
      </c>
      <c r="M162" s="41">
        <v>61</v>
      </c>
      <c r="N162" s="41">
        <v>1463</v>
      </c>
      <c r="O162" s="41">
        <v>142</v>
      </c>
      <c r="P162" s="41">
        <v>1.5</v>
      </c>
      <c r="Q162" s="26"/>
    </row>
    <row r="163" spans="2:17" x14ac:dyDescent="0.2">
      <c r="B163" s="21"/>
      <c r="C163" s="38">
        <v>45916</v>
      </c>
      <c r="D163" s="40">
        <v>0.23</v>
      </c>
      <c r="E163" s="39">
        <v>43.7</v>
      </c>
      <c r="F163" s="39">
        <v>17.3</v>
      </c>
      <c r="G163" s="40">
        <v>37.1</v>
      </c>
      <c r="H163" s="39">
        <v>28.2</v>
      </c>
      <c r="I163" s="39">
        <v>4.8</v>
      </c>
      <c r="J163" s="39">
        <v>445</v>
      </c>
      <c r="K163" s="39">
        <v>9.01</v>
      </c>
      <c r="L163" s="41">
        <v>275</v>
      </c>
      <c r="M163" s="41">
        <v>90.8</v>
      </c>
      <c r="N163" s="41">
        <v>1940</v>
      </c>
      <c r="O163" s="41">
        <v>357</v>
      </c>
      <c r="P163" s="41">
        <v>3.2</v>
      </c>
      <c r="Q163" s="26"/>
    </row>
    <row r="164" spans="2:17" x14ac:dyDescent="0.2">
      <c r="B164" s="21"/>
      <c r="C164" s="11" t="s">
        <v>48</v>
      </c>
      <c r="D164" s="12">
        <f t="shared" ref="D164:P164" si="44">MIN(D162:D163)</f>
        <v>0.14000000000000001</v>
      </c>
      <c r="E164" s="12">
        <f t="shared" si="44"/>
        <v>43.7</v>
      </c>
      <c r="F164" s="12">
        <f t="shared" si="44"/>
        <v>17.3</v>
      </c>
      <c r="G164" s="12">
        <f t="shared" si="44"/>
        <v>34.6</v>
      </c>
      <c r="H164" s="12">
        <f t="shared" si="44"/>
        <v>27.9</v>
      </c>
      <c r="I164" s="12">
        <f t="shared" si="44"/>
        <v>4.8</v>
      </c>
      <c r="J164" s="12">
        <f t="shared" si="44"/>
        <v>405</v>
      </c>
      <c r="K164" s="12">
        <f t="shared" si="44"/>
        <v>8.44</v>
      </c>
      <c r="L164" s="12">
        <f t="shared" si="44"/>
        <v>61.7</v>
      </c>
      <c r="M164" s="12">
        <f t="shared" si="44"/>
        <v>61</v>
      </c>
      <c r="N164" s="12">
        <f t="shared" si="44"/>
        <v>1463</v>
      </c>
      <c r="O164" s="12">
        <f t="shared" si="44"/>
        <v>142</v>
      </c>
      <c r="P164" s="12">
        <f t="shared" si="44"/>
        <v>1.5</v>
      </c>
      <c r="Q164" s="26"/>
    </row>
    <row r="165" spans="2:17" x14ac:dyDescent="0.2">
      <c r="B165" s="21"/>
      <c r="C165" s="13" t="s">
        <v>50</v>
      </c>
      <c r="D165" s="12">
        <f>IFERROR(AVERAGE(D162:D163),"")</f>
        <v>0.185</v>
      </c>
      <c r="E165" s="12">
        <f t="shared" ref="E165:P165" si="45">IFERROR(AVERAGE(E162:E163),"")</f>
        <v>47.2</v>
      </c>
      <c r="F165" s="12">
        <f t="shared" si="45"/>
        <v>27.299999999999997</v>
      </c>
      <c r="G165" s="12">
        <f t="shared" si="45"/>
        <v>35.85</v>
      </c>
      <c r="H165" s="12">
        <f t="shared" si="45"/>
        <v>28.049999999999997</v>
      </c>
      <c r="I165" s="12">
        <f t="shared" si="45"/>
        <v>10.25</v>
      </c>
      <c r="J165" s="12">
        <f t="shared" si="45"/>
        <v>425</v>
      </c>
      <c r="K165" s="12">
        <f t="shared" si="45"/>
        <v>8.7249999999999996</v>
      </c>
      <c r="L165" s="12">
        <f t="shared" si="45"/>
        <v>168.35</v>
      </c>
      <c r="M165" s="12">
        <f t="shared" si="45"/>
        <v>75.900000000000006</v>
      </c>
      <c r="N165" s="12">
        <f t="shared" si="45"/>
        <v>1701.5</v>
      </c>
      <c r="O165" s="12">
        <f t="shared" si="45"/>
        <v>249.5</v>
      </c>
      <c r="P165" s="12">
        <f t="shared" si="45"/>
        <v>2.35</v>
      </c>
      <c r="Q165" s="26"/>
    </row>
    <row r="166" spans="2:17" x14ac:dyDescent="0.2">
      <c r="B166" s="21"/>
      <c r="C166" s="11" t="s">
        <v>49</v>
      </c>
      <c r="D166" s="12">
        <f t="shared" ref="D166:P166" si="46">MAX(D162:D163)</f>
        <v>0.23</v>
      </c>
      <c r="E166" s="12">
        <f t="shared" si="46"/>
        <v>50.7</v>
      </c>
      <c r="F166" s="12">
        <f t="shared" si="46"/>
        <v>37.299999999999997</v>
      </c>
      <c r="G166" s="12">
        <f t="shared" si="46"/>
        <v>37.1</v>
      </c>
      <c r="H166" s="12">
        <f t="shared" si="46"/>
        <v>28.2</v>
      </c>
      <c r="I166" s="12">
        <f t="shared" si="46"/>
        <v>15.7</v>
      </c>
      <c r="J166" s="12">
        <f t="shared" si="46"/>
        <v>445</v>
      </c>
      <c r="K166" s="12">
        <f t="shared" si="46"/>
        <v>9.01</v>
      </c>
      <c r="L166" s="12">
        <f t="shared" si="46"/>
        <v>275</v>
      </c>
      <c r="M166" s="12">
        <f t="shared" si="46"/>
        <v>90.8</v>
      </c>
      <c r="N166" s="12">
        <f t="shared" si="46"/>
        <v>1940</v>
      </c>
      <c r="O166" s="12">
        <f t="shared" si="46"/>
        <v>357</v>
      </c>
      <c r="P166" s="12">
        <f t="shared" si="46"/>
        <v>3.2</v>
      </c>
      <c r="Q166" s="26"/>
    </row>
    <row r="167" spans="2:17" ht="3.75" customHeight="1" thickBot="1" x14ac:dyDescent="0.25">
      <c r="B167" s="16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28"/>
    </row>
    <row r="168" spans="2:17" ht="9.9499999999999993" customHeight="1" thickBot="1" x14ac:dyDescent="0.25"/>
    <row r="169" spans="2:17" ht="3.75" customHeight="1" x14ac:dyDescent="0.2">
      <c r="B169" s="22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5"/>
    </row>
    <row r="170" spans="2:17" ht="18" x14ac:dyDescent="0.25">
      <c r="B170" s="21"/>
      <c r="C170" s="30" t="s">
        <v>37</v>
      </c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1"/>
      <c r="P170" s="31"/>
      <c r="Q170" s="26"/>
    </row>
    <row r="171" spans="2:17" x14ac:dyDescent="0.2">
      <c r="B171" s="21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26"/>
    </row>
    <row r="172" spans="2:17" s="1" customFormat="1" ht="39" customHeight="1" x14ac:dyDescent="0.2">
      <c r="B172" s="20"/>
      <c r="C172" s="9" t="s">
        <v>0</v>
      </c>
      <c r="D172" s="9" t="s">
        <v>20</v>
      </c>
      <c r="E172" s="9" t="s">
        <v>21</v>
      </c>
      <c r="F172" s="9" t="s">
        <v>22</v>
      </c>
      <c r="G172" s="9" t="s">
        <v>23</v>
      </c>
      <c r="H172" s="9" t="s">
        <v>24</v>
      </c>
      <c r="I172" s="9" t="s">
        <v>27</v>
      </c>
      <c r="J172" s="9" t="s">
        <v>26</v>
      </c>
      <c r="K172" s="9" t="s">
        <v>10</v>
      </c>
      <c r="L172" s="9" t="s">
        <v>25</v>
      </c>
      <c r="M172" s="9" t="s">
        <v>45</v>
      </c>
      <c r="N172" s="9" t="s">
        <v>46</v>
      </c>
      <c r="O172" s="9" t="s">
        <v>47</v>
      </c>
      <c r="P172" s="9" t="s">
        <v>28</v>
      </c>
      <c r="Q172" s="27"/>
    </row>
    <row r="173" spans="2:17" x14ac:dyDescent="0.2">
      <c r="B173" s="21"/>
      <c r="C173" s="38">
        <v>45730</v>
      </c>
      <c r="D173" s="39" t="s">
        <v>89</v>
      </c>
      <c r="E173" s="39" t="s">
        <v>89</v>
      </c>
      <c r="F173" s="39" t="s">
        <v>89</v>
      </c>
      <c r="G173" s="40" t="s">
        <v>89</v>
      </c>
      <c r="H173" s="39" t="s">
        <v>89</v>
      </c>
      <c r="I173" s="39" t="s">
        <v>89</v>
      </c>
      <c r="J173" s="39" t="s">
        <v>89</v>
      </c>
      <c r="K173" s="39" t="s">
        <v>89</v>
      </c>
      <c r="L173" s="41" t="s">
        <v>89</v>
      </c>
      <c r="M173" s="41" t="s">
        <v>89</v>
      </c>
      <c r="N173" s="41" t="s">
        <v>89</v>
      </c>
      <c r="O173" s="41" t="s">
        <v>89</v>
      </c>
      <c r="P173" s="41" t="s">
        <v>89</v>
      </c>
      <c r="Q173" s="26"/>
    </row>
    <row r="174" spans="2:17" x14ac:dyDescent="0.2">
      <c r="B174" s="21"/>
      <c r="C174" s="38">
        <v>45916</v>
      </c>
      <c r="D174" s="40" t="s">
        <v>89</v>
      </c>
      <c r="E174" s="39" t="s">
        <v>89</v>
      </c>
      <c r="F174" s="39" t="s">
        <v>89</v>
      </c>
      <c r="G174" s="40" t="s">
        <v>89</v>
      </c>
      <c r="H174" s="39" t="s">
        <v>89</v>
      </c>
      <c r="I174" s="39" t="s">
        <v>89</v>
      </c>
      <c r="J174" s="39" t="s">
        <v>89</v>
      </c>
      <c r="K174" s="39" t="s">
        <v>89</v>
      </c>
      <c r="L174" s="41" t="s">
        <v>89</v>
      </c>
      <c r="M174" s="41" t="s">
        <v>89</v>
      </c>
      <c r="N174" s="41" t="s">
        <v>89</v>
      </c>
      <c r="O174" s="41" t="s">
        <v>89</v>
      </c>
      <c r="P174" s="41" t="s">
        <v>89</v>
      </c>
      <c r="Q174" s="26"/>
    </row>
    <row r="175" spans="2:17" x14ac:dyDescent="0.2">
      <c r="B175" s="21"/>
      <c r="C175" s="11" t="s">
        <v>48</v>
      </c>
      <c r="D175" s="12">
        <f t="shared" ref="D175:P175" si="47">MIN(D173:D174)</f>
        <v>0</v>
      </c>
      <c r="E175" s="12">
        <f t="shared" si="47"/>
        <v>0</v>
      </c>
      <c r="F175" s="12">
        <f t="shared" si="47"/>
        <v>0</v>
      </c>
      <c r="G175" s="12">
        <f t="shared" si="47"/>
        <v>0</v>
      </c>
      <c r="H175" s="12">
        <f t="shared" si="47"/>
        <v>0</v>
      </c>
      <c r="I175" s="12">
        <f t="shared" si="47"/>
        <v>0</v>
      </c>
      <c r="J175" s="12">
        <f t="shared" si="47"/>
        <v>0</v>
      </c>
      <c r="K175" s="12">
        <f t="shared" si="47"/>
        <v>0</v>
      </c>
      <c r="L175" s="12">
        <f t="shared" si="47"/>
        <v>0</v>
      </c>
      <c r="M175" s="12">
        <f t="shared" si="47"/>
        <v>0</v>
      </c>
      <c r="N175" s="12">
        <f t="shared" si="47"/>
        <v>0</v>
      </c>
      <c r="O175" s="12">
        <f t="shared" si="47"/>
        <v>0</v>
      </c>
      <c r="P175" s="12">
        <f t="shared" si="47"/>
        <v>0</v>
      </c>
      <c r="Q175" s="26"/>
    </row>
    <row r="176" spans="2:17" x14ac:dyDescent="0.2">
      <c r="B176" s="21"/>
      <c r="C176" s="13" t="s">
        <v>50</v>
      </c>
      <c r="D176" s="12" t="str">
        <f>IFERROR(AVERAGE(D173:D174),"")</f>
        <v/>
      </c>
      <c r="E176" s="12" t="str">
        <f t="shared" ref="E176:P176" si="48">IFERROR(AVERAGE(E173:E174),"")</f>
        <v/>
      </c>
      <c r="F176" s="12" t="str">
        <f t="shared" si="48"/>
        <v/>
      </c>
      <c r="G176" s="12" t="str">
        <f t="shared" si="48"/>
        <v/>
      </c>
      <c r="H176" s="12" t="str">
        <f t="shared" si="48"/>
        <v/>
      </c>
      <c r="I176" s="12" t="str">
        <f t="shared" si="48"/>
        <v/>
      </c>
      <c r="J176" s="12" t="str">
        <f t="shared" si="48"/>
        <v/>
      </c>
      <c r="K176" s="12" t="str">
        <f t="shared" si="48"/>
        <v/>
      </c>
      <c r="L176" s="12" t="str">
        <f t="shared" si="48"/>
        <v/>
      </c>
      <c r="M176" s="12" t="str">
        <f t="shared" si="48"/>
        <v/>
      </c>
      <c r="N176" s="12" t="str">
        <f t="shared" si="48"/>
        <v/>
      </c>
      <c r="O176" s="12" t="str">
        <f t="shared" si="48"/>
        <v/>
      </c>
      <c r="P176" s="12" t="str">
        <f t="shared" si="48"/>
        <v/>
      </c>
      <c r="Q176" s="26"/>
    </row>
    <row r="177" spans="2:17" x14ac:dyDescent="0.2">
      <c r="B177" s="21"/>
      <c r="C177" s="11" t="s">
        <v>49</v>
      </c>
      <c r="D177" s="12">
        <f t="shared" ref="D177:P177" si="49">MAX(D173:D174)</f>
        <v>0</v>
      </c>
      <c r="E177" s="12">
        <f t="shared" si="49"/>
        <v>0</v>
      </c>
      <c r="F177" s="12">
        <f t="shared" si="49"/>
        <v>0</v>
      </c>
      <c r="G177" s="12">
        <f t="shared" si="49"/>
        <v>0</v>
      </c>
      <c r="H177" s="12">
        <f t="shared" si="49"/>
        <v>0</v>
      </c>
      <c r="I177" s="12">
        <f t="shared" si="49"/>
        <v>0</v>
      </c>
      <c r="J177" s="12">
        <f t="shared" si="49"/>
        <v>0</v>
      </c>
      <c r="K177" s="12">
        <f t="shared" si="49"/>
        <v>0</v>
      </c>
      <c r="L177" s="12">
        <f t="shared" si="49"/>
        <v>0</v>
      </c>
      <c r="M177" s="12">
        <f t="shared" si="49"/>
        <v>0</v>
      </c>
      <c r="N177" s="12">
        <f t="shared" si="49"/>
        <v>0</v>
      </c>
      <c r="O177" s="12">
        <f t="shared" si="49"/>
        <v>0</v>
      </c>
      <c r="P177" s="12">
        <f t="shared" si="49"/>
        <v>0</v>
      </c>
      <c r="Q177" s="26"/>
    </row>
    <row r="178" spans="2:17" ht="3.75" customHeight="1" thickBot="1" x14ac:dyDescent="0.25">
      <c r="B178" s="16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28"/>
    </row>
    <row r="179" spans="2:17" ht="9.9499999999999993" customHeight="1" thickBot="1" x14ac:dyDescent="0.25"/>
    <row r="180" spans="2:17" ht="3.75" customHeight="1" x14ac:dyDescent="0.2">
      <c r="B180" s="22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5"/>
    </row>
    <row r="181" spans="2:17" ht="18" x14ac:dyDescent="0.25">
      <c r="B181" s="21"/>
      <c r="C181" s="30" t="s">
        <v>38</v>
      </c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1"/>
      <c r="P181" s="31"/>
      <c r="Q181" s="26"/>
    </row>
    <row r="182" spans="2:17" x14ac:dyDescent="0.2">
      <c r="B182" s="21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26"/>
    </row>
    <row r="183" spans="2:17" s="1" customFormat="1" ht="39" customHeight="1" x14ac:dyDescent="0.2">
      <c r="B183" s="20"/>
      <c r="C183" s="9" t="s">
        <v>0</v>
      </c>
      <c r="D183" s="9" t="s">
        <v>20</v>
      </c>
      <c r="E183" s="9" t="s">
        <v>21</v>
      </c>
      <c r="F183" s="9" t="s">
        <v>22</v>
      </c>
      <c r="G183" s="9" t="s">
        <v>23</v>
      </c>
      <c r="H183" s="9" t="s">
        <v>24</v>
      </c>
      <c r="I183" s="9" t="s">
        <v>27</v>
      </c>
      <c r="J183" s="9" t="s">
        <v>26</v>
      </c>
      <c r="K183" s="9" t="s">
        <v>10</v>
      </c>
      <c r="L183" s="9" t="s">
        <v>25</v>
      </c>
      <c r="M183" s="9" t="s">
        <v>45</v>
      </c>
      <c r="N183" s="9" t="s">
        <v>46</v>
      </c>
      <c r="O183" s="9" t="s">
        <v>47</v>
      </c>
      <c r="P183" s="9" t="s">
        <v>28</v>
      </c>
      <c r="Q183" s="27"/>
    </row>
    <row r="184" spans="2:17" x14ac:dyDescent="0.2">
      <c r="B184" s="21"/>
      <c r="C184" s="38">
        <v>45730</v>
      </c>
      <c r="D184" s="39" t="s">
        <v>89</v>
      </c>
      <c r="E184" s="39" t="s">
        <v>89</v>
      </c>
      <c r="F184" s="39" t="s">
        <v>89</v>
      </c>
      <c r="G184" s="40" t="s">
        <v>89</v>
      </c>
      <c r="H184" s="39" t="s">
        <v>89</v>
      </c>
      <c r="I184" s="39" t="s">
        <v>89</v>
      </c>
      <c r="J184" s="39" t="s">
        <v>89</v>
      </c>
      <c r="K184" s="39" t="s">
        <v>89</v>
      </c>
      <c r="L184" s="41" t="s">
        <v>89</v>
      </c>
      <c r="M184" s="41" t="s">
        <v>89</v>
      </c>
      <c r="N184" s="41" t="s">
        <v>89</v>
      </c>
      <c r="O184" s="41" t="s">
        <v>89</v>
      </c>
      <c r="P184" s="41" t="s">
        <v>89</v>
      </c>
      <c r="Q184" s="26"/>
    </row>
    <row r="185" spans="2:17" x14ac:dyDescent="0.2">
      <c r="B185" s="21"/>
      <c r="C185" s="38">
        <v>45916</v>
      </c>
      <c r="D185" s="40" t="s">
        <v>89</v>
      </c>
      <c r="E185" s="39" t="s">
        <v>89</v>
      </c>
      <c r="F185" s="39" t="s">
        <v>89</v>
      </c>
      <c r="G185" s="40" t="s">
        <v>89</v>
      </c>
      <c r="H185" s="39" t="s">
        <v>89</v>
      </c>
      <c r="I185" s="39" t="s">
        <v>89</v>
      </c>
      <c r="J185" s="39" t="s">
        <v>89</v>
      </c>
      <c r="K185" s="39" t="s">
        <v>89</v>
      </c>
      <c r="L185" s="41" t="s">
        <v>89</v>
      </c>
      <c r="M185" s="41" t="s">
        <v>89</v>
      </c>
      <c r="N185" s="41" t="s">
        <v>89</v>
      </c>
      <c r="O185" s="41" t="s">
        <v>89</v>
      </c>
      <c r="P185" s="41" t="s">
        <v>89</v>
      </c>
      <c r="Q185" s="26"/>
    </row>
    <row r="186" spans="2:17" x14ac:dyDescent="0.2">
      <c r="B186" s="21"/>
      <c r="C186" s="11" t="s">
        <v>48</v>
      </c>
      <c r="D186" s="12">
        <f t="shared" ref="D186:P186" si="50">MIN(D184:D185)</f>
        <v>0</v>
      </c>
      <c r="E186" s="12">
        <f t="shared" si="50"/>
        <v>0</v>
      </c>
      <c r="F186" s="12">
        <f t="shared" si="50"/>
        <v>0</v>
      </c>
      <c r="G186" s="12">
        <f t="shared" si="50"/>
        <v>0</v>
      </c>
      <c r="H186" s="12">
        <f t="shared" si="50"/>
        <v>0</v>
      </c>
      <c r="I186" s="12">
        <f t="shared" si="50"/>
        <v>0</v>
      </c>
      <c r="J186" s="12">
        <f t="shared" si="50"/>
        <v>0</v>
      </c>
      <c r="K186" s="12">
        <f t="shared" si="50"/>
        <v>0</v>
      </c>
      <c r="L186" s="12">
        <f t="shared" si="50"/>
        <v>0</v>
      </c>
      <c r="M186" s="12">
        <f t="shared" si="50"/>
        <v>0</v>
      </c>
      <c r="N186" s="12">
        <f t="shared" si="50"/>
        <v>0</v>
      </c>
      <c r="O186" s="12">
        <f t="shared" si="50"/>
        <v>0</v>
      </c>
      <c r="P186" s="12">
        <f t="shared" si="50"/>
        <v>0</v>
      </c>
      <c r="Q186" s="26"/>
    </row>
    <row r="187" spans="2:17" x14ac:dyDescent="0.2">
      <c r="B187" s="21"/>
      <c r="C187" s="13" t="s">
        <v>50</v>
      </c>
      <c r="D187" s="12" t="str">
        <f>IFERROR(AVERAGE(D184:D185),"")</f>
        <v/>
      </c>
      <c r="E187" s="12" t="str">
        <f t="shared" ref="E187:P187" si="51">IFERROR(AVERAGE(E184:E185),"")</f>
        <v/>
      </c>
      <c r="F187" s="12" t="str">
        <f t="shared" si="51"/>
        <v/>
      </c>
      <c r="G187" s="12" t="str">
        <f t="shared" si="51"/>
        <v/>
      </c>
      <c r="H187" s="12" t="str">
        <f t="shared" si="51"/>
        <v/>
      </c>
      <c r="I187" s="12" t="str">
        <f t="shared" si="51"/>
        <v/>
      </c>
      <c r="J187" s="12" t="str">
        <f t="shared" si="51"/>
        <v/>
      </c>
      <c r="K187" s="12" t="str">
        <f t="shared" si="51"/>
        <v/>
      </c>
      <c r="L187" s="12" t="str">
        <f t="shared" si="51"/>
        <v/>
      </c>
      <c r="M187" s="12" t="str">
        <f t="shared" si="51"/>
        <v/>
      </c>
      <c r="N187" s="12" t="str">
        <f t="shared" si="51"/>
        <v/>
      </c>
      <c r="O187" s="12" t="str">
        <f t="shared" si="51"/>
        <v/>
      </c>
      <c r="P187" s="12" t="str">
        <f t="shared" si="51"/>
        <v/>
      </c>
      <c r="Q187" s="26"/>
    </row>
    <row r="188" spans="2:17" x14ac:dyDescent="0.2">
      <c r="B188" s="21"/>
      <c r="C188" s="11" t="s">
        <v>49</v>
      </c>
      <c r="D188" s="12">
        <f t="shared" ref="D188:P188" si="52">MAX(D184:D185)</f>
        <v>0</v>
      </c>
      <c r="E188" s="12">
        <f t="shared" si="52"/>
        <v>0</v>
      </c>
      <c r="F188" s="12">
        <f t="shared" si="52"/>
        <v>0</v>
      </c>
      <c r="G188" s="12">
        <f t="shared" si="52"/>
        <v>0</v>
      </c>
      <c r="H188" s="12">
        <f t="shared" si="52"/>
        <v>0</v>
      </c>
      <c r="I188" s="12">
        <f t="shared" si="52"/>
        <v>0</v>
      </c>
      <c r="J188" s="12">
        <f t="shared" si="52"/>
        <v>0</v>
      </c>
      <c r="K188" s="12">
        <f t="shared" si="52"/>
        <v>0</v>
      </c>
      <c r="L188" s="12">
        <f t="shared" si="52"/>
        <v>0</v>
      </c>
      <c r="M188" s="12">
        <f t="shared" si="52"/>
        <v>0</v>
      </c>
      <c r="N188" s="12">
        <f t="shared" si="52"/>
        <v>0</v>
      </c>
      <c r="O188" s="12">
        <f t="shared" si="52"/>
        <v>0</v>
      </c>
      <c r="P188" s="12">
        <f t="shared" si="52"/>
        <v>0</v>
      </c>
      <c r="Q188" s="26"/>
    </row>
    <row r="189" spans="2:17" ht="3.75" customHeight="1" thickBot="1" x14ac:dyDescent="0.25">
      <c r="B189" s="16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28"/>
    </row>
    <row r="190" spans="2:17" ht="9.9499999999999993" customHeight="1" thickBot="1" x14ac:dyDescent="0.25"/>
    <row r="191" spans="2:17" ht="3.75" customHeight="1" x14ac:dyDescent="0.2">
      <c r="B191" s="22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5"/>
    </row>
    <row r="192" spans="2:17" ht="18" x14ac:dyDescent="0.25">
      <c r="B192" s="21"/>
      <c r="C192" s="30" t="s">
        <v>39</v>
      </c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1"/>
      <c r="P192" s="31"/>
      <c r="Q192" s="26"/>
    </row>
    <row r="193" spans="2:17" x14ac:dyDescent="0.2">
      <c r="B193" s="21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26"/>
    </row>
    <row r="194" spans="2:17" s="1" customFormat="1" ht="39" customHeight="1" x14ac:dyDescent="0.2">
      <c r="B194" s="20"/>
      <c r="C194" s="9" t="s">
        <v>0</v>
      </c>
      <c r="D194" s="9" t="s">
        <v>20</v>
      </c>
      <c r="E194" s="9" t="s">
        <v>21</v>
      </c>
      <c r="F194" s="9" t="s">
        <v>22</v>
      </c>
      <c r="G194" s="9" t="s">
        <v>23</v>
      </c>
      <c r="H194" s="9" t="s">
        <v>24</v>
      </c>
      <c r="I194" s="9" t="s">
        <v>27</v>
      </c>
      <c r="J194" s="9" t="s">
        <v>26</v>
      </c>
      <c r="K194" s="9" t="s">
        <v>10</v>
      </c>
      <c r="L194" s="9" t="s">
        <v>25</v>
      </c>
      <c r="M194" s="9" t="s">
        <v>45</v>
      </c>
      <c r="N194" s="9" t="s">
        <v>46</v>
      </c>
      <c r="O194" s="9" t="s">
        <v>47</v>
      </c>
      <c r="P194" s="9" t="s">
        <v>28</v>
      </c>
      <c r="Q194" s="27"/>
    </row>
    <row r="195" spans="2:17" x14ac:dyDescent="0.2">
      <c r="B195" s="21"/>
      <c r="C195" s="38">
        <v>45730</v>
      </c>
      <c r="D195" s="39" t="s">
        <v>89</v>
      </c>
      <c r="E195" s="39" t="s">
        <v>89</v>
      </c>
      <c r="F195" s="39" t="s">
        <v>89</v>
      </c>
      <c r="G195" s="40" t="s">
        <v>89</v>
      </c>
      <c r="H195" s="39" t="s">
        <v>89</v>
      </c>
      <c r="I195" s="39" t="s">
        <v>89</v>
      </c>
      <c r="J195" s="39" t="s">
        <v>89</v>
      </c>
      <c r="K195" s="39" t="s">
        <v>89</v>
      </c>
      <c r="L195" s="41" t="s">
        <v>89</v>
      </c>
      <c r="M195" s="41" t="s">
        <v>89</v>
      </c>
      <c r="N195" s="41" t="s">
        <v>89</v>
      </c>
      <c r="O195" s="41" t="s">
        <v>89</v>
      </c>
      <c r="P195" s="41" t="s">
        <v>89</v>
      </c>
      <c r="Q195" s="26"/>
    </row>
    <row r="196" spans="2:17" x14ac:dyDescent="0.2">
      <c r="B196" s="21"/>
      <c r="C196" s="38">
        <v>45916</v>
      </c>
      <c r="D196" s="40" t="s">
        <v>89</v>
      </c>
      <c r="E196" s="39" t="s">
        <v>89</v>
      </c>
      <c r="F196" s="39" t="s">
        <v>89</v>
      </c>
      <c r="G196" s="40" t="s">
        <v>89</v>
      </c>
      <c r="H196" s="39" t="s">
        <v>89</v>
      </c>
      <c r="I196" s="39" t="s">
        <v>89</v>
      </c>
      <c r="J196" s="39" t="s">
        <v>89</v>
      </c>
      <c r="K196" s="39" t="s">
        <v>89</v>
      </c>
      <c r="L196" s="41" t="s">
        <v>89</v>
      </c>
      <c r="M196" s="41" t="s">
        <v>89</v>
      </c>
      <c r="N196" s="41" t="s">
        <v>89</v>
      </c>
      <c r="O196" s="41" t="s">
        <v>89</v>
      </c>
      <c r="P196" s="41" t="s">
        <v>89</v>
      </c>
      <c r="Q196" s="26"/>
    </row>
    <row r="197" spans="2:17" x14ac:dyDescent="0.2">
      <c r="B197" s="21"/>
      <c r="C197" s="11" t="s">
        <v>48</v>
      </c>
      <c r="D197" s="12">
        <f t="shared" ref="D197:P197" si="53">MIN(D195:D196)</f>
        <v>0</v>
      </c>
      <c r="E197" s="12">
        <f t="shared" si="53"/>
        <v>0</v>
      </c>
      <c r="F197" s="12">
        <f t="shared" si="53"/>
        <v>0</v>
      </c>
      <c r="G197" s="12">
        <f t="shared" si="53"/>
        <v>0</v>
      </c>
      <c r="H197" s="12">
        <f t="shared" si="53"/>
        <v>0</v>
      </c>
      <c r="I197" s="12">
        <f t="shared" si="53"/>
        <v>0</v>
      </c>
      <c r="J197" s="12">
        <f t="shared" si="53"/>
        <v>0</v>
      </c>
      <c r="K197" s="12">
        <f t="shared" si="53"/>
        <v>0</v>
      </c>
      <c r="L197" s="12">
        <f t="shared" si="53"/>
        <v>0</v>
      </c>
      <c r="M197" s="12">
        <f t="shared" si="53"/>
        <v>0</v>
      </c>
      <c r="N197" s="12">
        <f t="shared" si="53"/>
        <v>0</v>
      </c>
      <c r="O197" s="12">
        <f t="shared" si="53"/>
        <v>0</v>
      </c>
      <c r="P197" s="12">
        <f t="shared" si="53"/>
        <v>0</v>
      </c>
      <c r="Q197" s="26"/>
    </row>
    <row r="198" spans="2:17" x14ac:dyDescent="0.2">
      <c r="B198" s="21"/>
      <c r="C198" s="13" t="s">
        <v>50</v>
      </c>
      <c r="D198" s="12" t="str">
        <f>IFERROR(AVERAGE(D195:D196),"")</f>
        <v/>
      </c>
      <c r="E198" s="12" t="str">
        <f t="shared" ref="E198:P198" si="54">IFERROR(AVERAGE(E195:E196),"")</f>
        <v/>
      </c>
      <c r="F198" s="12" t="str">
        <f t="shared" si="54"/>
        <v/>
      </c>
      <c r="G198" s="12" t="str">
        <f t="shared" si="54"/>
        <v/>
      </c>
      <c r="H198" s="12" t="str">
        <f t="shared" si="54"/>
        <v/>
      </c>
      <c r="I198" s="12" t="str">
        <f t="shared" si="54"/>
        <v/>
      </c>
      <c r="J198" s="12" t="str">
        <f t="shared" si="54"/>
        <v/>
      </c>
      <c r="K198" s="12" t="str">
        <f t="shared" si="54"/>
        <v/>
      </c>
      <c r="L198" s="12" t="str">
        <f t="shared" si="54"/>
        <v/>
      </c>
      <c r="M198" s="12" t="str">
        <f t="shared" si="54"/>
        <v/>
      </c>
      <c r="N198" s="12" t="str">
        <f t="shared" si="54"/>
        <v/>
      </c>
      <c r="O198" s="12" t="str">
        <f t="shared" si="54"/>
        <v/>
      </c>
      <c r="P198" s="12" t="str">
        <f t="shared" si="54"/>
        <v/>
      </c>
      <c r="Q198" s="26"/>
    </row>
    <row r="199" spans="2:17" x14ac:dyDescent="0.2">
      <c r="B199" s="21"/>
      <c r="C199" s="11" t="s">
        <v>49</v>
      </c>
      <c r="D199" s="12">
        <f t="shared" ref="D199:P199" si="55">MAX(D195:D196)</f>
        <v>0</v>
      </c>
      <c r="E199" s="12">
        <f t="shared" si="55"/>
        <v>0</v>
      </c>
      <c r="F199" s="12">
        <f t="shared" si="55"/>
        <v>0</v>
      </c>
      <c r="G199" s="12">
        <f t="shared" si="55"/>
        <v>0</v>
      </c>
      <c r="H199" s="12">
        <f t="shared" si="55"/>
        <v>0</v>
      </c>
      <c r="I199" s="12">
        <f t="shared" si="55"/>
        <v>0</v>
      </c>
      <c r="J199" s="12">
        <f t="shared" si="55"/>
        <v>0</v>
      </c>
      <c r="K199" s="12">
        <f t="shared" si="55"/>
        <v>0</v>
      </c>
      <c r="L199" s="12">
        <f t="shared" si="55"/>
        <v>0</v>
      </c>
      <c r="M199" s="12">
        <f t="shared" si="55"/>
        <v>0</v>
      </c>
      <c r="N199" s="12">
        <f t="shared" si="55"/>
        <v>0</v>
      </c>
      <c r="O199" s="12">
        <f t="shared" si="55"/>
        <v>0</v>
      </c>
      <c r="P199" s="12">
        <f t="shared" si="55"/>
        <v>0</v>
      </c>
      <c r="Q199" s="26"/>
    </row>
    <row r="200" spans="2:17" ht="3.75" customHeight="1" thickBot="1" x14ac:dyDescent="0.25">
      <c r="B200" s="16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28"/>
    </row>
    <row r="201" spans="2:17" ht="9.9499999999999993" customHeight="1" thickBot="1" x14ac:dyDescent="0.25"/>
    <row r="202" spans="2:17" ht="3.75" customHeight="1" x14ac:dyDescent="0.2">
      <c r="B202" s="22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5"/>
    </row>
    <row r="203" spans="2:17" ht="18" x14ac:dyDescent="0.25">
      <c r="B203" s="21"/>
      <c r="C203" s="30" t="s">
        <v>40</v>
      </c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1"/>
      <c r="P203" s="31"/>
      <c r="Q203" s="26"/>
    </row>
    <row r="204" spans="2:17" x14ac:dyDescent="0.2">
      <c r="B204" s="21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26"/>
    </row>
    <row r="205" spans="2:17" s="1" customFormat="1" ht="39" customHeight="1" x14ac:dyDescent="0.2">
      <c r="B205" s="20"/>
      <c r="C205" s="9" t="s">
        <v>0</v>
      </c>
      <c r="D205" s="9" t="s">
        <v>20</v>
      </c>
      <c r="E205" s="9" t="s">
        <v>21</v>
      </c>
      <c r="F205" s="9" t="s">
        <v>22</v>
      </c>
      <c r="G205" s="9" t="s">
        <v>23</v>
      </c>
      <c r="H205" s="9" t="s">
        <v>24</v>
      </c>
      <c r="I205" s="9" t="s">
        <v>27</v>
      </c>
      <c r="J205" s="9" t="s">
        <v>26</v>
      </c>
      <c r="K205" s="9" t="s">
        <v>10</v>
      </c>
      <c r="L205" s="9" t="s">
        <v>25</v>
      </c>
      <c r="M205" s="9" t="s">
        <v>45</v>
      </c>
      <c r="N205" s="9" t="s">
        <v>46</v>
      </c>
      <c r="O205" s="9" t="s">
        <v>47</v>
      </c>
      <c r="P205" s="9" t="s">
        <v>28</v>
      </c>
      <c r="Q205" s="27"/>
    </row>
    <row r="206" spans="2:17" x14ac:dyDescent="0.2">
      <c r="B206" s="21"/>
      <c r="C206" s="38">
        <v>45730</v>
      </c>
      <c r="D206" s="39" t="s">
        <v>89</v>
      </c>
      <c r="E206" s="39" t="s">
        <v>89</v>
      </c>
      <c r="F206" s="39" t="s">
        <v>89</v>
      </c>
      <c r="G206" s="40" t="s">
        <v>89</v>
      </c>
      <c r="H206" s="39" t="s">
        <v>89</v>
      </c>
      <c r="I206" s="39" t="s">
        <v>89</v>
      </c>
      <c r="J206" s="39" t="s">
        <v>89</v>
      </c>
      <c r="K206" s="39" t="s">
        <v>89</v>
      </c>
      <c r="L206" s="41" t="s">
        <v>89</v>
      </c>
      <c r="M206" s="41" t="s">
        <v>89</v>
      </c>
      <c r="N206" s="41" t="s">
        <v>89</v>
      </c>
      <c r="O206" s="41" t="s">
        <v>89</v>
      </c>
      <c r="P206" s="41" t="s">
        <v>89</v>
      </c>
      <c r="Q206" s="26"/>
    </row>
    <row r="207" spans="2:17" x14ac:dyDescent="0.2">
      <c r="B207" s="21"/>
      <c r="C207" s="38">
        <v>45916</v>
      </c>
      <c r="D207" s="40" t="s">
        <v>89</v>
      </c>
      <c r="E207" s="39" t="s">
        <v>89</v>
      </c>
      <c r="F207" s="39" t="s">
        <v>89</v>
      </c>
      <c r="G207" s="40" t="s">
        <v>89</v>
      </c>
      <c r="H207" s="39" t="s">
        <v>89</v>
      </c>
      <c r="I207" s="39" t="s">
        <v>89</v>
      </c>
      <c r="J207" s="39" t="s">
        <v>89</v>
      </c>
      <c r="K207" s="39" t="s">
        <v>89</v>
      </c>
      <c r="L207" s="41" t="s">
        <v>89</v>
      </c>
      <c r="M207" s="41" t="s">
        <v>89</v>
      </c>
      <c r="N207" s="41" t="s">
        <v>89</v>
      </c>
      <c r="O207" s="41" t="s">
        <v>89</v>
      </c>
      <c r="P207" s="41" t="s">
        <v>89</v>
      </c>
      <c r="Q207" s="26"/>
    </row>
    <row r="208" spans="2:17" x14ac:dyDescent="0.2">
      <c r="B208" s="21"/>
      <c r="C208" s="11" t="s">
        <v>48</v>
      </c>
      <c r="D208" s="12">
        <f t="shared" ref="D208:P208" si="56">MIN(D206:D207)</f>
        <v>0</v>
      </c>
      <c r="E208" s="12">
        <f t="shared" si="56"/>
        <v>0</v>
      </c>
      <c r="F208" s="12">
        <f t="shared" si="56"/>
        <v>0</v>
      </c>
      <c r="G208" s="12">
        <f t="shared" si="56"/>
        <v>0</v>
      </c>
      <c r="H208" s="12">
        <f t="shared" si="56"/>
        <v>0</v>
      </c>
      <c r="I208" s="12">
        <f t="shared" si="56"/>
        <v>0</v>
      </c>
      <c r="J208" s="12">
        <f t="shared" si="56"/>
        <v>0</v>
      </c>
      <c r="K208" s="12">
        <f t="shared" si="56"/>
        <v>0</v>
      </c>
      <c r="L208" s="12">
        <f t="shared" si="56"/>
        <v>0</v>
      </c>
      <c r="M208" s="12">
        <f t="shared" si="56"/>
        <v>0</v>
      </c>
      <c r="N208" s="12">
        <f t="shared" si="56"/>
        <v>0</v>
      </c>
      <c r="O208" s="12">
        <f t="shared" si="56"/>
        <v>0</v>
      </c>
      <c r="P208" s="12">
        <f t="shared" si="56"/>
        <v>0</v>
      </c>
      <c r="Q208" s="26"/>
    </row>
    <row r="209" spans="2:17" x14ac:dyDescent="0.2">
      <c r="B209" s="21"/>
      <c r="C209" s="13" t="s">
        <v>50</v>
      </c>
      <c r="D209" s="12" t="str">
        <f>IFERROR(AVERAGE(D206:D207),"")</f>
        <v/>
      </c>
      <c r="E209" s="12" t="str">
        <f t="shared" ref="E209:P209" si="57">IFERROR(AVERAGE(E206:E207),"")</f>
        <v/>
      </c>
      <c r="F209" s="12" t="str">
        <f t="shared" si="57"/>
        <v/>
      </c>
      <c r="G209" s="12" t="str">
        <f t="shared" si="57"/>
        <v/>
      </c>
      <c r="H209" s="12" t="str">
        <f t="shared" si="57"/>
        <v/>
      </c>
      <c r="I209" s="12" t="str">
        <f t="shared" si="57"/>
        <v/>
      </c>
      <c r="J209" s="12" t="str">
        <f t="shared" si="57"/>
        <v/>
      </c>
      <c r="K209" s="12" t="str">
        <f t="shared" si="57"/>
        <v/>
      </c>
      <c r="L209" s="12" t="str">
        <f t="shared" si="57"/>
        <v/>
      </c>
      <c r="M209" s="12" t="str">
        <f t="shared" si="57"/>
        <v/>
      </c>
      <c r="N209" s="12" t="str">
        <f t="shared" si="57"/>
        <v/>
      </c>
      <c r="O209" s="12" t="str">
        <f t="shared" si="57"/>
        <v/>
      </c>
      <c r="P209" s="12" t="str">
        <f t="shared" si="57"/>
        <v/>
      </c>
      <c r="Q209" s="26"/>
    </row>
    <row r="210" spans="2:17" x14ac:dyDescent="0.2">
      <c r="B210" s="21"/>
      <c r="C210" s="11" t="s">
        <v>49</v>
      </c>
      <c r="D210" s="12">
        <f t="shared" ref="D210:P210" si="58">MAX(D206:D207)</f>
        <v>0</v>
      </c>
      <c r="E210" s="12">
        <f t="shared" si="58"/>
        <v>0</v>
      </c>
      <c r="F210" s="12">
        <f t="shared" si="58"/>
        <v>0</v>
      </c>
      <c r="G210" s="12">
        <f t="shared" si="58"/>
        <v>0</v>
      </c>
      <c r="H210" s="12">
        <f t="shared" si="58"/>
        <v>0</v>
      </c>
      <c r="I210" s="12">
        <f t="shared" si="58"/>
        <v>0</v>
      </c>
      <c r="J210" s="12">
        <f t="shared" si="58"/>
        <v>0</v>
      </c>
      <c r="K210" s="12">
        <f t="shared" si="58"/>
        <v>0</v>
      </c>
      <c r="L210" s="12">
        <f t="shared" si="58"/>
        <v>0</v>
      </c>
      <c r="M210" s="12">
        <f t="shared" si="58"/>
        <v>0</v>
      </c>
      <c r="N210" s="12">
        <f t="shared" si="58"/>
        <v>0</v>
      </c>
      <c r="O210" s="12">
        <f t="shared" si="58"/>
        <v>0</v>
      </c>
      <c r="P210" s="12">
        <f t="shared" si="58"/>
        <v>0</v>
      </c>
      <c r="Q210" s="26"/>
    </row>
    <row r="211" spans="2:17" ht="3.75" customHeight="1" thickBot="1" x14ac:dyDescent="0.25">
      <c r="B211" s="16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28"/>
    </row>
    <row r="212" spans="2:17" ht="9.9499999999999993" customHeight="1" thickBot="1" x14ac:dyDescent="0.25"/>
    <row r="213" spans="2:17" ht="3.75" customHeight="1" x14ac:dyDescent="0.2">
      <c r="B213" s="22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5"/>
    </row>
    <row r="214" spans="2:17" ht="18" x14ac:dyDescent="0.25">
      <c r="B214" s="21"/>
      <c r="C214" s="30" t="s">
        <v>41</v>
      </c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1"/>
      <c r="P214" s="31"/>
      <c r="Q214" s="26"/>
    </row>
    <row r="215" spans="2:17" x14ac:dyDescent="0.2">
      <c r="B215" s="21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26"/>
    </row>
    <row r="216" spans="2:17" s="1" customFormat="1" ht="39" customHeight="1" x14ac:dyDescent="0.2">
      <c r="B216" s="20"/>
      <c r="C216" s="9" t="s">
        <v>0</v>
      </c>
      <c r="D216" s="9" t="s">
        <v>20</v>
      </c>
      <c r="E216" s="9" t="s">
        <v>21</v>
      </c>
      <c r="F216" s="9" t="s">
        <v>22</v>
      </c>
      <c r="G216" s="9" t="s">
        <v>23</v>
      </c>
      <c r="H216" s="9" t="s">
        <v>24</v>
      </c>
      <c r="I216" s="9" t="s">
        <v>27</v>
      </c>
      <c r="J216" s="9" t="s">
        <v>26</v>
      </c>
      <c r="K216" s="9" t="s">
        <v>10</v>
      </c>
      <c r="L216" s="9" t="s">
        <v>25</v>
      </c>
      <c r="M216" s="9" t="s">
        <v>45</v>
      </c>
      <c r="N216" s="9" t="s">
        <v>46</v>
      </c>
      <c r="O216" s="9" t="s">
        <v>47</v>
      </c>
      <c r="P216" s="9" t="s">
        <v>28</v>
      </c>
      <c r="Q216" s="27"/>
    </row>
    <row r="217" spans="2:17" x14ac:dyDescent="0.2">
      <c r="B217" s="21"/>
      <c r="C217" s="38">
        <v>45730</v>
      </c>
      <c r="D217" s="39" t="s">
        <v>89</v>
      </c>
      <c r="E217" s="39" t="s">
        <v>89</v>
      </c>
      <c r="F217" s="39" t="s">
        <v>89</v>
      </c>
      <c r="G217" s="40" t="s">
        <v>89</v>
      </c>
      <c r="H217" s="39" t="s">
        <v>89</v>
      </c>
      <c r="I217" s="39" t="s">
        <v>89</v>
      </c>
      <c r="J217" s="39" t="s">
        <v>89</v>
      </c>
      <c r="K217" s="39" t="s">
        <v>89</v>
      </c>
      <c r="L217" s="41" t="s">
        <v>89</v>
      </c>
      <c r="M217" s="41" t="s">
        <v>89</v>
      </c>
      <c r="N217" s="41" t="s">
        <v>89</v>
      </c>
      <c r="O217" s="41" t="s">
        <v>89</v>
      </c>
      <c r="P217" s="41" t="s">
        <v>89</v>
      </c>
      <c r="Q217" s="26"/>
    </row>
    <row r="218" spans="2:17" x14ac:dyDescent="0.2">
      <c r="B218" s="21"/>
      <c r="C218" s="38">
        <v>45916</v>
      </c>
      <c r="D218" s="40" t="s">
        <v>89</v>
      </c>
      <c r="E218" s="39" t="s">
        <v>89</v>
      </c>
      <c r="F218" s="39" t="s">
        <v>89</v>
      </c>
      <c r="G218" s="40" t="s">
        <v>89</v>
      </c>
      <c r="H218" s="39" t="s">
        <v>89</v>
      </c>
      <c r="I218" s="39" t="s">
        <v>89</v>
      </c>
      <c r="J218" s="39" t="s">
        <v>89</v>
      </c>
      <c r="K218" s="39" t="s">
        <v>89</v>
      </c>
      <c r="L218" s="41" t="s">
        <v>89</v>
      </c>
      <c r="M218" s="41" t="s">
        <v>89</v>
      </c>
      <c r="N218" s="41" t="s">
        <v>89</v>
      </c>
      <c r="O218" s="41" t="s">
        <v>89</v>
      </c>
      <c r="P218" s="41" t="s">
        <v>89</v>
      </c>
      <c r="Q218" s="26"/>
    </row>
    <row r="219" spans="2:17" x14ac:dyDescent="0.2">
      <c r="B219" s="21"/>
      <c r="C219" s="11" t="s">
        <v>48</v>
      </c>
      <c r="D219" s="12">
        <f t="shared" ref="D219:P219" si="59">MIN(D217:D218)</f>
        <v>0</v>
      </c>
      <c r="E219" s="12">
        <f t="shared" si="59"/>
        <v>0</v>
      </c>
      <c r="F219" s="12">
        <f t="shared" si="59"/>
        <v>0</v>
      </c>
      <c r="G219" s="12">
        <f t="shared" si="59"/>
        <v>0</v>
      </c>
      <c r="H219" s="12">
        <f t="shared" si="59"/>
        <v>0</v>
      </c>
      <c r="I219" s="12">
        <f t="shared" si="59"/>
        <v>0</v>
      </c>
      <c r="J219" s="12">
        <f t="shared" si="59"/>
        <v>0</v>
      </c>
      <c r="K219" s="12">
        <f t="shared" si="59"/>
        <v>0</v>
      </c>
      <c r="L219" s="12">
        <f t="shared" si="59"/>
        <v>0</v>
      </c>
      <c r="M219" s="12">
        <f t="shared" si="59"/>
        <v>0</v>
      </c>
      <c r="N219" s="12">
        <f t="shared" si="59"/>
        <v>0</v>
      </c>
      <c r="O219" s="12">
        <f t="shared" si="59"/>
        <v>0</v>
      </c>
      <c r="P219" s="12">
        <f t="shared" si="59"/>
        <v>0</v>
      </c>
      <c r="Q219" s="26"/>
    </row>
    <row r="220" spans="2:17" x14ac:dyDescent="0.2">
      <c r="B220" s="21"/>
      <c r="C220" s="13" t="s">
        <v>50</v>
      </c>
      <c r="D220" s="12" t="str">
        <f>IFERROR(AVERAGE(D217:D218),"")</f>
        <v/>
      </c>
      <c r="E220" s="12" t="str">
        <f t="shared" ref="E220:P220" si="60">IFERROR(AVERAGE(E217:E218),"")</f>
        <v/>
      </c>
      <c r="F220" s="12" t="str">
        <f t="shared" si="60"/>
        <v/>
      </c>
      <c r="G220" s="12" t="str">
        <f t="shared" si="60"/>
        <v/>
      </c>
      <c r="H220" s="12" t="str">
        <f t="shared" si="60"/>
        <v/>
      </c>
      <c r="I220" s="12" t="str">
        <f t="shared" si="60"/>
        <v/>
      </c>
      <c r="J220" s="12" t="str">
        <f t="shared" si="60"/>
        <v/>
      </c>
      <c r="K220" s="12" t="str">
        <f t="shared" si="60"/>
        <v/>
      </c>
      <c r="L220" s="12" t="str">
        <f t="shared" si="60"/>
        <v/>
      </c>
      <c r="M220" s="12" t="str">
        <f t="shared" si="60"/>
        <v/>
      </c>
      <c r="N220" s="12" t="str">
        <f t="shared" si="60"/>
        <v/>
      </c>
      <c r="O220" s="12" t="str">
        <f t="shared" si="60"/>
        <v/>
      </c>
      <c r="P220" s="12" t="str">
        <f t="shared" si="60"/>
        <v/>
      </c>
      <c r="Q220" s="26"/>
    </row>
    <row r="221" spans="2:17" x14ac:dyDescent="0.2">
      <c r="B221" s="21"/>
      <c r="C221" s="11" t="s">
        <v>49</v>
      </c>
      <c r="D221" s="12">
        <f t="shared" ref="D221:P221" si="61">MAX(D217:D218)</f>
        <v>0</v>
      </c>
      <c r="E221" s="12">
        <f t="shared" si="61"/>
        <v>0</v>
      </c>
      <c r="F221" s="12">
        <f t="shared" si="61"/>
        <v>0</v>
      </c>
      <c r="G221" s="12">
        <f t="shared" si="61"/>
        <v>0</v>
      </c>
      <c r="H221" s="12">
        <f t="shared" si="61"/>
        <v>0</v>
      </c>
      <c r="I221" s="12">
        <f t="shared" si="61"/>
        <v>0</v>
      </c>
      <c r="J221" s="12">
        <f t="shared" si="61"/>
        <v>0</v>
      </c>
      <c r="K221" s="12">
        <f t="shared" si="61"/>
        <v>0</v>
      </c>
      <c r="L221" s="12">
        <f t="shared" si="61"/>
        <v>0</v>
      </c>
      <c r="M221" s="12">
        <f t="shared" si="61"/>
        <v>0</v>
      </c>
      <c r="N221" s="12">
        <f t="shared" si="61"/>
        <v>0</v>
      </c>
      <c r="O221" s="12">
        <f t="shared" si="61"/>
        <v>0</v>
      </c>
      <c r="P221" s="12">
        <f t="shared" si="61"/>
        <v>0</v>
      </c>
      <c r="Q221" s="26"/>
    </row>
    <row r="222" spans="2:17" ht="3.75" customHeight="1" thickBot="1" x14ac:dyDescent="0.25">
      <c r="B222" s="16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28"/>
    </row>
    <row r="223" spans="2:17" ht="9.9499999999999993" customHeight="1" thickBot="1" x14ac:dyDescent="0.25"/>
    <row r="224" spans="2:17" ht="3.75" customHeight="1" x14ac:dyDescent="0.2">
      <c r="B224" s="22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5"/>
    </row>
    <row r="225" spans="2:17" ht="18" x14ac:dyDescent="0.25">
      <c r="B225" s="21"/>
      <c r="C225" s="30" t="s">
        <v>42</v>
      </c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1"/>
      <c r="P225" s="31"/>
      <c r="Q225" s="26"/>
    </row>
    <row r="226" spans="2:17" x14ac:dyDescent="0.2">
      <c r="B226" s="21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26"/>
    </row>
    <row r="227" spans="2:17" s="1" customFormat="1" ht="39" customHeight="1" x14ac:dyDescent="0.2">
      <c r="B227" s="20"/>
      <c r="C227" s="9" t="s">
        <v>0</v>
      </c>
      <c r="D227" s="9" t="s">
        <v>20</v>
      </c>
      <c r="E227" s="9" t="s">
        <v>21</v>
      </c>
      <c r="F227" s="9" t="s">
        <v>22</v>
      </c>
      <c r="G227" s="9" t="s">
        <v>23</v>
      </c>
      <c r="H227" s="9" t="s">
        <v>24</v>
      </c>
      <c r="I227" s="9" t="s">
        <v>27</v>
      </c>
      <c r="J227" s="9" t="s">
        <v>26</v>
      </c>
      <c r="K227" s="9" t="s">
        <v>10</v>
      </c>
      <c r="L227" s="9" t="s">
        <v>25</v>
      </c>
      <c r="M227" s="9" t="s">
        <v>45</v>
      </c>
      <c r="N227" s="9" t="s">
        <v>46</v>
      </c>
      <c r="O227" s="9" t="s">
        <v>47</v>
      </c>
      <c r="P227" s="9" t="s">
        <v>28</v>
      </c>
      <c r="Q227" s="27"/>
    </row>
    <row r="228" spans="2:17" x14ac:dyDescent="0.2">
      <c r="B228" s="21"/>
      <c r="C228" s="38">
        <v>45730</v>
      </c>
      <c r="D228" s="39">
        <v>0.35</v>
      </c>
      <c r="E228" s="39">
        <v>33.1</v>
      </c>
      <c r="F228" s="39">
        <v>5.9</v>
      </c>
      <c r="G228" s="40">
        <v>13.6</v>
      </c>
      <c r="H228" s="39">
        <v>9</v>
      </c>
      <c r="I228" s="39">
        <v>15.3</v>
      </c>
      <c r="J228" s="39">
        <v>480</v>
      </c>
      <c r="K228" s="39">
        <v>4.6500000000000004</v>
      </c>
      <c r="L228" s="41">
        <v>100</v>
      </c>
      <c r="M228" s="41">
        <v>45.3</v>
      </c>
      <c r="N228" s="41">
        <v>837</v>
      </c>
      <c r="O228" s="41">
        <v>12.6</v>
      </c>
      <c r="P228" s="41">
        <v>0.4</v>
      </c>
      <c r="Q228" s="26"/>
    </row>
    <row r="229" spans="2:17" x14ac:dyDescent="0.2">
      <c r="B229" s="21"/>
      <c r="C229" s="38">
        <v>45916</v>
      </c>
      <c r="D229" s="40">
        <v>0.03</v>
      </c>
      <c r="E229" s="39">
        <v>51.4</v>
      </c>
      <c r="F229" s="39">
        <v>21.1</v>
      </c>
      <c r="G229" s="40">
        <v>16.2</v>
      </c>
      <c r="H229" s="39">
        <v>2.1</v>
      </c>
      <c r="I229" s="39">
        <v>1.81</v>
      </c>
      <c r="J229" s="39">
        <v>1247</v>
      </c>
      <c r="K229" s="39">
        <v>7.7</v>
      </c>
      <c r="L229" s="41">
        <v>185</v>
      </c>
      <c r="M229" s="41">
        <v>23.7</v>
      </c>
      <c r="N229" s="41">
        <v>756</v>
      </c>
      <c r="O229" s="41">
        <v>11.6</v>
      </c>
      <c r="P229" s="41">
        <v>0.1</v>
      </c>
      <c r="Q229" s="26"/>
    </row>
    <row r="230" spans="2:17" x14ac:dyDescent="0.2">
      <c r="B230" s="21"/>
      <c r="C230" s="11" t="s">
        <v>48</v>
      </c>
      <c r="D230" s="12">
        <f t="shared" ref="D230:P230" si="62">MIN(D228:D229)</f>
        <v>0.03</v>
      </c>
      <c r="E230" s="12">
        <f t="shared" si="62"/>
        <v>33.1</v>
      </c>
      <c r="F230" s="12">
        <f t="shared" si="62"/>
        <v>5.9</v>
      </c>
      <c r="G230" s="12">
        <f t="shared" si="62"/>
        <v>13.6</v>
      </c>
      <c r="H230" s="12">
        <f t="shared" si="62"/>
        <v>2.1</v>
      </c>
      <c r="I230" s="12">
        <f t="shared" si="62"/>
        <v>1.81</v>
      </c>
      <c r="J230" s="12">
        <f t="shared" si="62"/>
        <v>480</v>
      </c>
      <c r="K230" s="12">
        <f t="shared" si="62"/>
        <v>4.6500000000000004</v>
      </c>
      <c r="L230" s="12">
        <f t="shared" si="62"/>
        <v>100</v>
      </c>
      <c r="M230" s="12">
        <f t="shared" si="62"/>
        <v>23.7</v>
      </c>
      <c r="N230" s="12">
        <f t="shared" si="62"/>
        <v>756</v>
      </c>
      <c r="O230" s="12">
        <f t="shared" si="62"/>
        <v>11.6</v>
      </c>
      <c r="P230" s="12">
        <f t="shared" si="62"/>
        <v>0.1</v>
      </c>
      <c r="Q230" s="26"/>
    </row>
    <row r="231" spans="2:17" x14ac:dyDescent="0.2">
      <c r="B231" s="21"/>
      <c r="C231" s="13" t="s">
        <v>50</v>
      </c>
      <c r="D231" s="12">
        <f>IFERROR(AVERAGE(D228:D229),"")</f>
        <v>0.19</v>
      </c>
      <c r="E231" s="12">
        <f t="shared" ref="E231:P231" si="63">IFERROR(AVERAGE(E228:E229),"")</f>
        <v>42.25</v>
      </c>
      <c r="F231" s="12">
        <f t="shared" si="63"/>
        <v>13.5</v>
      </c>
      <c r="G231" s="12">
        <f t="shared" si="63"/>
        <v>14.899999999999999</v>
      </c>
      <c r="H231" s="12">
        <f t="shared" si="63"/>
        <v>5.55</v>
      </c>
      <c r="I231" s="12">
        <f t="shared" si="63"/>
        <v>8.5549999999999997</v>
      </c>
      <c r="J231" s="12">
        <f t="shared" si="63"/>
        <v>863.5</v>
      </c>
      <c r="K231" s="12">
        <f t="shared" si="63"/>
        <v>6.1750000000000007</v>
      </c>
      <c r="L231" s="12">
        <f t="shared" si="63"/>
        <v>142.5</v>
      </c>
      <c r="M231" s="12">
        <f t="shared" si="63"/>
        <v>34.5</v>
      </c>
      <c r="N231" s="12">
        <f t="shared" si="63"/>
        <v>796.5</v>
      </c>
      <c r="O231" s="12">
        <f t="shared" si="63"/>
        <v>12.1</v>
      </c>
      <c r="P231" s="12">
        <f t="shared" si="63"/>
        <v>0.25</v>
      </c>
      <c r="Q231" s="26"/>
    </row>
    <row r="232" spans="2:17" x14ac:dyDescent="0.2">
      <c r="B232" s="21"/>
      <c r="C232" s="11" t="s">
        <v>49</v>
      </c>
      <c r="D232" s="12">
        <f t="shared" ref="D232:P232" si="64">MAX(D228:D229)</f>
        <v>0.35</v>
      </c>
      <c r="E232" s="12">
        <f t="shared" si="64"/>
        <v>51.4</v>
      </c>
      <c r="F232" s="12">
        <f t="shared" si="64"/>
        <v>21.1</v>
      </c>
      <c r="G232" s="12">
        <f t="shared" si="64"/>
        <v>16.2</v>
      </c>
      <c r="H232" s="12">
        <f t="shared" si="64"/>
        <v>9</v>
      </c>
      <c r="I232" s="12">
        <f t="shared" si="64"/>
        <v>15.3</v>
      </c>
      <c r="J232" s="12">
        <f t="shared" si="64"/>
        <v>1247</v>
      </c>
      <c r="K232" s="12">
        <f t="shared" si="64"/>
        <v>7.7</v>
      </c>
      <c r="L232" s="12">
        <f t="shared" si="64"/>
        <v>185</v>
      </c>
      <c r="M232" s="12">
        <f t="shared" si="64"/>
        <v>45.3</v>
      </c>
      <c r="N232" s="12">
        <f t="shared" si="64"/>
        <v>837</v>
      </c>
      <c r="O232" s="12">
        <f t="shared" si="64"/>
        <v>12.6</v>
      </c>
      <c r="P232" s="12">
        <f t="shared" si="64"/>
        <v>0.4</v>
      </c>
      <c r="Q232" s="26"/>
    </row>
    <row r="233" spans="2:17" ht="3.75" customHeight="1" thickBot="1" x14ac:dyDescent="0.25">
      <c r="B233" s="16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28"/>
    </row>
    <row r="234" spans="2:17" ht="9.9499999999999993" customHeight="1" thickBot="1" x14ac:dyDescent="0.25"/>
    <row r="235" spans="2:17" ht="3.75" customHeight="1" x14ac:dyDescent="0.2">
      <c r="B235" s="22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5"/>
    </row>
    <row r="236" spans="2:17" ht="18" x14ac:dyDescent="0.25">
      <c r="B236" s="21"/>
      <c r="C236" s="30" t="s">
        <v>43</v>
      </c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1"/>
      <c r="P236" s="31"/>
      <c r="Q236" s="26"/>
    </row>
    <row r="237" spans="2:17" x14ac:dyDescent="0.2">
      <c r="B237" s="21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26"/>
    </row>
    <row r="238" spans="2:17" s="1" customFormat="1" ht="39" customHeight="1" x14ac:dyDescent="0.2">
      <c r="B238" s="20"/>
      <c r="C238" s="9" t="s">
        <v>87</v>
      </c>
      <c r="D238" s="9" t="s">
        <v>44</v>
      </c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27"/>
    </row>
    <row r="239" spans="2:17" x14ac:dyDescent="0.2">
      <c r="B239" s="21"/>
      <c r="C239" s="11" t="s">
        <v>51</v>
      </c>
      <c r="D239" s="39">
        <v>1730</v>
      </c>
      <c r="E239" s="34"/>
      <c r="F239" s="34"/>
      <c r="G239" s="35"/>
      <c r="H239" s="34"/>
      <c r="I239" s="34"/>
      <c r="J239" s="34"/>
      <c r="K239" s="34"/>
      <c r="L239" s="32"/>
      <c r="M239" s="32"/>
      <c r="N239" s="32"/>
      <c r="O239" s="32"/>
      <c r="P239" s="32"/>
      <c r="Q239" s="26"/>
    </row>
    <row r="240" spans="2:17" ht="3.75" customHeight="1" thickBot="1" x14ac:dyDescent="0.25">
      <c r="B240" s="16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28"/>
    </row>
    <row r="241" spans="2:17" ht="9.9499999999999993" customHeight="1" thickBot="1" x14ac:dyDescent="0.25"/>
    <row r="242" spans="2:17" ht="3.75" customHeight="1" x14ac:dyDescent="0.2">
      <c r="B242" s="22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5"/>
    </row>
    <row r="243" spans="2:17" ht="18" x14ac:dyDescent="0.25">
      <c r="B243" s="21"/>
      <c r="C243" s="30" t="s">
        <v>52</v>
      </c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1"/>
      <c r="P243" s="31"/>
      <c r="Q243" s="26"/>
    </row>
    <row r="244" spans="2:17" x14ac:dyDescent="0.2">
      <c r="B244" s="21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26"/>
    </row>
    <row r="245" spans="2:17" s="1" customFormat="1" ht="39" customHeight="1" x14ac:dyDescent="0.2">
      <c r="B245" s="20"/>
      <c r="C245" s="9" t="s">
        <v>0</v>
      </c>
      <c r="D245" s="9" t="s">
        <v>20</v>
      </c>
      <c r="E245" s="9" t="s">
        <v>21</v>
      </c>
      <c r="F245" s="9" t="s">
        <v>22</v>
      </c>
      <c r="G245" s="9" t="s">
        <v>23</v>
      </c>
      <c r="H245" s="9" t="s">
        <v>24</v>
      </c>
      <c r="I245" s="9" t="s">
        <v>27</v>
      </c>
      <c r="J245" s="9" t="s">
        <v>26</v>
      </c>
      <c r="K245" s="9" t="s">
        <v>10</v>
      </c>
      <c r="L245" s="9" t="s">
        <v>25</v>
      </c>
      <c r="M245" s="9" t="s">
        <v>45</v>
      </c>
      <c r="N245" s="9" t="s">
        <v>46</v>
      </c>
      <c r="O245" s="9" t="s">
        <v>47</v>
      </c>
      <c r="P245" s="9" t="s">
        <v>28</v>
      </c>
      <c r="Q245" s="27"/>
    </row>
    <row r="246" spans="2:17" x14ac:dyDescent="0.2">
      <c r="B246" s="21"/>
      <c r="C246" s="38">
        <v>45730</v>
      </c>
      <c r="D246" s="39">
        <v>0.18</v>
      </c>
      <c r="E246" s="39">
        <v>64.099999999999994</v>
      </c>
      <c r="F246" s="39">
        <v>24.4</v>
      </c>
      <c r="G246" s="40">
        <v>24.1</v>
      </c>
      <c r="H246" s="39">
        <v>31.7</v>
      </c>
      <c r="I246" s="39">
        <v>11.5</v>
      </c>
      <c r="J246" s="39">
        <v>512</v>
      </c>
      <c r="K246" s="39">
        <v>7.77</v>
      </c>
      <c r="L246" s="41">
        <v>169</v>
      </c>
      <c r="M246" s="41">
        <v>85.610200000000006</v>
      </c>
      <c r="N246" s="41">
        <v>1020</v>
      </c>
      <c r="O246" s="41">
        <v>216</v>
      </c>
      <c r="P246" s="41">
        <v>1.8</v>
      </c>
      <c r="Q246" s="26"/>
    </row>
    <row r="247" spans="2:17" x14ac:dyDescent="0.2">
      <c r="B247" s="21"/>
      <c r="C247" s="38">
        <v>45916</v>
      </c>
      <c r="D247" s="40">
        <v>0.17</v>
      </c>
      <c r="E247" s="39">
        <v>65.900000000000006</v>
      </c>
      <c r="F247" s="39">
        <v>26.3</v>
      </c>
      <c r="G247" s="40">
        <v>33.1</v>
      </c>
      <c r="H247" s="39">
        <v>26.3</v>
      </c>
      <c r="I247" s="39">
        <v>2.7</v>
      </c>
      <c r="J247" s="39">
        <v>769</v>
      </c>
      <c r="K247" s="39">
        <v>9.02</v>
      </c>
      <c r="L247" s="41">
        <v>375</v>
      </c>
      <c r="M247" s="41">
        <v>81</v>
      </c>
      <c r="N247" s="41">
        <v>1456</v>
      </c>
      <c r="O247" s="41">
        <v>323</v>
      </c>
      <c r="P247" s="41">
        <v>2.8</v>
      </c>
      <c r="Q247" s="26"/>
    </row>
    <row r="248" spans="2:17" x14ac:dyDescent="0.2">
      <c r="B248" s="21"/>
      <c r="C248" s="11" t="s">
        <v>48</v>
      </c>
      <c r="D248" s="12">
        <f t="shared" ref="D248:P248" si="65">MIN(D246:D247)</f>
        <v>0.17</v>
      </c>
      <c r="E248" s="12">
        <f t="shared" si="65"/>
        <v>64.099999999999994</v>
      </c>
      <c r="F248" s="12">
        <f t="shared" si="65"/>
        <v>24.4</v>
      </c>
      <c r="G248" s="12">
        <f t="shared" si="65"/>
        <v>24.1</v>
      </c>
      <c r="H248" s="12">
        <f t="shared" si="65"/>
        <v>26.3</v>
      </c>
      <c r="I248" s="12">
        <f t="shared" si="65"/>
        <v>2.7</v>
      </c>
      <c r="J248" s="12">
        <f t="shared" si="65"/>
        <v>512</v>
      </c>
      <c r="K248" s="12">
        <f t="shared" si="65"/>
        <v>7.77</v>
      </c>
      <c r="L248" s="12">
        <f t="shared" si="65"/>
        <v>169</v>
      </c>
      <c r="M248" s="12">
        <f t="shared" si="65"/>
        <v>81</v>
      </c>
      <c r="N248" s="12">
        <f t="shared" si="65"/>
        <v>1020</v>
      </c>
      <c r="O248" s="12">
        <f t="shared" si="65"/>
        <v>216</v>
      </c>
      <c r="P248" s="12">
        <f t="shared" si="65"/>
        <v>1.8</v>
      </c>
      <c r="Q248" s="26"/>
    </row>
    <row r="249" spans="2:17" x14ac:dyDescent="0.2">
      <c r="B249" s="21"/>
      <c r="C249" s="13" t="s">
        <v>50</v>
      </c>
      <c r="D249" s="12">
        <f>IFERROR(AVERAGE(D246:D247),"")</f>
        <v>0.17499999999999999</v>
      </c>
      <c r="E249" s="12">
        <f t="shared" ref="E249:P249" si="66">IFERROR(AVERAGE(E246:E247),"")</f>
        <v>65</v>
      </c>
      <c r="F249" s="12">
        <f t="shared" si="66"/>
        <v>25.35</v>
      </c>
      <c r="G249" s="12">
        <f t="shared" si="66"/>
        <v>28.6</v>
      </c>
      <c r="H249" s="12">
        <f t="shared" si="66"/>
        <v>29</v>
      </c>
      <c r="I249" s="12">
        <f t="shared" si="66"/>
        <v>7.1</v>
      </c>
      <c r="J249" s="12">
        <f t="shared" si="66"/>
        <v>640.5</v>
      </c>
      <c r="K249" s="12">
        <f t="shared" si="66"/>
        <v>8.3949999999999996</v>
      </c>
      <c r="L249" s="12">
        <f t="shared" si="66"/>
        <v>272</v>
      </c>
      <c r="M249" s="12">
        <f t="shared" si="66"/>
        <v>83.30510000000001</v>
      </c>
      <c r="N249" s="12">
        <f t="shared" si="66"/>
        <v>1238</v>
      </c>
      <c r="O249" s="12">
        <f t="shared" si="66"/>
        <v>269.5</v>
      </c>
      <c r="P249" s="12">
        <f t="shared" si="66"/>
        <v>2.2999999999999998</v>
      </c>
      <c r="Q249" s="26"/>
    </row>
    <row r="250" spans="2:17" x14ac:dyDescent="0.2">
      <c r="B250" s="21"/>
      <c r="C250" s="11" t="s">
        <v>49</v>
      </c>
      <c r="D250" s="12">
        <f t="shared" ref="D250:P250" si="67">MAX(D246:D247)</f>
        <v>0.18</v>
      </c>
      <c r="E250" s="12">
        <f t="shared" si="67"/>
        <v>65.900000000000006</v>
      </c>
      <c r="F250" s="12">
        <f t="shared" si="67"/>
        <v>26.3</v>
      </c>
      <c r="G250" s="12">
        <f t="shared" si="67"/>
        <v>33.1</v>
      </c>
      <c r="H250" s="12">
        <f t="shared" si="67"/>
        <v>31.7</v>
      </c>
      <c r="I250" s="12">
        <f t="shared" si="67"/>
        <v>11.5</v>
      </c>
      <c r="J250" s="12">
        <f t="shared" si="67"/>
        <v>769</v>
      </c>
      <c r="K250" s="12">
        <f t="shared" si="67"/>
        <v>9.02</v>
      </c>
      <c r="L250" s="12">
        <f t="shared" si="67"/>
        <v>375</v>
      </c>
      <c r="M250" s="12">
        <f t="shared" si="67"/>
        <v>85.610200000000006</v>
      </c>
      <c r="N250" s="12">
        <f t="shared" si="67"/>
        <v>1456</v>
      </c>
      <c r="O250" s="12">
        <f t="shared" si="67"/>
        <v>323</v>
      </c>
      <c r="P250" s="12">
        <f t="shared" si="67"/>
        <v>2.8</v>
      </c>
      <c r="Q250" s="26"/>
    </row>
    <row r="251" spans="2:17" ht="3.75" customHeight="1" thickBot="1" x14ac:dyDescent="0.25">
      <c r="B251" s="16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28"/>
    </row>
    <row r="252" spans="2:17" ht="9.9499999999999993" customHeight="1" thickBot="1" x14ac:dyDescent="0.25"/>
    <row r="253" spans="2:17" ht="3.75" customHeight="1" x14ac:dyDescent="0.2">
      <c r="B253" s="22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5"/>
    </row>
    <row r="254" spans="2:17" ht="18" x14ac:dyDescent="0.25">
      <c r="B254" s="21"/>
      <c r="C254" s="30" t="s">
        <v>53</v>
      </c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1"/>
      <c r="P254" s="31"/>
      <c r="Q254" s="26"/>
    </row>
    <row r="255" spans="2:17" x14ac:dyDescent="0.2">
      <c r="B255" s="21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26"/>
    </row>
    <row r="256" spans="2:17" s="1" customFormat="1" ht="39" customHeight="1" x14ac:dyDescent="0.2">
      <c r="B256" s="20"/>
      <c r="C256" s="9" t="s">
        <v>0</v>
      </c>
      <c r="D256" s="9" t="s">
        <v>20</v>
      </c>
      <c r="E256" s="9" t="s">
        <v>21</v>
      </c>
      <c r="F256" s="9" t="s">
        <v>22</v>
      </c>
      <c r="G256" s="9" t="s">
        <v>23</v>
      </c>
      <c r="H256" s="9" t="s">
        <v>24</v>
      </c>
      <c r="I256" s="9" t="s">
        <v>27</v>
      </c>
      <c r="J256" s="9" t="s">
        <v>26</v>
      </c>
      <c r="K256" s="9" t="s">
        <v>10</v>
      </c>
      <c r="L256" s="9" t="s">
        <v>25</v>
      </c>
      <c r="M256" s="9" t="s">
        <v>45</v>
      </c>
      <c r="N256" s="9" t="s">
        <v>46</v>
      </c>
      <c r="O256" s="9" t="s">
        <v>47</v>
      </c>
      <c r="P256" s="9" t="s">
        <v>28</v>
      </c>
      <c r="Q256" s="27"/>
    </row>
    <row r="257" spans="2:17" x14ac:dyDescent="0.2">
      <c r="B257" s="21"/>
      <c r="C257" s="38">
        <v>45730</v>
      </c>
      <c r="D257" s="39">
        <v>0.17</v>
      </c>
      <c r="E257" s="39">
        <v>82.4</v>
      </c>
      <c r="F257" s="39">
        <v>45.5</v>
      </c>
      <c r="G257" s="40">
        <v>29.8</v>
      </c>
      <c r="H257" s="39">
        <v>34.5</v>
      </c>
      <c r="I257" s="39">
        <v>5.94</v>
      </c>
      <c r="J257" s="39">
        <v>841</v>
      </c>
      <c r="K257" s="39">
        <v>8.4700000000000006</v>
      </c>
      <c r="L257" s="41">
        <v>316</v>
      </c>
      <c r="M257" s="41">
        <v>90.2</v>
      </c>
      <c r="N257" s="41">
        <v>1131</v>
      </c>
      <c r="O257" s="41">
        <v>146</v>
      </c>
      <c r="P257" s="41">
        <v>2.2999999999999998</v>
      </c>
      <c r="Q257" s="26"/>
    </row>
    <row r="258" spans="2:17" x14ac:dyDescent="0.2">
      <c r="B258" s="21"/>
      <c r="C258" s="38">
        <v>45916</v>
      </c>
      <c r="D258" s="40">
        <v>0.16</v>
      </c>
      <c r="E258" s="39">
        <v>81.400000000000006</v>
      </c>
      <c r="F258" s="39">
        <v>26</v>
      </c>
      <c r="G258" s="40">
        <v>36.799999999999997</v>
      </c>
      <c r="H258" s="39">
        <v>22.1</v>
      </c>
      <c r="I258" s="39">
        <v>6.44</v>
      </c>
      <c r="J258" s="39">
        <v>314</v>
      </c>
      <c r="K258" s="39">
        <v>8.7200000000000006</v>
      </c>
      <c r="L258" s="41">
        <v>403</v>
      </c>
      <c r="M258" s="41">
        <v>85.9</v>
      </c>
      <c r="N258" s="41">
        <v>1610</v>
      </c>
      <c r="O258" s="41">
        <v>175</v>
      </c>
      <c r="P258" s="41">
        <v>1.6</v>
      </c>
      <c r="Q258" s="26"/>
    </row>
    <row r="259" spans="2:17" x14ac:dyDescent="0.2">
      <c r="B259" s="21"/>
      <c r="C259" s="11" t="s">
        <v>48</v>
      </c>
      <c r="D259" s="12">
        <f t="shared" ref="D259:P259" si="68">MIN(D257:D258)</f>
        <v>0.16</v>
      </c>
      <c r="E259" s="12">
        <f t="shared" si="68"/>
        <v>81.400000000000006</v>
      </c>
      <c r="F259" s="12">
        <f t="shared" si="68"/>
        <v>26</v>
      </c>
      <c r="G259" s="12">
        <f t="shared" si="68"/>
        <v>29.8</v>
      </c>
      <c r="H259" s="12">
        <f t="shared" si="68"/>
        <v>22.1</v>
      </c>
      <c r="I259" s="12">
        <f t="shared" si="68"/>
        <v>5.94</v>
      </c>
      <c r="J259" s="12">
        <f t="shared" si="68"/>
        <v>314</v>
      </c>
      <c r="K259" s="12">
        <f t="shared" si="68"/>
        <v>8.4700000000000006</v>
      </c>
      <c r="L259" s="12">
        <f t="shared" si="68"/>
        <v>316</v>
      </c>
      <c r="M259" s="12">
        <f t="shared" si="68"/>
        <v>85.9</v>
      </c>
      <c r="N259" s="12">
        <f t="shared" si="68"/>
        <v>1131</v>
      </c>
      <c r="O259" s="12">
        <f t="shared" si="68"/>
        <v>146</v>
      </c>
      <c r="P259" s="12">
        <f t="shared" si="68"/>
        <v>1.6</v>
      </c>
      <c r="Q259" s="26"/>
    </row>
    <row r="260" spans="2:17" x14ac:dyDescent="0.2">
      <c r="B260" s="21"/>
      <c r="C260" s="13" t="s">
        <v>50</v>
      </c>
      <c r="D260" s="12">
        <f>IFERROR(AVERAGE(D257:D258),"")</f>
        <v>0.16500000000000001</v>
      </c>
      <c r="E260" s="12">
        <f t="shared" ref="E260:P260" si="69">IFERROR(AVERAGE(E257:E258),"")</f>
        <v>81.900000000000006</v>
      </c>
      <c r="F260" s="12">
        <f t="shared" si="69"/>
        <v>35.75</v>
      </c>
      <c r="G260" s="12">
        <f t="shared" si="69"/>
        <v>33.299999999999997</v>
      </c>
      <c r="H260" s="12">
        <f t="shared" si="69"/>
        <v>28.3</v>
      </c>
      <c r="I260" s="12">
        <f t="shared" si="69"/>
        <v>6.19</v>
      </c>
      <c r="J260" s="12">
        <f t="shared" si="69"/>
        <v>577.5</v>
      </c>
      <c r="K260" s="12">
        <f t="shared" si="69"/>
        <v>8.5950000000000006</v>
      </c>
      <c r="L260" s="12">
        <f t="shared" si="69"/>
        <v>359.5</v>
      </c>
      <c r="M260" s="12">
        <f t="shared" si="69"/>
        <v>88.050000000000011</v>
      </c>
      <c r="N260" s="12">
        <f t="shared" si="69"/>
        <v>1370.5</v>
      </c>
      <c r="O260" s="12">
        <f t="shared" si="69"/>
        <v>160.5</v>
      </c>
      <c r="P260" s="12">
        <f t="shared" si="69"/>
        <v>1.95</v>
      </c>
      <c r="Q260" s="26"/>
    </row>
    <row r="261" spans="2:17" x14ac:dyDescent="0.2">
      <c r="B261" s="21"/>
      <c r="C261" s="11" t="s">
        <v>49</v>
      </c>
      <c r="D261" s="12">
        <f t="shared" ref="D261:P261" si="70">MAX(D257:D258)</f>
        <v>0.17</v>
      </c>
      <c r="E261" s="12">
        <f t="shared" si="70"/>
        <v>82.4</v>
      </c>
      <c r="F261" s="12">
        <f t="shared" si="70"/>
        <v>45.5</v>
      </c>
      <c r="G261" s="12">
        <f t="shared" si="70"/>
        <v>36.799999999999997</v>
      </c>
      <c r="H261" s="12">
        <f t="shared" si="70"/>
        <v>34.5</v>
      </c>
      <c r="I261" s="12">
        <f t="shared" si="70"/>
        <v>6.44</v>
      </c>
      <c r="J261" s="12">
        <f t="shared" si="70"/>
        <v>841</v>
      </c>
      <c r="K261" s="12">
        <f t="shared" si="70"/>
        <v>8.7200000000000006</v>
      </c>
      <c r="L261" s="12">
        <f t="shared" si="70"/>
        <v>403</v>
      </c>
      <c r="M261" s="12">
        <f t="shared" si="70"/>
        <v>90.2</v>
      </c>
      <c r="N261" s="12">
        <f t="shared" si="70"/>
        <v>1610</v>
      </c>
      <c r="O261" s="12">
        <f t="shared" si="70"/>
        <v>175</v>
      </c>
      <c r="P261" s="12">
        <f t="shared" si="70"/>
        <v>2.2999999999999998</v>
      </c>
      <c r="Q261" s="26"/>
    </row>
    <row r="262" spans="2:17" ht="3.75" customHeight="1" thickBot="1" x14ac:dyDescent="0.25">
      <c r="B262" s="16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28"/>
    </row>
    <row r="263" spans="2:17" ht="9.9499999999999993" customHeight="1" thickBot="1" x14ac:dyDescent="0.25"/>
    <row r="264" spans="2:17" ht="3.75" customHeight="1" x14ac:dyDescent="0.2">
      <c r="B264" s="22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5"/>
    </row>
    <row r="265" spans="2:17" ht="18" x14ac:dyDescent="0.25">
      <c r="B265" s="21"/>
      <c r="C265" s="30" t="s">
        <v>54</v>
      </c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1"/>
      <c r="P265" s="31"/>
      <c r="Q265" s="26"/>
    </row>
    <row r="266" spans="2:17" x14ac:dyDescent="0.2">
      <c r="B266" s="21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26"/>
    </row>
    <row r="267" spans="2:17" s="1" customFormat="1" ht="39" customHeight="1" x14ac:dyDescent="0.2">
      <c r="B267" s="20"/>
      <c r="C267" s="9" t="s">
        <v>0</v>
      </c>
      <c r="D267" s="9" t="s">
        <v>20</v>
      </c>
      <c r="E267" s="9" t="s">
        <v>5</v>
      </c>
      <c r="F267" s="9" t="s">
        <v>56</v>
      </c>
      <c r="G267" s="9" t="s">
        <v>6</v>
      </c>
      <c r="H267" s="9" t="s">
        <v>7</v>
      </c>
      <c r="I267" s="9" t="s">
        <v>55</v>
      </c>
      <c r="J267" s="9" t="s">
        <v>57</v>
      </c>
      <c r="K267" s="33"/>
      <c r="L267" s="33"/>
      <c r="M267" s="33"/>
      <c r="N267" s="33"/>
      <c r="O267" s="33"/>
      <c r="P267" s="33"/>
      <c r="Q267" s="27"/>
    </row>
    <row r="268" spans="2:17" x14ac:dyDescent="0.2">
      <c r="B268" s="21"/>
      <c r="C268" s="38">
        <v>45917</v>
      </c>
      <c r="D268" s="39">
        <v>1660</v>
      </c>
      <c r="E268" s="39">
        <v>12.9</v>
      </c>
      <c r="F268" s="39">
        <v>5.32</v>
      </c>
      <c r="G268" s="40">
        <v>173</v>
      </c>
      <c r="H268" s="39">
        <v>288</v>
      </c>
      <c r="I268" s="39">
        <v>102</v>
      </c>
      <c r="J268" s="39">
        <v>251</v>
      </c>
      <c r="K268" s="34"/>
      <c r="L268" s="32"/>
      <c r="M268" s="32"/>
      <c r="N268" s="32"/>
      <c r="O268" s="32"/>
      <c r="P268" s="32"/>
      <c r="Q268" s="26"/>
    </row>
    <row r="269" spans="2:17" x14ac:dyDescent="0.2">
      <c r="B269" s="21"/>
      <c r="C269" s="38"/>
      <c r="D269" s="41"/>
      <c r="E269" s="41"/>
      <c r="F269" s="41"/>
      <c r="G269" s="41"/>
      <c r="H269" s="39"/>
      <c r="I269" s="41"/>
      <c r="J269" s="41"/>
      <c r="K269" s="34"/>
      <c r="L269" s="32"/>
      <c r="M269" s="32"/>
      <c r="N269" s="32"/>
      <c r="O269" s="32"/>
      <c r="P269" s="32"/>
      <c r="Q269" s="26"/>
    </row>
    <row r="270" spans="2:17" x14ac:dyDescent="0.2">
      <c r="B270" s="21"/>
      <c r="C270" s="38"/>
      <c r="D270" s="41"/>
      <c r="E270" s="41"/>
      <c r="F270" s="41"/>
      <c r="G270" s="41"/>
      <c r="H270" s="39"/>
      <c r="I270" s="41"/>
      <c r="J270" s="41"/>
      <c r="K270" s="34"/>
      <c r="L270" s="32"/>
      <c r="M270" s="32"/>
      <c r="N270" s="32"/>
      <c r="O270" s="32"/>
      <c r="P270" s="32"/>
      <c r="Q270" s="26"/>
    </row>
    <row r="271" spans="2:17" x14ac:dyDescent="0.2">
      <c r="B271" s="21"/>
      <c r="C271" s="38"/>
      <c r="D271" s="41"/>
      <c r="E271" s="41"/>
      <c r="F271" s="41"/>
      <c r="G271" s="41"/>
      <c r="H271" s="39"/>
      <c r="I271" s="41"/>
      <c r="J271" s="41"/>
      <c r="K271" s="34"/>
      <c r="L271" s="32"/>
      <c r="M271" s="32"/>
      <c r="N271" s="32"/>
      <c r="O271" s="32"/>
      <c r="P271" s="32"/>
      <c r="Q271" s="26"/>
    </row>
    <row r="272" spans="2:17" x14ac:dyDescent="0.2">
      <c r="B272" s="21"/>
      <c r="C272" s="38"/>
      <c r="D272" s="41"/>
      <c r="E272" s="41"/>
      <c r="F272" s="41"/>
      <c r="G272" s="41"/>
      <c r="H272" s="39"/>
      <c r="I272" s="41"/>
      <c r="J272" s="41"/>
      <c r="K272" s="34"/>
      <c r="L272" s="32"/>
      <c r="M272" s="32"/>
      <c r="N272" s="32"/>
      <c r="O272" s="32"/>
      <c r="P272" s="32"/>
      <c r="Q272" s="26"/>
    </row>
    <row r="273" spans="2:17" x14ac:dyDescent="0.2">
      <c r="B273" s="21"/>
      <c r="C273" s="38"/>
      <c r="D273" s="41"/>
      <c r="E273" s="41"/>
      <c r="F273" s="41"/>
      <c r="G273" s="41"/>
      <c r="H273" s="39"/>
      <c r="I273" s="41"/>
      <c r="J273" s="41"/>
      <c r="K273" s="34"/>
      <c r="L273" s="32"/>
      <c r="M273" s="32"/>
      <c r="N273" s="32"/>
      <c r="O273" s="32"/>
      <c r="P273" s="32"/>
      <c r="Q273" s="26"/>
    </row>
    <row r="274" spans="2:17" x14ac:dyDescent="0.2">
      <c r="B274" s="21"/>
      <c r="C274" s="38"/>
      <c r="D274" s="41"/>
      <c r="E274" s="41"/>
      <c r="F274" s="41"/>
      <c r="G274" s="41"/>
      <c r="H274" s="39"/>
      <c r="I274" s="41"/>
      <c r="J274" s="41"/>
      <c r="K274" s="34"/>
      <c r="L274" s="32"/>
      <c r="M274" s="32"/>
      <c r="N274" s="32"/>
      <c r="O274" s="32"/>
      <c r="P274" s="32"/>
      <c r="Q274" s="26"/>
    </row>
    <row r="275" spans="2:17" x14ac:dyDescent="0.2">
      <c r="B275" s="21"/>
      <c r="C275" s="38"/>
      <c r="D275" s="41"/>
      <c r="E275" s="41"/>
      <c r="F275" s="41"/>
      <c r="G275" s="41"/>
      <c r="H275" s="39"/>
      <c r="I275" s="41"/>
      <c r="J275" s="41"/>
      <c r="K275" s="34"/>
      <c r="L275" s="32"/>
      <c r="M275" s="32"/>
      <c r="N275" s="32"/>
      <c r="O275" s="32"/>
      <c r="P275" s="32"/>
      <c r="Q275" s="26"/>
    </row>
    <row r="276" spans="2:17" x14ac:dyDescent="0.2">
      <c r="B276" s="21"/>
      <c r="C276" s="38"/>
      <c r="D276" s="41"/>
      <c r="E276" s="41"/>
      <c r="F276" s="41"/>
      <c r="G276" s="41"/>
      <c r="H276" s="39"/>
      <c r="I276" s="41"/>
      <c r="J276" s="41"/>
      <c r="K276" s="34"/>
      <c r="L276" s="32"/>
      <c r="M276" s="32"/>
      <c r="N276" s="32"/>
      <c r="O276" s="32"/>
      <c r="P276" s="32"/>
      <c r="Q276" s="26"/>
    </row>
    <row r="277" spans="2:17" x14ac:dyDescent="0.2">
      <c r="B277" s="21"/>
      <c r="C277" s="38"/>
      <c r="D277" s="40"/>
      <c r="E277" s="39"/>
      <c r="F277" s="39"/>
      <c r="G277" s="40"/>
      <c r="H277" s="39"/>
      <c r="I277" s="39"/>
      <c r="J277" s="39"/>
      <c r="K277" s="34"/>
      <c r="L277" s="32"/>
      <c r="M277" s="32"/>
      <c r="N277" s="32"/>
      <c r="O277" s="32"/>
      <c r="P277" s="32"/>
      <c r="Q277" s="26"/>
    </row>
    <row r="278" spans="2:17" x14ac:dyDescent="0.2">
      <c r="B278" s="21"/>
      <c r="C278" s="11" t="s">
        <v>48</v>
      </c>
      <c r="D278" s="12">
        <f t="shared" ref="D278:J278" si="71">MIN(D268:D277)</f>
        <v>1660</v>
      </c>
      <c r="E278" s="12">
        <f t="shared" si="71"/>
        <v>12.9</v>
      </c>
      <c r="F278" s="12">
        <f t="shared" si="71"/>
        <v>5.32</v>
      </c>
      <c r="G278" s="12">
        <f t="shared" si="71"/>
        <v>173</v>
      </c>
      <c r="H278" s="12">
        <f t="shared" si="71"/>
        <v>288</v>
      </c>
      <c r="I278" s="12">
        <f t="shared" si="71"/>
        <v>102</v>
      </c>
      <c r="J278" s="12">
        <f t="shared" si="71"/>
        <v>251</v>
      </c>
      <c r="K278" s="32"/>
      <c r="L278" s="32"/>
      <c r="M278" s="32"/>
      <c r="N278" s="32"/>
      <c r="O278" s="32"/>
      <c r="P278" s="32"/>
      <c r="Q278" s="26"/>
    </row>
    <row r="279" spans="2:17" x14ac:dyDescent="0.2">
      <c r="B279" s="21"/>
      <c r="C279" s="13" t="s">
        <v>50</v>
      </c>
      <c r="D279" s="12">
        <f t="shared" ref="D279:J279" si="72">IFERROR(AVERAGE(D268:D277),"")</f>
        <v>1660</v>
      </c>
      <c r="E279" s="12">
        <f t="shared" si="72"/>
        <v>12.9</v>
      </c>
      <c r="F279" s="12">
        <f t="shared" si="72"/>
        <v>5.32</v>
      </c>
      <c r="G279" s="12">
        <f t="shared" si="72"/>
        <v>173</v>
      </c>
      <c r="H279" s="12">
        <f t="shared" si="72"/>
        <v>288</v>
      </c>
      <c r="I279" s="12">
        <f t="shared" si="72"/>
        <v>102</v>
      </c>
      <c r="J279" s="12">
        <f t="shared" si="72"/>
        <v>251</v>
      </c>
      <c r="K279" s="32"/>
      <c r="L279" s="32"/>
      <c r="M279" s="32"/>
      <c r="N279" s="32"/>
      <c r="O279" s="32"/>
      <c r="P279" s="32"/>
      <c r="Q279" s="26"/>
    </row>
    <row r="280" spans="2:17" x14ac:dyDescent="0.2">
      <c r="B280" s="21"/>
      <c r="C280" s="11" t="s">
        <v>49</v>
      </c>
      <c r="D280" s="12">
        <f t="shared" ref="D280:J280" si="73">MAX(D268:D277)</f>
        <v>1660</v>
      </c>
      <c r="E280" s="12">
        <f t="shared" si="73"/>
        <v>12.9</v>
      </c>
      <c r="F280" s="12">
        <f t="shared" si="73"/>
        <v>5.32</v>
      </c>
      <c r="G280" s="12">
        <f t="shared" si="73"/>
        <v>173</v>
      </c>
      <c r="H280" s="12">
        <f t="shared" si="73"/>
        <v>288</v>
      </c>
      <c r="I280" s="12">
        <f t="shared" si="73"/>
        <v>102</v>
      </c>
      <c r="J280" s="12">
        <f t="shared" si="73"/>
        <v>251</v>
      </c>
      <c r="K280" s="32"/>
      <c r="L280" s="32"/>
      <c r="M280" s="32"/>
      <c r="N280" s="32"/>
      <c r="O280" s="32"/>
      <c r="P280" s="32"/>
      <c r="Q280" s="26"/>
    </row>
    <row r="281" spans="2:17" ht="3.75" customHeight="1" thickBot="1" x14ac:dyDescent="0.25">
      <c r="B281" s="16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28"/>
    </row>
    <row r="282" spans="2:17" ht="9.9499999999999993" customHeight="1" x14ac:dyDescent="0.2"/>
    <row r="283" spans="2:17" ht="9.9499999999999993" customHeight="1" thickBot="1" x14ac:dyDescent="0.25"/>
    <row r="284" spans="2:17" ht="3.75" customHeight="1" x14ac:dyDescent="0.2">
      <c r="B284" s="22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5"/>
    </row>
    <row r="285" spans="2:17" ht="18" x14ac:dyDescent="0.25">
      <c r="B285" s="21"/>
      <c r="C285" s="30" t="s">
        <v>58</v>
      </c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1"/>
      <c r="P285" s="31"/>
      <c r="Q285" s="26"/>
    </row>
    <row r="286" spans="2:17" x14ac:dyDescent="0.2">
      <c r="B286" s="21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26"/>
    </row>
    <row r="287" spans="2:17" s="1" customFormat="1" ht="39" customHeight="1" x14ac:dyDescent="0.2">
      <c r="B287" s="20"/>
      <c r="C287" s="9" t="s">
        <v>0</v>
      </c>
      <c r="D287" s="9" t="s">
        <v>20</v>
      </c>
      <c r="E287" s="9" t="s">
        <v>5</v>
      </c>
      <c r="F287" s="9" t="s">
        <v>56</v>
      </c>
      <c r="G287" s="9" t="s">
        <v>6</v>
      </c>
      <c r="H287" s="9" t="s">
        <v>7</v>
      </c>
      <c r="I287" s="9" t="s">
        <v>55</v>
      </c>
      <c r="J287" s="9" t="s">
        <v>57</v>
      </c>
      <c r="K287" s="33"/>
      <c r="L287" s="33"/>
      <c r="M287" s="33"/>
      <c r="N287" s="33"/>
      <c r="O287" s="33"/>
      <c r="P287" s="33"/>
      <c r="Q287" s="27"/>
    </row>
    <row r="288" spans="2:17" x14ac:dyDescent="0.2">
      <c r="B288" s="21"/>
      <c r="C288" s="38"/>
      <c r="D288" s="39"/>
      <c r="E288" s="39"/>
      <c r="F288" s="39"/>
      <c r="G288" s="40"/>
      <c r="H288" s="39"/>
      <c r="I288" s="39"/>
      <c r="J288" s="39"/>
      <c r="K288" s="34"/>
      <c r="L288" s="32"/>
      <c r="M288" s="32"/>
      <c r="N288" s="32"/>
      <c r="O288" s="32"/>
      <c r="P288" s="32"/>
      <c r="Q288" s="26"/>
    </row>
    <row r="289" spans="2:17" x14ac:dyDescent="0.2">
      <c r="B289" s="21"/>
      <c r="C289" s="38"/>
      <c r="D289" s="41"/>
      <c r="E289" s="41"/>
      <c r="F289" s="41"/>
      <c r="G289" s="41"/>
      <c r="H289" s="39"/>
      <c r="I289" s="41"/>
      <c r="J289" s="41"/>
      <c r="K289" s="34"/>
      <c r="L289" s="32"/>
      <c r="M289" s="32"/>
      <c r="N289" s="32"/>
      <c r="O289" s="32"/>
      <c r="P289" s="32"/>
      <c r="Q289" s="26"/>
    </row>
    <row r="290" spans="2:17" x14ac:dyDescent="0.2">
      <c r="B290" s="21"/>
      <c r="C290" s="38"/>
      <c r="D290" s="41"/>
      <c r="E290" s="41"/>
      <c r="F290" s="41"/>
      <c r="G290" s="41"/>
      <c r="H290" s="39"/>
      <c r="I290" s="41"/>
      <c r="J290" s="41"/>
      <c r="K290" s="34"/>
      <c r="L290" s="32"/>
      <c r="M290" s="32"/>
      <c r="N290" s="32"/>
      <c r="O290" s="32"/>
      <c r="P290" s="32"/>
      <c r="Q290" s="26"/>
    </row>
    <row r="291" spans="2:17" x14ac:dyDescent="0.2">
      <c r="B291" s="21"/>
      <c r="C291" s="38"/>
      <c r="D291" s="41"/>
      <c r="E291" s="41"/>
      <c r="F291" s="41"/>
      <c r="G291" s="41"/>
      <c r="H291" s="39"/>
      <c r="I291" s="41"/>
      <c r="J291" s="41"/>
      <c r="K291" s="34"/>
      <c r="L291" s="32"/>
      <c r="M291" s="32"/>
      <c r="N291" s="32"/>
      <c r="O291" s="32"/>
      <c r="P291" s="32"/>
      <c r="Q291" s="26"/>
    </row>
    <row r="292" spans="2:17" x14ac:dyDescent="0.2">
      <c r="B292" s="21"/>
      <c r="C292" s="38"/>
      <c r="D292" s="41"/>
      <c r="E292" s="41"/>
      <c r="F292" s="41"/>
      <c r="G292" s="41"/>
      <c r="H292" s="39"/>
      <c r="I292" s="41"/>
      <c r="J292" s="41"/>
      <c r="K292" s="34"/>
      <c r="L292" s="32"/>
      <c r="M292" s="32"/>
      <c r="N292" s="32"/>
      <c r="O292" s="32"/>
      <c r="P292" s="32"/>
      <c r="Q292" s="26"/>
    </row>
    <row r="293" spans="2:17" x14ac:dyDescent="0.2">
      <c r="B293" s="21"/>
      <c r="C293" s="38"/>
      <c r="D293" s="41"/>
      <c r="E293" s="41"/>
      <c r="F293" s="41"/>
      <c r="G293" s="41"/>
      <c r="H293" s="39"/>
      <c r="I293" s="41"/>
      <c r="J293" s="41"/>
      <c r="K293" s="34"/>
      <c r="L293" s="32"/>
      <c r="M293" s="32"/>
      <c r="N293" s="32"/>
      <c r="O293" s="32"/>
      <c r="P293" s="32"/>
      <c r="Q293" s="26"/>
    </row>
    <row r="294" spans="2:17" x14ac:dyDescent="0.2">
      <c r="B294" s="21"/>
      <c r="C294" s="38"/>
      <c r="D294" s="41"/>
      <c r="E294" s="41"/>
      <c r="F294" s="41"/>
      <c r="G294" s="41"/>
      <c r="H294" s="39"/>
      <c r="I294" s="41"/>
      <c r="J294" s="41"/>
      <c r="K294" s="34"/>
      <c r="L294" s="32"/>
      <c r="M294" s="32"/>
      <c r="N294" s="32"/>
      <c r="O294" s="32"/>
      <c r="P294" s="32"/>
      <c r="Q294" s="26"/>
    </row>
    <row r="295" spans="2:17" x14ac:dyDescent="0.2">
      <c r="B295" s="21"/>
      <c r="C295" s="38"/>
      <c r="D295" s="41"/>
      <c r="E295" s="41"/>
      <c r="F295" s="41"/>
      <c r="G295" s="41"/>
      <c r="H295" s="39"/>
      <c r="I295" s="41"/>
      <c r="J295" s="41"/>
      <c r="K295" s="34"/>
      <c r="L295" s="32"/>
      <c r="M295" s="32"/>
      <c r="N295" s="32"/>
      <c r="O295" s="32"/>
      <c r="P295" s="32"/>
      <c r="Q295" s="26"/>
    </row>
    <row r="296" spans="2:17" x14ac:dyDescent="0.2">
      <c r="B296" s="21"/>
      <c r="C296" s="38"/>
      <c r="D296" s="41"/>
      <c r="E296" s="41"/>
      <c r="F296" s="41"/>
      <c r="G296" s="41"/>
      <c r="H296" s="39"/>
      <c r="I296" s="41"/>
      <c r="J296" s="41"/>
      <c r="K296" s="34"/>
      <c r="L296" s="32"/>
      <c r="M296" s="32"/>
      <c r="N296" s="32"/>
      <c r="O296" s="32"/>
      <c r="P296" s="32"/>
      <c r="Q296" s="26"/>
    </row>
    <row r="297" spans="2:17" x14ac:dyDescent="0.2">
      <c r="B297" s="21"/>
      <c r="C297" s="38"/>
      <c r="D297" s="40"/>
      <c r="E297" s="39"/>
      <c r="F297" s="39"/>
      <c r="G297" s="40"/>
      <c r="H297" s="39"/>
      <c r="I297" s="39"/>
      <c r="J297" s="39"/>
      <c r="K297" s="34"/>
      <c r="L297" s="32"/>
      <c r="M297" s="32"/>
      <c r="N297" s="32"/>
      <c r="O297" s="32"/>
      <c r="P297" s="32"/>
      <c r="Q297" s="26"/>
    </row>
    <row r="298" spans="2:17" x14ac:dyDescent="0.2">
      <c r="B298" s="21"/>
      <c r="C298" s="11" t="s">
        <v>48</v>
      </c>
      <c r="D298" s="12">
        <f t="shared" ref="D298:J298" si="74">MIN(D288:D297)</f>
        <v>0</v>
      </c>
      <c r="E298" s="12">
        <f t="shared" si="74"/>
        <v>0</v>
      </c>
      <c r="F298" s="12">
        <f t="shared" si="74"/>
        <v>0</v>
      </c>
      <c r="G298" s="12">
        <f t="shared" si="74"/>
        <v>0</v>
      </c>
      <c r="H298" s="12">
        <f t="shared" si="74"/>
        <v>0</v>
      </c>
      <c r="I298" s="12">
        <f t="shared" si="74"/>
        <v>0</v>
      </c>
      <c r="J298" s="12">
        <f t="shared" si="74"/>
        <v>0</v>
      </c>
      <c r="K298" s="32"/>
      <c r="L298" s="32"/>
      <c r="M298" s="32"/>
      <c r="N298" s="32"/>
      <c r="O298" s="32"/>
      <c r="P298" s="32"/>
      <c r="Q298" s="26"/>
    </row>
    <row r="299" spans="2:17" x14ac:dyDescent="0.2">
      <c r="B299" s="21"/>
      <c r="C299" s="13" t="s">
        <v>50</v>
      </c>
      <c r="D299" s="12" t="str">
        <f>IFERROR(AVERAGE(D288:D297),"")</f>
        <v/>
      </c>
      <c r="E299" s="12" t="str">
        <f t="shared" ref="E299:J299" si="75">IFERROR(AVERAGE(E288:E297),"")</f>
        <v/>
      </c>
      <c r="F299" s="12" t="str">
        <f t="shared" si="75"/>
        <v/>
      </c>
      <c r="G299" s="12" t="str">
        <f t="shared" si="75"/>
        <v/>
      </c>
      <c r="H299" s="12" t="str">
        <f t="shared" si="75"/>
        <v/>
      </c>
      <c r="I299" s="12" t="str">
        <f t="shared" si="75"/>
        <v/>
      </c>
      <c r="J299" s="12" t="str">
        <f t="shared" si="75"/>
        <v/>
      </c>
      <c r="K299" s="32"/>
      <c r="L299" s="32"/>
      <c r="M299" s="32"/>
      <c r="N299" s="32"/>
      <c r="O299" s="32"/>
      <c r="P299" s="32"/>
      <c r="Q299" s="26"/>
    </row>
    <row r="300" spans="2:17" x14ac:dyDescent="0.2">
      <c r="B300" s="21"/>
      <c r="C300" s="11" t="s">
        <v>49</v>
      </c>
      <c r="D300" s="12">
        <f t="shared" ref="D300:J300" si="76">MAX(D288:D297)</f>
        <v>0</v>
      </c>
      <c r="E300" s="12">
        <f t="shared" si="76"/>
        <v>0</v>
      </c>
      <c r="F300" s="12">
        <f t="shared" si="76"/>
        <v>0</v>
      </c>
      <c r="G300" s="12">
        <f t="shared" si="76"/>
        <v>0</v>
      </c>
      <c r="H300" s="12">
        <f t="shared" si="76"/>
        <v>0</v>
      </c>
      <c r="I300" s="12">
        <f t="shared" si="76"/>
        <v>0</v>
      </c>
      <c r="J300" s="12">
        <f t="shared" si="76"/>
        <v>0</v>
      </c>
      <c r="K300" s="32"/>
      <c r="L300" s="32"/>
      <c r="M300" s="32"/>
      <c r="N300" s="32"/>
      <c r="O300" s="32"/>
      <c r="P300" s="32"/>
      <c r="Q300" s="26"/>
    </row>
    <row r="301" spans="2:17" ht="3.75" customHeight="1" thickBot="1" x14ac:dyDescent="0.25">
      <c r="B301" s="16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28"/>
    </row>
  </sheetData>
  <sheetProtection sheet="1" objects="1" scenarios="1"/>
  <phoneticPr fontId="4" type="noConversion"/>
  <conditionalFormatting sqref="C30:K30 C31 E31:K31 C288:J297">
    <cfRule type="expression" dxfId="23" priority="1">
      <formula>C30=""</formula>
    </cfRule>
  </conditionalFormatting>
  <conditionalFormatting sqref="C41:K42">
    <cfRule type="expression" dxfId="22" priority="23">
      <formula>C41=""</formula>
    </cfRule>
  </conditionalFormatting>
  <conditionalFormatting sqref="C52:K53">
    <cfRule type="expression" dxfId="21" priority="22">
      <formula>C52=""</formula>
    </cfRule>
  </conditionalFormatting>
  <conditionalFormatting sqref="C63:K64">
    <cfRule type="expression" dxfId="20" priority="21">
      <formula>C63=""</formula>
    </cfRule>
  </conditionalFormatting>
  <conditionalFormatting sqref="C8:M9 C268:J277">
    <cfRule type="expression" dxfId="19" priority="28">
      <formula>C8=""</formula>
    </cfRule>
  </conditionalFormatting>
  <conditionalFormatting sqref="C19:M20">
    <cfRule type="expression" dxfId="18" priority="26">
      <formula>C19=""</formula>
    </cfRule>
  </conditionalFormatting>
  <conditionalFormatting sqref="C74:P75">
    <cfRule type="expression" dxfId="17" priority="20">
      <formula>C74=""</formula>
    </cfRule>
  </conditionalFormatting>
  <conditionalFormatting sqref="C85:P86">
    <cfRule type="expression" dxfId="16" priority="19">
      <formula>C85=""</formula>
    </cfRule>
  </conditionalFormatting>
  <conditionalFormatting sqref="C96:P97">
    <cfRule type="expression" dxfId="15" priority="18">
      <formula>C96=""</formula>
    </cfRule>
  </conditionalFormatting>
  <conditionalFormatting sqref="C107:P108">
    <cfRule type="expression" dxfId="14" priority="17">
      <formula>C107=""</formula>
    </cfRule>
  </conditionalFormatting>
  <conditionalFormatting sqref="C118:P119">
    <cfRule type="expression" dxfId="13" priority="16">
      <formula>C118=""</formula>
    </cfRule>
  </conditionalFormatting>
  <conditionalFormatting sqref="C129:P130">
    <cfRule type="expression" dxfId="12" priority="15">
      <formula>C129=""</formula>
    </cfRule>
  </conditionalFormatting>
  <conditionalFormatting sqref="C140:P141">
    <cfRule type="expression" dxfId="11" priority="14">
      <formula>C140=""</formula>
    </cfRule>
  </conditionalFormatting>
  <conditionalFormatting sqref="C151:P152">
    <cfRule type="expression" dxfId="10" priority="13">
      <formula>C151=""</formula>
    </cfRule>
  </conditionalFormatting>
  <conditionalFormatting sqref="C162:P163">
    <cfRule type="expression" dxfId="9" priority="12">
      <formula>C162=""</formula>
    </cfRule>
  </conditionalFormatting>
  <conditionalFormatting sqref="C173:P174">
    <cfRule type="expression" dxfId="8" priority="11">
      <formula>C173=""</formula>
    </cfRule>
  </conditionalFormatting>
  <conditionalFormatting sqref="C184:P185">
    <cfRule type="expression" dxfId="7" priority="10">
      <formula>C184=""</formula>
    </cfRule>
  </conditionalFormatting>
  <conditionalFormatting sqref="C195:P196">
    <cfRule type="expression" dxfId="6" priority="9">
      <formula>C195=""</formula>
    </cfRule>
  </conditionalFormatting>
  <conditionalFormatting sqref="C206:P207">
    <cfRule type="expression" dxfId="5" priority="8">
      <formula>C206=""</formula>
    </cfRule>
  </conditionalFormatting>
  <conditionalFormatting sqref="C217:P218">
    <cfRule type="expression" dxfId="4" priority="7">
      <formula>C217=""</formula>
    </cfRule>
  </conditionalFormatting>
  <conditionalFormatting sqref="C228:P229">
    <cfRule type="expression" dxfId="3" priority="6">
      <formula>C228=""</formula>
    </cfRule>
  </conditionalFormatting>
  <conditionalFormatting sqref="C246:P247">
    <cfRule type="expression" dxfId="2" priority="3">
      <formula>C246=""</formula>
    </cfRule>
  </conditionalFormatting>
  <conditionalFormatting sqref="C257:P258">
    <cfRule type="expression" dxfId="1" priority="5">
      <formula>C257=""</formula>
    </cfRule>
  </conditionalFormatting>
  <conditionalFormatting sqref="D239">
    <cfRule type="expression" dxfId="0" priority="4">
      <formula>D239=""</formula>
    </cfRule>
  </conditionalFormatting>
  <hyperlinks>
    <hyperlink ref="C2" location="_MP01" display="01" xr:uid="{01BD5C41-6089-4A4F-9D59-219688AFD4FE}"/>
    <hyperlink ref="D2" location="_MP02" display="02" xr:uid="{E890D211-E59A-4656-8CB9-EBF70A493D50}"/>
    <hyperlink ref="E2" location="_MP08" display="08" xr:uid="{02FC694F-DEF8-4AB9-847D-460521C73D19}"/>
    <hyperlink ref="F2" location="_MP09" display="09" xr:uid="{68CABDD4-B3E4-4DCD-8791-FE7EE6ACA36D}"/>
    <hyperlink ref="G2" location="_MP10" display="10" xr:uid="{AA1D331F-6839-4CDE-AB6F-D89FCECA0A66}"/>
    <hyperlink ref="H2" location="_MP11" display="11" xr:uid="{2C0DCE0D-F8B7-4A04-B8FE-CB6885EF8E88}"/>
    <hyperlink ref="I2" location="_MP12" display="12" xr:uid="{36296A4F-64CA-412A-98FD-DECBFF141951}"/>
    <hyperlink ref="J2" location="_MP13" display="13" xr:uid="{2595779E-EA13-4986-B808-6DF6C97171D1}"/>
    <hyperlink ref="K2" location="_MP14" display="14" xr:uid="{8D876F7A-7265-4A40-941B-1FD321DCB014}"/>
    <hyperlink ref="L2" location="_MP15" display="15" xr:uid="{2645C280-EF94-4824-AD46-AB3CBB8F2934}"/>
    <hyperlink ref="M2" location="_MP16" display="16" xr:uid="{8FEE921D-8FE0-45C6-822D-5536A8E9AFAE}"/>
    <hyperlink ref="N2" location="_MP17" display="17" xr:uid="{3DA0A71A-EC68-4907-A035-63C48F59DEB5}"/>
    <hyperlink ref="O2" location="_MP18" display="18" xr:uid="{E962696E-CB71-4AEC-A63C-67D72D834C02}"/>
    <hyperlink ref="C3" location="_MP19" display="19" xr:uid="{D97A9398-99A1-4D6C-A9F2-87E5C11C7300}"/>
    <hyperlink ref="D3" location="_MP20" display="20" xr:uid="{9608A3CB-4F53-4E92-A8AE-DD3AA8205B5E}"/>
    <hyperlink ref="E3" location="_MP21" display="21" xr:uid="{7B211EC6-F74D-4244-878B-75AE29673460}"/>
    <hyperlink ref="F3" location="_MP22" display="22" xr:uid="{C776BDA2-F336-4F11-BFB7-F73B12F89BD6}"/>
    <hyperlink ref="G3" location="_MP23" display="23" xr:uid="{462E397B-7F47-4E59-83F6-A983D5526F29}"/>
    <hyperlink ref="H3" location="_MP24" display="24" xr:uid="{89616931-EEDD-4C94-9D7B-8E7FA19FE7D7}"/>
    <hyperlink ref="I3" location="_MP25" display="25" xr:uid="{0087699C-1F77-43A8-88D8-281AD98FC91C}"/>
    <hyperlink ref="J3" location="_MP26" display="26" xr:uid="{5DAEA9D8-5C80-4121-BCC3-AB1082C4CF1F}"/>
    <hyperlink ref="K3" location="_MP27" display="27" xr:uid="{C885A2B8-7A90-4C5C-8396-633FDA24FC86}"/>
    <hyperlink ref="L3" location="_MP28" display="_MP28" xr:uid="{E91BD01A-B73B-40B2-AFEE-64AE32E326BA}"/>
    <hyperlink ref="N3" location="_MP30" display="_MP30" xr:uid="{559D7D23-9DBC-4A63-96C0-02BF9A2862B3}"/>
    <hyperlink ref="O3" location="_MP31" display="_MP31" xr:uid="{20DF65E4-89D6-4706-A823-EDE9298864DD}"/>
    <hyperlink ref="M3" location="_MP29" display="_MP29" xr:uid="{1C9E3C5A-7920-44FB-9D9F-C6A3F085DE5D}"/>
  </hyperlinks>
  <pageMargins left="0.25" right="0.25" top="0.75" bottom="0.75" header="0.3" footer="0.3"/>
  <pageSetup paperSize="9" scale="86" fitToHeight="0" orientation="landscape" r:id="rId1"/>
  <headerFooter alignWithMargins="0"/>
  <tableParts count="2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70"/>
  <sheetViews>
    <sheetView zoomScaleNormal="100" workbookViewId="0">
      <pane ySplit="1" topLeftCell="A348" activePane="bottomLeft" state="frozen"/>
      <selection pane="bottomLeft" activeCell="C300" sqref="C300"/>
    </sheetView>
  </sheetViews>
  <sheetFormatPr defaultRowHeight="12.75" x14ac:dyDescent="0.2"/>
  <cols>
    <col min="1" max="1" width="11.140625" customWidth="1"/>
    <col min="2" max="3" width="22.28515625" customWidth="1"/>
  </cols>
  <sheetData>
    <row r="1" spans="1:3" ht="38.25" x14ac:dyDescent="0.2">
      <c r="A1" s="48" t="s">
        <v>0</v>
      </c>
      <c r="B1" s="47" t="s">
        <v>60</v>
      </c>
      <c r="C1" s="47" t="s">
        <v>61</v>
      </c>
    </row>
    <row r="2" spans="1:3" ht="15" x14ac:dyDescent="0.2">
      <c r="A2" s="49">
        <v>45582</v>
      </c>
      <c r="B2" s="43"/>
      <c r="C2" s="43">
        <v>1290</v>
      </c>
    </row>
    <row r="3" spans="1:3" ht="15" x14ac:dyDescent="0.2">
      <c r="A3" s="42">
        <f t="shared" ref="A3:A65" si="0">A2+1</f>
        <v>45583</v>
      </c>
      <c r="B3" s="43"/>
      <c r="C3" s="43">
        <v>1510</v>
      </c>
    </row>
    <row r="4" spans="1:3" ht="15" x14ac:dyDescent="0.2">
      <c r="A4" s="42">
        <f t="shared" si="0"/>
        <v>45584</v>
      </c>
      <c r="B4" s="43"/>
      <c r="C4" s="43">
        <v>1010</v>
      </c>
    </row>
    <row r="5" spans="1:3" ht="15" x14ac:dyDescent="0.2">
      <c r="A5" s="42">
        <f t="shared" si="0"/>
        <v>45585</v>
      </c>
      <c r="B5" s="43"/>
      <c r="C5" s="43">
        <v>1510</v>
      </c>
    </row>
    <row r="6" spans="1:3" ht="15" x14ac:dyDescent="0.2">
      <c r="A6" s="42">
        <f t="shared" si="0"/>
        <v>45586</v>
      </c>
      <c r="B6" s="43"/>
      <c r="C6" s="43">
        <v>1020</v>
      </c>
    </row>
    <row r="7" spans="1:3" ht="15" x14ac:dyDescent="0.2">
      <c r="A7" s="42">
        <f t="shared" si="0"/>
        <v>45587</v>
      </c>
      <c r="B7" s="43"/>
      <c r="C7" s="43">
        <v>1320</v>
      </c>
    </row>
    <row r="8" spans="1:3" ht="15" x14ac:dyDescent="0.2">
      <c r="A8" s="42">
        <f t="shared" si="0"/>
        <v>45588</v>
      </c>
      <c r="B8" s="43"/>
      <c r="C8" s="43">
        <v>1030</v>
      </c>
    </row>
    <row r="9" spans="1:3" ht="15" x14ac:dyDescent="0.2">
      <c r="A9" s="42">
        <f t="shared" si="0"/>
        <v>45589</v>
      </c>
      <c r="B9" s="43"/>
      <c r="C9" s="43">
        <v>1260</v>
      </c>
    </row>
    <row r="10" spans="1:3" ht="15" x14ac:dyDescent="0.2">
      <c r="A10" s="42">
        <f t="shared" si="0"/>
        <v>45590</v>
      </c>
      <c r="B10" s="43"/>
      <c r="C10" s="43">
        <v>970</v>
      </c>
    </row>
    <row r="11" spans="1:3" ht="15" x14ac:dyDescent="0.2">
      <c r="A11" s="42">
        <f t="shared" si="0"/>
        <v>45591</v>
      </c>
      <c r="B11" s="43"/>
      <c r="C11" s="43">
        <v>1300</v>
      </c>
    </row>
    <row r="12" spans="1:3" ht="15" x14ac:dyDescent="0.2">
      <c r="A12" s="42">
        <f t="shared" si="0"/>
        <v>45592</v>
      </c>
      <c r="B12" s="43"/>
      <c r="C12" s="43">
        <v>1020</v>
      </c>
    </row>
    <row r="13" spans="1:3" ht="15" x14ac:dyDescent="0.2">
      <c r="A13" s="42">
        <f t="shared" si="0"/>
        <v>45593</v>
      </c>
      <c r="B13" s="43"/>
      <c r="C13" s="43">
        <v>1290</v>
      </c>
    </row>
    <row r="14" spans="1:3" ht="15" x14ac:dyDescent="0.2">
      <c r="A14" s="42">
        <f t="shared" si="0"/>
        <v>45594</v>
      </c>
      <c r="B14" s="43"/>
      <c r="C14" s="43">
        <v>1020</v>
      </c>
    </row>
    <row r="15" spans="1:3" ht="15" x14ac:dyDescent="0.2">
      <c r="A15" s="42">
        <f t="shared" si="0"/>
        <v>45595</v>
      </c>
      <c r="B15" s="43"/>
      <c r="C15" s="43">
        <v>1250</v>
      </c>
    </row>
    <row r="16" spans="1:3" ht="15" x14ac:dyDescent="0.2">
      <c r="A16" s="42">
        <f t="shared" si="0"/>
        <v>45596</v>
      </c>
      <c r="B16" s="43"/>
      <c r="C16" s="43">
        <v>1240</v>
      </c>
    </row>
    <row r="17" spans="1:3" ht="15" x14ac:dyDescent="0.2">
      <c r="A17" s="42">
        <f t="shared" si="0"/>
        <v>45597</v>
      </c>
      <c r="B17" s="43"/>
      <c r="C17" s="43">
        <v>800</v>
      </c>
    </row>
    <row r="18" spans="1:3" ht="15" x14ac:dyDescent="0.2">
      <c r="A18" s="42">
        <f t="shared" si="0"/>
        <v>45598</v>
      </c>
      <c r="B18" s="43"/>
      <c r="C18" s="43">
        <v>1500</v>
      </c>
    </row>
    <row r="19" spans="1:3" ht="15" x14ac:dyDescent="0.2">
      <c r="A19" s="42">
        <f t="shared" si="0"/>
        <v>45599</v>
      </c>
      <c r="B19" s="43"/>
      <c r="C19" s="43">
        <v>1500</v>
      </c>
    </row>
    <row r="20" spans="1:3" ht="15" x14ac:dyDescent="0.2">
      <c r="A20" s="42">
        <f t="shared" si="0"/>
        <v>45600</v>
      </c>
      <c r="B20" s="43"/>
      <c r="C20" s="43">
        <v>1000</v>
      </c>
    </row>
    <row r="21" spans="1:3" ht="15" x14ac:dyDescent="0.2">
      <c r="A21" s="42">
        <f t="shared" si="0"/>
        <v>45601</v>
      </c>
      <c r="B21" s="43"/>
      <c r="C21" s="43">
        <v>1290</v>
      </c>
    </row>
    <row r="22" spans="1:3" ht="15" x14ac:dyDescent="0.2">
      <c r="A22" s="42">
        <f t="shared" si="0"/>
        <v>45602</v>
      </c>
      <c r="B22" s="43"/>
      <c r="C22" s="43">
        <v>1290</v>
      </c>
    </row>
    <row r="23" spans="1:3" ht="15" x14ac:dyDescent="0.2">
      <c r="A23" s="42">
        <f t="shared" si="0"/>
        <v>45603</v>
      </c>
      <c r="B23" s="43"/>
      <c r="C23" s="43">
        <v>1000</v>
      </c>
    </row>
    <row r="24" spans="1:3" ht="15" x14ac:dyDescent="0.2">
      <c r="A24" s="42">
        <f t="shared" si="0"/>
        <v>45604</v>
      </c>
      <c r="B24" s="43"/>
      <c r="C24" s="43">
        <v>1330</v>
      </c>
    </row>
    <row r="25" spans="1:3" ht="15" x14ac:dyDescent="0.2">
      <c r="A25" s="42">
        <f t="shared" si="0"/>
        <v>45605</v>
      </c>
      <c r="B25" s="43"/>
      <c r="C25" s="43">
        <v>1340</v>
      </c>
    </row>
    <row r="26" spans="1:3" ht="15" x14ac:dyDescent="0.2">
      <c r="A26" s="42">
        <f t="shared" si="0"/>
        <v>45606</v>
      </c>
      <c r="B26" s="43"/>
      <c r="C26" s="43">
        <v>1470</v>
      </c>
    </row>
    <row r="27" spans="1:3" ht="15" x14ac:dyDescent="0.2">
      <c r="A27" s="42">
        <f t="shared" si="0"/>
        <v>45607</v>
      </c>
      <c r="B27" s="43"/>
      <c r="C27" s="43">
        <v>1070</v>
      </c>
    </row>
    <row r="28" spans="1:3" ht="15" x14ac:dyDescent="0.2">
      <c r="A28" s="42">
        <f t="shared" si="0"/>
        <v>45608</v>
      </c>
      <c r="B28" s="43"/>
      <c r="C28" s="43">
        <v>1390</v>
      </c>
    </row>
    <row r="29" spans="1:3" ht="15" x14ac:dyDescent="0.2">
      <c r="A29" s="42">
        <f t="shared" si="0"/>
        <v>45609</v>
      </c>
      <c r="B29" s="43"/>
      <c r="C29" s="43">
        <v>1110</v>
      </c>
    </row>
    <row r="30" spans="1:3" ht="15" x14ac:dyDescent="0.2">
      <c r="A30" s="42">
        <f t="shared" si="0"/>
        <v>45610</v>
      </c>
      <c r="B30" s="43"/>
      <c r="C30" s="43">
        <v>1140</v>
      </c>
    </row>
    <row r="31" spans="1:3" ht="15" x14ac:dyDescent="0.2">
      <c r="A31" s="42">
        <f t="shared" si="0"/>
        <v>45611</v>
      </c>
      <c r="B31" s="43"/>
      <c r="C31" s="43">
        <v>1290</v>
      </c>
    </row>
    <row r="32" spans="1:3" ht="15" x14ac:dyDescent="0.2">
      <c r="A32" s="42">
        <f t="shared" si="0"/>
        <v>45612</v>
      </c>
      <c r="B32" s="43"/>
      <c r="C32" s="43">
        <v>1080</v>
      </c>
    </row>
    <row r="33" spans="1:3" ht="15" x14ac:dyDescent="0.2">
      <c r="A33" s="42">
        <f t="shared" si="0"/>
        <v>45613</v>
      </c>
      <c r="B33" s="43"/>
      <c r="C33" s="43">
        <v>1500</v>
      </c>
    </row>
    <row r="34" spans="1:3" ht="15" x14ac:dyDescent="0.2">
      <c r="A34" s="42">
        <f t="shared" si="0"/>
        <v>45614</v>
      </c>
      <c r="B34" s="43"/>
      <c r="C34" s="43">
        <v>140</v>
      </c>
    </row>
    <row r="35" spans="1:3" ht="15" x14ac:dyDescent="0.2">
      <c r="A35" s="42">
        <f t="shared" si="0"/>
        <v>45615</v>
      </c>
      <c r="B35" s="43"/>
      <c r="C35" s="43">
        <v>1290</v>
      </c>
    </row>
    <row r="36" spans="1:3" ht="15" x14ac:dyDescent="0.2">
      <c r="A36" s="42">
        <f t="shared" si="0"/>
        <v>45616</v>
      </c>
      <c r="B36" s="43"/>
      <c r="C36" s="43">
        <v>1150</v>
      </c>
    </row>
    <row r="37" spans="1:3" ht="15" x14ac:dyDescent="0.2">
      <c r="A37" s="42">
        <f t="shared" si="0"/>
        <v>45617</v>
      </c>
      <c r="B37" s="43"/>
      <c r="C37" s="43">
        <v>1160</v>
      </c>
    </row>
    <row r="38" spans="1:3" ht="15" x14ac:dyDescent="0.2">
      <c r="A38" s="42">
        <f t="shared" si="0"/>
        <v>45618</v>
      </c>
      <c r="B38" s="43"/>
      <c r="C38" s="43">
        <v>1150</v>
      </c>
    </row>
    <row r="39" spans="1:3" ht="15" x14ac:dyDescent="0.2">
      <c r="A39" s="42">
        <f t="shared" si="0"/>
        <v>45619</v>
      </c>
      <c r="B39" s="43"/>
      <c r="C39" s="43">
        <v>1230</v>
      </c>
    </row>
    <row r="40" spans="1:3" ht="15" x14ac:dyDescent="0.2">
      <c r="A40" s="42">
        <f t="shared" si="0"/>
        <v>45620</v>
      </c>
      <c r="B40" s="43"/>
      <c r="C40" s="43">
        <v>1020</v>
      </c>
    </row>
    <row r="41" spans="1:3" ht="15" x14ac:dyDescent="0.2">
      <c r="A41" s="42">
        <f t="shared" si="0"/>
        <v>45621</v>
      </c>
      <c r="B41" s="43"/>
      <c r="C41" s="43">
        <v>1030</v>
      </c>
    </row>
    <row r="42" spans="1:3" ht="15" x14ac:dyDescent="0.2">
      <c r="A42" s="42">
        <f t="shared" si="0"/>
        <v>45622</v>
      </c>
      <c r="B42" s="43"/>
      <c r="C42" s="43">
        <v>1310</v>
      </c>
    </row>
    <row r="43" spans="1:3" ht="15" x14ac:dyDescent="0.2">
      <c r="A43" s="42">
        <f t="shared" si="0"/>
        <v>45623</v>
      </c>
      <c r="B43" s="43"/>
      <c r="C43" s="43">
        <v>1320</v>
      </c>
    </row>
    <row r="44" spans="1:3" ht="15" x14ac:dyDescent="0.2">
      <c r="A44" s="42">
        <f t="shared" si="0"/>
        <v>45624</v>
      </c>
      <c r="B44" s="43"/>
      <c r="C44" s="43">
        <v>1050</v>
      </c>
    </row>
    <row r="45" spans="1:3" ht="15" x14ac:dyDescent="0.2">
      <c r="A45" s="42">
        <f t="shared" si="0"/>
        <v>45625</v>
      </c>
      <c r="B45" s="43"/>
      <c r="C45" s="43">
        <v>1290</v>
      </c>
    </row>
    <row r="46" spans="1:3" ht="15" x14ac:dyDescent="0.2">
      <c r="A46" s="42">
        <f t="shared" si="0"/>
        <v>45626</v>
      </c>
      <c r="B46" s="43"/>
      <c r="C46" s="43">
        <v>1040</v>
      </c>
    </row>
    <row r="47" spans="1:3" ht="15" x14ac:dyDescent="0.2">
      <c r="A47" s="42">
        <f t="shared" si="0"/>
        <v>45627</v>
      </c>
      <c r="B47" s="43"/>
      <c r="C47" s="43">
        <v>1030</v>
      </c>
    </row>
    <row r="48" spans="1:3" ht="15" x14ac:dyDescent="0.2">
      <c r="A48" s="42">
        <f t="shared" si="0"/>
        <v>45628</v>
      </c>
      <c r="B48" s="43"/>
      <c r="C48" s="43">
        <v>1290</v>
      </c>
    </row>
    <row r="49" spans="1:3" ht="15" x14ac:dyDescent="0.2">
      <c r="A49" s="42">
        <f t="shared" si="0"/>
        <v>45629</v>
      </c>
      <c r="B49" s="43"/>
      <c r="C49" s="43">
        <v>1310</v>
      </c>
    </row>
    <row r="50" spans="1:3" ht="15" x14ac:dyDescent="0.2">
      <c r="A50" s="42">
        <f t="shared" si="0"/>
        <v>45630</v>
      </c>
      <c r="B50" s="43"/>
      <c r="C50" s="43">
        <v>1030</v>
      </c>
    </row>
    <row r="51" spans="1:3" ht="15" x14ac:dyDescent="0.2">
      <c r="A51" s="42">
        <f t="shared" si="0"/>
        <v>45631</v>
      </c>
      <c r="B51" s="43"/>
      <c r="C51" s="43">
        <v>1020</v>
      </c>
    </row>
    <row r="52" spans="1:3" ht="15" x14ac:dyDescent="0.2">
      <c r="A52" s="42">
        <f t="shared" si="0"/>
        <v>45632</v>
      </c>
      <c r="B52" s="43"/>
      <c r="C52" s="43">
        <v>1290</v>
      </c>
    </row>
    <row r="53" spans="1:3" ht="15" x14ac:dyDescent="0.2">
      <c r="A53" s="42">
        <f t="shared" si="0"/>
        <v>45633</v>
      </c>
      <c r="B53" s="43"/>
      <c r="C53" s="43">
        <v>570</v>
      </c>
    </row>
    <row r="54" spans="1:3" ht="15" x14ac:dyDescent="0.2">
      <c r="A54" s="42">
        <f t="shared" si="0"/>
        <v>45634</v>
      </c>
      <c r="B54" s="43"/>
      <c r="C54" s="43" t="s">
        <v>88</v>
      </c>
    </row>
    <row r="55" spans="1:3" ht="15" x14ac:dyDescent="0.2">
      <c r="A55" s="42">
        <f t="shared" si="0"/>
        <v>45635</v>
      </c>
      <c r="B55" s="43"/>
      <c r="C55" s="43">
        <v>1040</v>
      </c>
    </row>
    <row r="56" spans="1:3" ht="15" x14ac:dyDescent="0.2">
      <c r="A56" s="42">
        <f t="shared" si="0"/>
        <v>45636</v>
      </c>
      <c r="B56" s="43"/>
      <c r="C56" s="43">
        <v>1160</v>
      </c>
    </row>
    <row r="57" spans="1:3" ht="15" x14ac:dyDescent="0.2">
      <c r="A57" s="42">
        <f t="shared" si="0"/>
        <v>45637</v>
      </c>
      <c r="B57" s="43"/>
      <c r="C57" s="43">
        <v>1020</v>
      </c>
    </row>
    <row r="58" spans="1:3" ht="15" x14ac:dyDescent="0.2">
      <c r="A58" s="42">
        <f t="shared" si="0"/>
        <v>45638</v>
      </c>
      <c r="B58" s="43"/>
      <c r="C58" s="43">
        <v>1340</v>
      </c>
    </row>
    <row r="59" spans="1:3" ht="15" x14ac:dyDescent="0.2">
      <c r="A59" s="42">
        <f t="shared" si="0"/>
        <v>45639</v>
      </c>
      <c r="B59" s="43"/>
      <c r="C59" s="43">
        <v>1020</v>
      </c>
    </row>
    <row r="60" spans="1:3" ht="15" x14ac:dyDescent="0.2">
      <c r="A60" s="42">
        <f t="shared" si="0"/>
        <v>45640</v>
      </c>
      <c r="B60" s="43"/>
      <c r="C60" s="43">
        <v>1530</v>
      </c>
    </row>
    <row r="61" spans="1:3" ht="15" x14ac:dyDescent="0.2">
      <c r="A61" s="42">
        <f t="shared" si="0"/>
        <v>45641</v>
      </c>
      <c r="B61" s="43"/>
      <c r="C61" s="43">
        <v>1540</v>
      </c>
    </row>
    <row r="62" spans="1:3" ht="15" x14ac:dyDescent="0.2">
      <c r="A62" s="42">
        <f t="shared" si="0"/>
        <v>45642</v>
      </c>
      <c r="B62" s="43"/>
      <c r="C62" s="43">
        <v>1050</v>
      </c>
    </row>
    <row r="63" spans="1:3" ht="15" x14ac:dyDescent="0.2">
      <c r="A63" s="42">
        <f t="shared" si="0"/>
        <v>45643</v>
      </c>
      <c r="B63" s="43"/>
      <c r="C63" s="43">
        <v>1010</v>
      </c>
    </row>
    <row r="64" spans="1:3" ht="15" x14ac:dyDescent="0.2">
      <c r="A64" s="42">
        <f t="shared" si="0"/>
        <v>45644</v>
      </c>
      <c r="B64" s="43"/>
      <c r="C64" s="43">
        <v>960</v>
      </c>
    </row>
    <row r="65" spans="1:3" ht="15" x14ac:dyDescent="0.2">
      <c r="A65" s="42">
        <f t="shared" si="0"/>
        <v>45645</v>
      </c>
      <c r="B65" s="43"/>
      <c r="C65" s="43">
        <v>1010</v>
      </c>
    </row>
    <row r="66" spans="1:3" ht="15" x14ac:dyDescent="0.2">
      <c r="A66" s="42">
        <f t="shared" ref="A66:A129" si="1">A65+1</f>
        <v>45646</v>
      </c>
      <c r="B66" s="43"/>
      <c r="C66" s="43">
        <v>1170</v>
      </c>
    </row>
    <row r="67" spans="1:3" ht="15" x14ac:dyDescent="0.2">
      <c r="A67" s="42">
        <f t="shared" si="1"/>
        <v>45647</v>
      </c>
      <c r="B67" s="43"/>
      <c r="C67" s="43">
        <v>1170</v>
      </c>
    </row>
    <row r="68" spans="1:3" ht="15" x14ac:dyDescent="0.2">
      <c r="A68" s="42">
        <f t="shared" si="1"/>
        <v>45648</v>
      </c>
      <c r="B68" s="43"/>
      <c r="C68" s="43">
        <v>790</v>
      </c>
    </row>
    <row r="69" spans="1:3" ht="15" x14ac:dyDescent="0.2">
      <c r="A69" s="42">
        <f t="shared" si="1"/>
        <v>45649</v>
      </c>
      <c r="B69" s="43"/>
      <c r="C69" s="43">
        <v>1120</v>
      </c>
    </row>
    <row r="70" spans="1:3" ht="15" x14ac:dyDescent="0.2">
      <c r="A70" s="42">
        <f t="shared" si="1"/>
        <v>45650</v>
      </c>
      <c r="B70" s="43"/>
      <c r="C70" s="43">
        <v>490</v>
      </c>
    </row>
    <row r="71" spans="1:3" ht="15" x14ac:dyDescent="0.2">
      <c r="A71" s="42">
        <f t="shared" si="1"/>
        <v>45651</v>
      </c>
      <c r="B71" s="43"/>
      <c r="C71" s="43">
        <v>490</v>
      </c>
    </row>
    <row r="72" spans="1:3" ht="15" x14ac:dyDescent="0.2">
      <c r="A72" s="42">
        <f t="shared" si="1"/>
        <v>45652</v>
      </c>
      <c r="B72" s="43"/>
      <c r="C72" s="43">
        <v>490</v>
      </c>
    </row>
    <row r="73" spans="1:3" ht="15" x14ac:dyDescent="0.2">
      <c r="A73" s="42">
        <f t="shared" si="1"/>
        <v>45653</v>
      </c>
      <c r="B73" s="43"/>
      <c r="C73" s="43">
        <v>390</v>
      </c>
    </row>
    <row r="74" spans="1:3" ht="15" x14ac:dyDescent="0.2">
      <c r="A74" s="42">
        <f t="shared" si="1"/>
        <v>45654</v>
      </c>
      <c r="B74" s="43"/>
      <c r="C74" s="43">
        <v>400</v>
      </c>
    </row>
    <row r="75" spans="1:3" ht="15" x14ac:dyDescent="0.2">
      <c r="A75" s="42">
        <f t="shared" si="1"/>
        <v>45655</v>
      </c>
      <c r="B75" s="43"/>
      <c r="C75" s="43">
        <v>400</v>
      </c>
    </row>
    <row r="76" spans="1:3" ht="15" x14ac:dyDescent="0.2">
      <c r="A76" s="42">
        <f t="shared" si="1"/>
        <v>45656</v>
      </c>
      <c r="B76" s="43"/>
      <c r="C76" s="43">
        <v>430</v>
      </c>
    </row>
    <row r="77" spans="1:3" ht="15" x14ac:dyDescent="0.2">
      <c r="A77" s="42">
        <f t="shared" si="1"/>
        <v>45657</v>
      </c>
      <c r="B77" s="43"/>
      <c r="C77" s="43">
        <v>250</v>
      </c>
    </row>
    <row r="78" spans="1:3" ht="15" x14ac:dyDescent="0.2">
      <c r="A78" s="42">
        <f t="shared" si="1"/>
        <v>45658</v>
      </c>
      <c r="B78" s="43"/>
      <c r="C78" s="43">
        <v>540</v>
      </c>
    </row>
    <row r="79" spans="1:3" ht="15" x14ac:dyDescent="0.2">
      <c r="A79" s="42">
        <f t="shared" si="1"/>
        <v>45659</v>
      </c>
      <c r="B79" s="43"/>
      <c r="C79" s="43">
        <v>550</v>
      </c>
    </row>
    <row r="80" spans="1:3" ht="15" x14ac:dyDescent="0.2">
      <c r="A80" s="42">
        <f t="shared" si="1"/>
        <v>45660</v>
      </c>
      <c r="B80" s="43"/>
      <c r="C80" s="43">
        <v>460</v>
      </c>
    </row>
    <row r="81" spans="1:3" ht="15" x14ac:dyDescent="0.2">
      <c r="A81" s="42">
        <f t="shared" si="1"/>
        <v>45661</v>
      </c>
      <c r="B81" s="43"/>
      <c r="C81" s="43">
        <v>460</v>
      </c>
    </row>
    <row r="82" spans="1:3" ht="15" x14ac:dyDescent="0.2">
      <c r="A82" s="42">
        <f t="shared" si="1"/>
        <v>45662</v>
      </c>
      <c r="B82" s="43"/>
      <c r="C82" s="43">
        <v>450</v>
      </c>
    </row>
    <row r="83" spans="1:3" ht="15" x14ac:dyDescent="0.2">
      <c r="A83" s="42">
        <f t="shared" si="1"/>
        <v>45663</v>
      </c>
      <c r="B83" s="43"/>
      <c r="C83" s="43">
        <v>1100</v>
      </c>
    </row>
    <row r="84" spans="1:3" ht="15" x14ac:dyDescent="0.2">
      <c r="A84" s="42">
        <f t="shared" si="1"/>
        <v>45664</v>
      </c>
      <c r="B84" s="43"/>
      <c r="C84" s="43">
        <v>900</v>
      </c>
    </row>
    <row r="85" spans="1:3" ht="15" x14ac:dyDescent="0.2">
      <c r="A85" s="42">
        <f t="shared" si="1"/>
        <v>45665</v>
      </c>
      <c r="B85" s="43"/>
      <c r="C85" s="43">
        <v>990</v>
      </c>
    </row>
    <row r="86" spans="1:3" ht="15" x14ac:dyDescent="0.2">
      <c r="A86" s="42">
        <f t="shared" si="1"/>
        <v>45666</v>
      </c>
      <c r="B86" s="43"/>
      <c r="C86" s="43">
        <v>1310</v>
      </c>
    </row>
    <row r="87" spans="1:3" ht="15" x14ac:dyDescent="0.2">
      <c r="A87" s="42">
        <f t="shared" si="1"/>
        <v>45667</v>
      </c>
      <c r="B87" s="43"/>
      <c r="C87" s="43">
        <v>1300</v>
      </c>
    </row>
    <row r="88" spans="1:3" ht="15" x14ac:dyDescent="0.2">
      <c r="A88" s="42">
        <f t="shared" si="1"/>
        <v>45668</v>
      </c>
      <c r="B88" s="43"/>
      <c r="C88" s="43">
        <v>1090</v>
      </c>
    </row>
    <row r="89" spans="1:3" ht="15" x14ac:dyDescent="0.2">
      <c r="A89" s="42">
        <f t="shared" si="1"/>
        <v>45669</v>
      </c>
      <c r="B89" s="43"/>
      <c r="C89" s="43">
        <v>1470</v>
      </c>
    </row>
    <row r="90" spans="1:3" ht="15" x14ac:dyDescent="0.2">
      <c r="A90" s="42">
        <f t="shared" si="1"/>
        <v>45670</v>
      </c>
      <c r="B90" s="43"/>
      <c r="C90" s="43">
        <v>1260</v>
      </c>
    </row>
    <row r="91" spans="1:3" ht="15" x14ac:dyDescent="0.2">
      <c r="A91" s="42">
        <f t="shared" si="1"/>
        <v>45671</v>
      </c>
      <c r="B91" s="43"/>
      <c r="C91" s="43">
        <v>1260</v>
      </c>
    </row>
    <row r="92" spans="1:3" ht="15" x14ac:dyDescent="0.2">
      <c r="A92" s="42">
        <f t="shared" si="1"/>
        <v>45672</v>
      </c>
      <c r="B92" s="43"/>
      <c r="C92" s="43">
        <v>920</v>
      </c>
    </row>
    <row r="93" spans="1:3" ht="15" x14ac:dyDescent="0.2">
      <c r="A93" s="42">
        <f t="shared" si="1"/>
        <v>45673</v>
      </c>
      <c r="B93" s="43"/>
      <c r="C93" s="43">
        <v>1310</v>
      </c>
    </row>
    <row r="94" spans="1:3" ht="15" x14ac:dyDescent="0.2">
      <c r="A94" s="42">
        <f t="shared" si="1"/>
        <v>45674</v>
      </c>
      <c r="B94" s="43"/>
      <c r="C94" s="43">
        <v>1290</v>
      </c>
    </row>
    <row r="95" spans="1:3" ht="15" x14ac:dyDescent="0.2">
      <c r="A95" s="42">
        <f t="shared" si="1"/>
        <v>45675</v>
      </c>
      <c r="B95" s="43"/>
      <c r="C95" s="43">
        <v>1280</v>
      </c>
    </row>
    <row r="96" spans="1:3" ht="15" x14ac:dyDescent="0.2">
      <c r="A96" s="42">
        <f t="shared" si="1"/>
        <v>45676</v>
      </c>
      <c r="B96" s="43"/>
      <c r="C96" s="43">
        <v>1280</v>
      </c>
    </row>
    <row r="97" spans="1:3" ht="15" x14ac:dyDescent="0.2">
      <c r="A97" s="42">
        <f t="shared" si="1"/>
        <v>45677</v>
      </c>
      <c r="B97" s="43"/>
      <c r="C97" s="43">
        <v>1300</v>
      </c>
    </row>
    <row r="98" spans="1:3" ht="15" x14ac:dyDescent="0.2">
      <c r="A98" s="42">
        <f t="shared" si="1"/>
        <v>45678</v>
      </c>
      <c r="B98" s="43"/>
      <c r="C98" s="43">
        <v>1060</v>
      </c>
    </row>
    <row r="99" spans="1:3" ht="15" x14ac:dyDescent="0.2">
      <c r="A99" s="42">
        <f t="shared" si="1"/>
        <v>45679</v>
      </c>
      <c r="B99" s="43"/>
      <c r="C99" s="43">
        <v>1240</v>
      </c>
    </row>
    <row r="100" spans="1:3" ht="15" x14ac:dyDescent="0.2">
      <c r="A100" s="42">
        <f t="shared" si="1"/>
        <v>45680</v>
      </c>
      <c r="B100" s="43"/>
      <c r="C100" s="43">
        <v>1280</v>
      </c>
    </row>
    <row r="101" spans="1:3" ht="15" x14ac:dyDescent="0.2">
      <c r="A101" s="42">
        <f t="shared" si="1"/>
        <v>45681</v>
      </c>
      <c r="B101" s="43"/>
      <c r="C101" s="43">
        <v>1480</v>
      </c>
    </row>
    <row r="102" spans="1:3" ht="15" x14ac:dyDescent="0.2">
      <c r="A102" s="42">
        <f t="shared" si="1"/>
        <v>45682</v>
      </c>
      <c r="B102" s="43"/>
      <c r="C102" s="43">
        <v>1270</v>
      </c>
    </row>
    <row r="103" spans="1:3" ht="15" x14ac:dyDescent="0.2">
      <c r="A103" s="42">
        <f t="shared" si="1"/>
        <v>45683</v>
      </c>
      <c r="B103" s="43"/>
      <c r="C103" s="43">
        <v>1280</v>
      </c>
    </row>
    <row r="104" spans="1:3" ht="15" x14ac:dyDescent="0.2">
      <c r="A104" s="42">
        <f t="shared" si="1"/>
        <v>45684</v>
      </c>
      <c r="B104" s="43"/>
      <c r="C104" s="43">
        <v>1100</v>
      </c>
    </row>
    <row r="105" spans="1:3" ht="15" x14ac:dyDescent="0.2">
      <c r="A105" s="42">
        <f t="shared" si="1"/>
        <v>45685</v>
      </c>
      <c r="B105" s="43"/>
      <c r="C105" s="43">
        <v>1110</v>
      </c>
    </row>
    <row r="106" spans="1:3" ht="15" x14ac:dyDescent="0.2">
      <c r="A106" s="42">
        <f t="shared" si="1"/>
        <v>45686</v>
      </c>
      <c r="B106" s="43"/>
      <c r="C106" s="43">
        <v>1460</v>
      </c>
    </row>
    <row r="107" spans="1:3" ht="15" x14ac:dyDescent="0.2">
      <c r="A107" s="42">
        <f t="shared" si="1"/>
        <v>45687</v>
      </c>
      <c r="B107" s="43"/>
      <c r="C107" s="43">
        <v>1260</v>
      </c>
    </row>
    <row r="108" spans="1:3" ht="15" x14ac:dyDescent="0.2">
      <c r="A108" s="42">
        <f t="shared" si="1"/>
        <v>45688</v>
      </c>
      <c r="B108" s="43">
        <v>320</v>
      </c>
      <c r="C108" s="43">
        <v>1360</v>
      </c>
    </row>
    <row r="109" spans="1:3" ht="15" x14ac:dyDescent="0.2">
      <c r="A109" s="42">
        <f t="shared" si="1"/>
        <v>45689</v>
      </c>
      <c r="B109" s="43">
        <v>730</v>
      </c>
      <c r="C109" s="43">
        <v>1510</v>
      </c>
    </row>
    <row r="110" spans="1:3" ht="15" x14ac:dyDescent="0.2">
      <c r="A110" s="42">
        <f t="shared" si="1"/>
        <v>45690</v>
      </c>
      <c r="B110" s="43">
        <v>630</v>
      </c>
      <c r="C110" s="43">
        <v>1000</v>
      </c>
    </row>
    <row r="111" spans="1:3" ht="15" x14ac:dyDescent="0.2">
      <c r="A111" s="42">
        <f t="shared" si="1"/>
        <v>45691</v>
      </c>
      <c r="B111" s="43">
        <v>730</v>
      </c>
      <c r="C111" s="43">
        <v>1540</v>
      </c>
    </row>
    <row r="112" spans="1:3" ht="15" x14ac:dyDescent="0.2">
      <c r="A112" s="42">
        <f t="shared" si="1"/>
        <v>45692</v>
      </c>
      <c r="B112" s="43">
        <v>210</v>
      </c>
      <c r="C112" s="43">
        <v>1260</v>
      </c>
    </row>
    <row r="113" spans="1:3" ht="15" x14ac:dyDescent="0.2">
      <c r="A113" s="42">
        <f t="shared" si="1"/>
        <v>45693</v>
      </c>
      <c r="B113" s="43">
        <v>210</v>
      </c>
      <c r="C113" s="43">
        <v>1280</v>
      </c>
    </row>
    <row r="114" spans="1:3" ht="15" x14ac:dyDescent="0.2">
      <c r="A114" s="42">
        <f t="shared" si="1"/>
        <v>45694</v>
      </c>
      <c r="B114" s="43">
        <v>1500</v>
      </c>
      <c r="C114" s="43">
        <v>1140</v>
      </c>
    </row>
    <row r="115" spans="1:3" ht="15" x14ac:dyDescent="0.2">
      <c r="A115" s="42">
        <f t="shared" si="1"/>
        <v>45695</v>
      </c>
      <c r="B115" s="43">
        <v>1460</v>
      </c>
      <c r="C115" s="43">
        <v>960</v>
      </c>
    </row>
    <row r="116" spans="1:3" ht="15" x14ac:dyDescent="0.2">
      <c r="A116" s="42">
        <f t="shared" si="1"/>
        <v>45696</v>
      </c>
      <c r="B116" s="43">
        <v>840</v>
      </c>
      <c r="C116" s="43">
        <v>1360</v>
      </c>
    </row>
    <row r="117" spans="1:3" ht="15" x14ac:dyDescent="0.2">
      <c r="A117" s="42">
        <f t="shared" si="1"/>
        <v>45697</v>
      </c>
      <c r="B117" s="43">
        <v>170</v>
      </c>
      <c r="C117" s="43">
        <v>920</v>
      </c>
    </row>
    <row r="118" spans="1:3" ht="15" x14ac:dyDescent="0.2">
      <c r="A118" s="42">
        <f t="shared" si="1"/>
        <v>45698</v>
      </c>
      <c r="B118" s="43">
        <v>900</v>
      </c>
      <c r="C118" s="43">
        <v>1430</v>
      </c>
    </row>
    <row r="119" spans="1:3" ht="15" x14ac:dyDescent="0.2">
      <c r="A119" s="42">
        <f t="shared" si="1"/>
        <v>45699</v>
      </c>
      <c r="B119" s="43">
        <v>1380</v>
      </c>
      <c r="C119" s="43">
        <v>960</v>
      </c>
    </row>
    <row r="120" spans="1:3" ht="15" x14ac:dyDescent="0.2">
      <c r="A120" s="42">
        <f t="shared" si="1"/>
        <v>45700</v>
      </c>
      <c r="B120" s="43">
        <v>1590</v>
      </c>
      <c r="C120" s="43">
        <v>1430</v>
      </c>
    </row>
    <row r="121" spans="1:3" ht="15" x14ac:dyDescent="0.2">
      <c r="A121" s="42">
        <f t="shared" si="1"/>
        <v>45701</v>
      </c>
      <c r="B121" s="43">
        <v>650</v>
      </c>
      <c r="C121" s="43">
        <v>1450</v>
      </c>
    </row>
    <row r="122" spans="1:3" ht="15" x14ac:dyDescent="0.2">
      <c r="A122" s="42">
        <f t="shared" si="1"/>
        <v>45702</v>
      </c>
      <c r="B122" s="43">
        <v>1530</v>
      </c>
      <c r="C122" s="43">
        <v>930</v>
      </c>
    </row>
    <row r="123" spans="1:3" ht="15" x14ac:dyDescent="0.2">
      <c r="A123" s="42">
        <f t="shared" si="1"/>
        <v>45703</v>
      </c>
      <c r="B123" s="43">
        <v>590</v>
      </c>
      <c r="C123" s="43">
        <v>1340</v>
      </c>
    </row>
    <row r="124" spans="1:3" ht="15" x14ac:dyDescent="0.2">
      <c r="A124" s="42">
        <f t="shared" si="1"/>
        <v>45704</v>
      </c>
      <c r="B124" s="43">
        <v>640</v>
      </c>
      <c r="C124" s="44">
        <v>1370</v>
      </c>
    </row>
    <row r="125" spans="1:3" ht="15" x14ac:dyDescent="0.2">
      <c r="A125" s="42">
        <f t="shared" si="1"/>
        <v>45705</v>
      </c>
      <c r="B125" s="43">
        <v>1000</v>
      </c>
      <c r="C125" s="43">
        <v>760</v>
      </c>
    </row>
    <row r="126" spans="1:3" ht="15" x14ac:dyDescent="0.2">
      <c r="A126" s="42">
        <f t="shared" si="1"/>
        <v>45706</v>
      </c>
      <c r="B126" s="43">
        <v>780</v>
      </c>
      <c r="C126" s="43">
        <v>1520</v>
      </c>
    </row>
    <row r="127" spans="1:3" ht="15" x14ac:dyDescent="0.2">
      <c r="A127" s="42">
        <f t="shared" si="1"/>
        <v>45707</v>
      </c>
      <c r="B127" s="43">
        <v>1000</v>
      </c>
      <c r="C127" s="43">
        <v>1400</v>
      </c>
    </row>
    <row r="128" spans="1:3" ht="15" x14ac:dyDescent="0.2">
      <c r="A128" s="42">
        <f t="shared" si="1"/>
        <v>45708</v>
      </c>
      <c r="B128" s="43">
        <v>690</v>
      </c>
      <c r="C128" s="43">
        <v>1430</v>
      </c>
    </row>
    <row r="129" spans="1:3" ht="15" x14ac:dyDescent="0.2">
      <c r="A129" s="42">
        <f t="shared" si="1"/>
        <v>45709</v>
      </c>
      <c r="B129" s="43">
        <v>660</v>
      </c>
      <c r="C129" s="43">
        <v>910</v>
      </c>
    </row>
    <row r="130" spans="1:3" ht="15" x14ac:dyDescent="0.2">
      <c r="A130" s="42">
        <f t="shared" ref="A130:A193" si="2">A129+1</f>
        <v>45710</v>
      </c>
      <c r="B130" s="43">
        <v>700</v>
      </c>
      <c r="C130" s="43">
        <v>1400</v>
      </c>
    </row>
    <row r="131" spans="1:3" ht="15" x14ac:dyDescent="0.2">
      <c r="A131" s="42">
        <f t="shared" si="2"/>
        <v>45711</v>
      </c>
      <c r="B131" s="43">
        <v>800</v>
      </c>
      <c r="C131" s="43">
        <v>1300</v>
      </c>
    </row>
    <row r="132" spans="1:3" ht="15" x14ac:dyDescent="0.2">
      <c r="A132" s="42">
        <f t="shared" si="2"/>
        <v>45712</v>
      </c>
      <c r="B132" s="43">
        <v>1660</v>
      </c>
      <c r="C132" s="43">
        <v>1020</v>
      </c>
    </row>
    <row r="133" spans="1:3" ht="15" x14ac:dyDescent="0.2">
      <c r="A133" s="42">
        <f t="shared" si="2"/>
        <v>45713</v>
      </c>
      <c r="B133" s="43">
        <v>970</v>
      </c>
      <c r="C133" s="43">
        <v>1020</v>
      </c>
    </row>
    <row r="134" spans="1:3" ht="15" x14ac:dyDescent="0.2">
      <c r="A134" s="42">
        <f t="shared" si="2"/>
        <v>45714</v>
      </c>
      <c r="B134" s="43">
        <v>720</v>
      </c>
      <c r="C134" s="43">
        <v>1050</v>
      </c>
    </row>
    <row r="135" spans="1:3" ht="15" x14ac:dyDescent="0.2">
      <c r="A135" s="42">
        <f t="shared" si="2"/>
        <v>45715</v>
      </c>
      <c r="B135" s="43">
        <v>1290</v>
      </c>
      <c r="C135" s="43">
        <v>1520</v>
      </c>
    </row>
    <row r="136" spans="1:3" ht="15" x14ac:dyDescent="0.2">
      <c r="A136" s="42">
        <f t="shared" si="2"/>
        <v>45716</v>
      </c>
      <c r="B136" s="43">
        <v>770</v>
      </c>
      <c r="C136" s="43">
        <v>1470</v>
      </c>
    </row>
    <row r="137" spans="1:3" ht="15" x14ac:dyDescent="0.2">
      <c r="A137" s="42">
        <f t="shared" si="2"/>
        <v>45717</v>
      </c>
      <c r="B137" s="43">
        <v>900</v>
      </c>
      <c r="C137" s="43">
        <v>1470</v>
      </c>
    </row>
    <row r="138" spans="1:3" ht="15" x14ac:dyDescent="0.2">
      <c r="A138" s="42">
        <f t="shared" si="2"/>
        <v>45718</v>
      </c>
      <c r="B138" s="43">
        <v>830</v>
      </c>
      <c r="C138" s="43">
        <v>1010</v>
      </c>
    </row>
    <row r="139" spans="1:3" ht="15" x14ac:dyDescent="0.2">
      <c r="A139" s="42">
        <f t="shared" si="2"/>
        <v>45719</v>
      </c>
      <c r="B139" s="43">
        <v>900</v>
      </c>
      <c r="C139" s="43">
        <v>1550</v>
      </c>
    </row>
    <row r="140" spans="1:3" ht="15" x14ac:dyDescent="0.2">
      <c r="A140" s="42">
        <f t="shared" si="2"/>
        <v>45720</v>
      </c>
      <c r="B140" s="43">
        <v>800</v>
      </c>
      <c r="C140" s="43">
        <v>1530</v>
      </c>
    </row>
    <row r="141" spans="1:3" ht="15" x14ac:dyDescent="0.2">
      <c r="A141" s="42">
        <f t="shared" si="2"/>
        <v>45721</v>
      </c>
      <c r="B141" s="43">
        <v>900</v>
      </c>
      <c r="C141" s="43">
        <v>1010</v>
      </c>
    </row>
    <row r="142" spans="1:3" ht="15" x14ac:dyDescent="0.2">
      <c r="A142" s="42">
        <f t="shared" si="2"/>
        <v>45722</v>
      </c>
      <c r="B142" s="43">
        <v>500</v>
      </c>
      <c r="C142" s="43">
        <v>1540</v>
      </c>
    </row>
    <row r="143" spans="1:3" ht="15" x14ac:dyDescent="0.2">
      <c r="A143" s="42">
        <f t="shared" si="2"/>
        <v>45723</v>
      </c>
      <c r="B143" s="43">
        <v>570</v>
      </c>
      <c r="C143" s="43">
        <v>940</v>
      </c>
    </row>
    <row r="144" spans="1:3" ht="15" x14ac:dyDescent="0.2">
      <c r="A144" s="42">
        <f t="shared" si="2"/>
        <v>45724</v>
      </c>
      <c r="B144" s="43">
        <v>450</v>
      </c>
      <c r="C144" s="43">
        <v>1250</v>
      </c>
    </row>
    <row r="145" spans="1:3" ht="15" x14ac:dyDescent="0.2">
      <c r="A145" s="42">
        <f t="shared" si="2"/>
        <v>45725</v>
      </c>
      <c r="B145" s="43">
        <v>1280</v>
      </c>
      <c r="C145" s="43">
        <v>1230</v>
      </c>
    </row>
    <row r="146" spans="1:3" ht="15" x14ac:dyDescent="0.2">
      <c r="A146" s="42">
        <f t="shared" si="2"/>
        <v>45726</v>
      </c>
      <c r="B146" s="43">
        <v>700</v>
      </c>
      <c r="C146" s="43">
        <v>1290</v>
      </c>
    </row>
    <row r="147" spans="1:3" ht="15" x14ac:dyDescent="0.2">
      <c r="A147" s="42">
        <f t="shared" si="2"/>
        <v>45727</v>
      </c>
      <c r="B147" s="43">
        <v>710</v>
      </c>
      <c r="C147" s="43">
        <v>890</v>
      </c>
    </row>
    <row r="148" spans="1:3" ht="15" x14ac:dyDescent="0.2">
      <c r="A148" s="42">
        <f t="shared" si="2"/>
        <v>45728</v>
      </c>
      <c r="B148" s="43">
        <v>750</v>
      </c>
      <c r="C148" s="43">
        <v>1330</v>
      </c>
    </row>
    <row r="149" spans="1:3" ht="15" x14ac:dyDescent="0.2">
      <c r="A149" s="42">
        <f t="shared" si="2"/>
        <v>45729</v>
      </c>
      <c r="B149" s="43">
        <v>800</v>
      </c>
      <c r="C149" s="43">
        <v>1210</v>
      </c>
    </row>
    <row r="150" spans="1:3" ht="15" x14ac:dyDescent="0.2">
      <c r="A150" s="42">
        <f t="shared" si="2"/>
        <v>45730</v>
      </c>
      <c r="B150" s="43">
        <v>1400</v>
      </c>
      <c r="C150" s="43">
        <v>780</v>
      </c>
    </row>
    <row r="151" spans="1:3" ht="15" x14ac:dyDescent="0.2">
      <c r="A151" s="42">
        <f t="shared" si="2"/>
        <v>45731</v>
      </c>
      <c r="B151" s="43">
        <v>690</v>
      </c>
      <c r="C151" s="43">
        <v>1200</v>
      </c>
    </row>
    <row r="152" spans="1:3" ht="15" x14ac:dyDescent="0.2">
      <c r="A152" s="42">
        <f t="shared" si="2"/>
        <v>45732</v>
      </c>
      <c r="B152" s="43">
        <v>1280</v>
      </c>
      <c r="C152" s="43">
        <v>1200</v>
      </c>
    </row>
    <row r="153" spans="1:3" ht="15" x14ac:dyDescent="0.2">
      <c r="A153" s="42">
        <f t="shared" si="2"/>
        <v>45733</v>
      </c>
      <c r="B153" s="43">
        <v>920</v>
      </c>
      <c r="C153" s="43">
        <v>1110</v>
      </c>
    </row>
    <row r="154" spans="1:3" ht="15" x14ac:dyDescent="0.2">
      <c r="A154" s="42">
        <f t="shared" si="2"/>
        <v>45734</v>
      </c>
      <c r="B154" s="43">
        <v>1500</v>
      </c>
      <c r="C154" s="43">
        <v>750</v>
      </c>
    </row>
    <row r="155" spans="1:3" ht="15" x14ac:dyDescent="0.2">
      <c r="A155" s="42">
        <f t="shared" si="2"/>
        <v>45735</v>
      </c>
      <c r="B155" s="43">
        <v>1550</v>
      </c>
      <c r="C155" s="43">
        <v>690</v>
      </c>
    </row>
    <row r="156" spans="1:3" ht="15" x14ac:dyDescent="0.2">
      <c r="A156" s="42">
        <f t="shared" si="2"/>
        <v>45736</v>
      </c>
      <c r="B156" s="43">
        <v>100</v>
      </c>
      <c r="C156" s="43">
        <v>1040</v>
      </c>
    </row>
    <row r="157" spans="1:3" ht="15" x14ac:dyDescent="0.2">
      <c r="A157" s="42">
        <f t="shared" si="2"/>
        <v>45737</v>
      </c>
      <c r="B157" s="43">
        <v>1150</v>
      </c>
      <c r="C157" s="43">
        <v>700</v>
      </c>
    </row>
    <row r="158" spans="1:3" ht="15" x14ac:dyDescent="0.2">
      <c r="A158" s="42">
        <f t="shared" si="2"/>
        <v>45738</v>
      </c>
      <c r="B158" s="43">
        <v>770</v>
      </c>
      <c r="C158" s="43">
        <v>840</v>
      </c>
    </row>
    <row r="159" spans="1:3" ht="15" x14ac:dyDescent="0.2">
      <c r="A159" s="42">
        <f t="shared" si="2"/>
        <v>45739</v>
      </c>
      <c r="B159" s="43">
        <v>1070</v>
      </c>
      <c r="C159" s="43">
        <v>910</v>
      </c>
    </row>
    <row r="160" spans="1:3" ht="15" x14ac:dyDescent="0.2">
      <c r="A160" s="42">
        <f t="shared" si="2"/>
        <v>45740</v>
      </c>
      <c r="B160" s="43">
        <v>940</v>
      </c>
      <c r="C160" s="43">
        <v>1070</v>
      </c>
    </row>
    <row r="161" spans="1:3" ht="15" x14ac:dyDescent="0.2">
      <c r="A161" s="42">
        <f t="shared" si="2"/>
        <v>45741</v>
      </c>
      <c r="B161" s="43">
        <v>1610</v>
      </c>
      <c r="C161" s="43">
        <v>750</v>
      </c>
    </row>
    <row r="162" spans="1:3" ht="15" x14ac:dyDescent="0.2">
      <c r="A162" s="42">
        <f t="shared" si="2"/>
        <v>45742</v>
      </c>
      <c r="B162" s="43">
        <v>1800</v>
      </c>
      <c r="C162" s="43">
        <v>790</v>
      </c>
    </row>
    <row r="163" spans="1:3" ht="15" x14ac:dyDescent="0.2">
      <c r="A163" s="42">
        <f t="shared" si="2"/>
        <v>45743</v>
      </c>
      <c r="B163" s="43">
        <v>1400</v>
      </c>
      <c r="C163" s="43">
        <v>880</v>
      </c>
    </row>
    <row r="164" spans="1:3" ht="15" x14ac:dyDescent="0.2">
      <c r="A164" s="42">
        <f t="shared" si="2"/>
        <v>45744</v>
      </c>
      <c r="B164" s="43">
        <v>1280</v>
      </c>
      <c r="C164" s="43">
        <v>1070</v>
      </c>
    </row>
    <row r="165" spans="1:3" ht="15" x14ac:dyDescent="0.2">
      <c r="A165" s="42">
        <f t="shared" si="2"/>
        <v>45745</v>
      </c>
      <c r="B165" s="43">
        <v>1080</v>
      </c>
      <c r="C165" s="43">
        <v>720</v>
      </c>
    </row>
    <row r="166" spans="1:3" ht="15" x14ac:dyDescent="0.2">
      <c r="A166" s="42">
        <f t="shared" si="2"/>
        <v>45746</v>
      </c>
      <c r="B166" s="43">
        <v>950</v>
      </c>
      <c r="C166" s="43">
        <v>1290</v>
      </c>
    </row>
    <row r="167" spans="1:3" ht="15" x14ac:dyDescent="0.2">
      <c r="A167" s="42">
        <f t="shared" si="2"/>
        <v>45747</v>
      </c>
      <c r="B167" s="43">
        <v>1480</v>
      </c>
      <c r="C167" s="43">
        <v>1140</v>
      </c>
    </row>
    <row r="168" spans="1:3" ht="15" x14ac:dyDescent="0.2">
      <c r="A168" s="42">
        <f t="shared" si="2"/>
        <v>45748</v>
      </c>
      <c r="B168" s="43">
        <v>2220</v>
      </c>
      <c r="C168" s="43">
        <v>870</v>
      </c>
    </row>
    <row r="169" spans="1:3" ht="15" x14ac:dyDescent="0.2">
      <c r="A169" s="42">
        <f t="shared" si="2"/>
        <v>45749</v>
      </c>
      <c r="B169" s="43">
        <v>1390</v>
      </c>
      <c r="C169" s="43">
        <v>1090</v>
      </c>
    </row>
    <row r="170" spans="1:3" ht="15" x14ac:dyDescent="0.2">
      <c r="A170" s="42">
        <f t="shared" si="2"/>
        <v>45750</v>
      </c>
      <c r="B170" s="43">
        <v>1220</v>
      </c>
      <c r="C170" s="43">
        <v>790</v>
      </c>
    </row>
    <row r="171" spans="1:3" ht="15" x14ac:dyDescent="0.2">
      <c r="A171" s="42">
        <f t="shared" si="2"/>
        <v>45751</v>
      </c>
      <c r="B171" s="43">
        <v>1590</v>
      </c>
      <c r="C171" s="43">
        <v>1000</v>
      </c>
    </row>
    <row r="172" spans="1:3" ht="15" x14ac:dyDescent="0.2">
      <c r="A172" s="42">
        <f t="shared" si="2"/>
        <v>45752</v>
      </c>
      <c r="B172" s="43">
        <v>440</v>
      </c>
      <c r="C172" s="43">
        <v>1060</v>
      </c>
    </row>
    <row r="173" spans="1:3" ht="15" x14ac:dyDescent="0.2">
      <c r="A173" s="42">
        <f t="shared" si="2"/>
        <v>45753</v>
      </c>
      <c r="B173" s="43">
        <v>570</v>
      </c>
      <c r="C173" s="43">
        <v>1080</v>
      </c>
    </row>
    <row r="174" spans="1:3" ht="15" x14ac:dyDescent="0.2">
      <c r="A174" s="42">
        <f t="shared" si="2"/>
        <v>45754</v>
      </c>
      <c r="B174" s="43">
        <v>1400</v>
      </c>
      <c r="C174" s="43">
        <v>730</v>
      </c>
    </row>
    <row r="175" spans="1:3" ht="15" x14ac:dyDescent="0.2">
      <c r="A175" s="42">
        <f t="shared" si="2"/>
        <v>45755</v>
      </c>
      <c r="B175" s="43">
        <v>1320</v>
      </c>
      <c r="C175" s="43">
        <v>1120</v>
      </c>
    </row>
    <row r="176" spans="1:3" ht="15" x14ac:dyDescent="0.2">
      <c r="A176" s="42">
        <f t="shared" si="2"/>
        <v>45756</v>
      </c>
      <c r="B176" s="43">
        <v>1790</v>
      </c>
      <c r="C176" s="43">
        <v>1120</v>
      </c>
    </row>
    <row r="177" spans="1:3" ht="15" x14ac:dyDescent="0.2">
      <c r="A177" s="42">
        <f t="shared" si="2"/>
        <v>45757</v>
      </c>
      <c r="B177" s="43">
        <v>760</v>
      </c>
      <c r="C177" s="43">
        <v>480</v>
      </c>
    </row>
    <row r="178" spans="1:3" ht="15" x14ac:dyDescent="0.2">
      <c r="A178" s="42">
        <f t="shared" si="2"/>
        <v>45758</v>
      </c>
      <c r="B178" s="43">
        <v>1660</v>
      </c>
      <c r="C178" s="43">
        <v>870</v>
      </c>
    </row>
    <row r="179" spans="1:3" ht="15" x14ac:dyDescent="0.2">
      <c r="A179" s="42">
        <f t="shared" si="2"/>
        <v>45759</v>
      </c>
      <c r="B179" s="43"/>
      <c r="C179" s="43">
        <v>1070</v>
      </c>
    </row>
    <row r="180" spans="1:3" ht="15" x14ac:dyDescent="0.2">
      <c r="A180" s="42">
        <f t="shared" si="2"/>
        <v>45760</v>
      </c>
      <c r="B180" s="43"/>
      <c r="C180" s="43">
        <v>970</v>
      </c>
    </row>
    <row r="181" spans="1:3" ht="15" x14ac:dyDescent="0.2">
      <c r="A181" s="42">
        <f t="shared" si="2"/>
        <v>45761</v>
      </c>
      <c r="B181" s="43">
        <v>1020</v>
      </c>
      <c r="C181" s="43">
        <v>850</v>
      </c>
    </row>
    <row r="182" spans="1:3" ht="15" x14ac:dyDescent="0.2">
      <c r="A182" s="42">
        <f t="shared" si="2"/>
        <v>45762</v>
      </c>
      <c r="B182" s="43">
        <v>1380</v>
      </c>
      <c r="C182" s="43">
        <v>850</v>
      </c>
    </row>
    <row r="183" spans="1:3" ht="15" x14ac:dyDescent="0.2">
      <c r="A183" s="42">
        <f t="shared" si="2"/>
        <v>45763</v>
      </c>
      <c r="B183" s="43">
        <v>1120</v>
      </c>
      <c r="C183" s="43">
        <v>1080</v>
      </c>
    </row>
    <row r="184" spans="1:3" ht="15" x14ac:dyDescent="0.2">
      <c r="A184" s="42">
        <f t="shared" si="2"/>
        <v>45764</v>
      </c>
      <c r="B184" s="43">
        <v>1410</v>
      </c>
      <c r="C184" s="43">
        <v>910</v>
      </c>
    </row>
    <row r="185" spans="1:3" ht="15" x14ac:dyDescent="0.2">
      <c r="A185" s="42">
        <f t="shared" si="2"/>
        <v>45765</v>
      </c>
      <c r="B185" s="43">
        <v>1050</v>
      </c>
      <c r="C185" s="43">
        <v>600</v>
      </c>
    </row>
    <row r="186" spans="1:3" ht="15" x14ac:dyDescent="0.2">
      <c r="A186" s="42">
        <f t="shared" si="2"/>
        <v>45766</v>
      </c>
      <c r="B186" s="43">
        <v>1260</v>
      </c>
      <c r="C186" s="43">
        <v>910</v>
      </c>
    </row>
    <row r="187" spans="1:3" ht="15" x14ac:dyDescent="0.2">
      <c r="A187" s="42">
        <f t="shared" si="2"/>
        <v>45767</v>
      </c>
      <c r="B187" s="43">
        <v>630</v>
      </c>
      <c r="C187" s="43">
        <v>910</v>
      </c>
    </row>
    <row r="188" spans="1:3" ht="15" x14ac:dyDescent="0.2">
      <c r="A188" s="42">
        <f t="shared" si="2"/>
        <v>45768</v>
      </c>
      <c r="B188" s="43">
        <v>670</v>
      </c>
      <c r="C188" s="43">
        <v>900</v>
      </c>
    </row>
    <row r="189" spans="1:3" ht="15" x14ac:dyDescent="0.2">
      <c r="A189" s="42">
        <f t="shared" si="2"/>
        <v>45769</v>
      </c>
      <c r="B189" s="43">
        <v>970</v>
      </c>
      <c r="C189" s="43">
        <v>660</v>
      </c>
    </row>
    <row r="190" spans="1:3" ht="15" x14ac:dyDescent="0.2">
      <c r="A190" s="42">
        <f t="shared" si="2"/>
        <v>45770</v>
      </c>
      <c r="B190" s="43">
        <v>960</v>
      </c>
      <c r="C190" s="43">
        <v>960</v>
      </c>
    </row>
    <row r="191" spans="1:3" ht="15" x14ac:dyDescent="0.2">
      <c r="A191" s="42">
        <f t="shared" si="2"/>
        <v>45771</v>
      </c>
      <c r="B191" s="43">
        <v>530</v>
      </c>
      <c r="C191" s="43">
        <v>670</v>
      </c>
    </row>
    <row r="192" spans="1:3" ht="15" x14ac:dyDescent="0.2">
      <c r="A192" s="42">
        <f t="shared" si="2"/>
        <v>45772</v>
      </c>
      <c r="B192" s="43">
        <v>50</v>
      </c>
      <c r="C192" s="43">
        <v>1010</v>
      </c>
    </row>
    <row r="193" spans="1:3" ht="15" x14ac:dyDescent="0.2">
      <c r="A193" s="42">
        <f t="shared" si="2"/>
        <v>45773</v>
      </c>
      <c r="B193" s="43">
        <v>520</v>
      </c>
      <c r="C193" s="43">
        <v>1000</v>
      </c>
    </row>
    <row r="194" spans="1:3" ht="15" x14ac:dyDescent="0.2">
      <c r="A194" s="42">
        <f t="shared" ref="A194:A257" si="3">A193+1</f>
        <v>45774</v>
      </c>
      <c r="B194" s="43">
        <v>520</v>
      </c>
      <c r="C194" s="43">
        <v>670</v>
      </c>
    </row>
    <row r="195" spans="1:3" ht="15" x14ac:dyDescent="0.2">
      <c r="A195" s="42">
        <f t="shared" si="3"/>
        <v>45775</v>
      </c>
      <c r="B195" s="43">
        <v>650</v>
      </c>
      <c r="C195" s="43">
        <v>810</v>
      </c>
    </row>
    <row r="196" spans="1:3" ht="15" x14ac:dyDescent="0.2">
      <c r="A196" s="42">
        <f t="shared" si="3"/>
        <v>45776</v>
      </c>
      <c r="B196" s="43">
        <v>800</v>
      </c>
      <c r="C196" s="43">
        <v>840</v>
      </c>
    </row>
    <row r="197" spans="1:3" ht="15" x14ac:dyDescent="0.2">
      <c r="A197" s="42">
        <f t="shared" si="3"/>
        <v>45777</v>
      </c>
      <c r="B197" s="43">
        <v>780</v>
      </c>
      <c r="C197" s="43">
        <v>990</v>
      </c>
    </row>
    <row r="198" spans="1:3" ht="15" x14ac:dyDescent="0.2">
      <c r="A198" s="42">
        <f t="shared" si="3"/>
        <v>45778</v>
      </c>
      <c r="B198" s="43">
        <v>910</v>
      </c>
      <c r="C198" s="43">
        <v>670</v>
      </c>
    </row>
    <row r="199" spans="1:3" ht="15" x14ac:dyDescent="0.2">
      <c r="A199" s="42">
        <f t="shared" si="3"/>
        <v>45779</v>
      </c>
      <c r="B199" s="43">
        <v>670</v>
      </c>
      <c r="C199" s="43">
        <v>1010</v>
      </c>
    </row>
    <row r="200" spans="1:3" ht="15" x14ac:dyDescent="0.2">
      <c r="A200" s="42">
        <f t="shared" si="3"/>
        <v>45780</v>
      </c>
      <c r="B200" s="43">
        <v>250</v>
      </c>
      <c r="C200" s="43">
        <v>660</v>
      </c>
    </row>
    <row r="201" spans="1:3" ht="15" x14ac:dyDescent="0.2">
      <c r="A201" s="42">
        <f t="shared" si="3"/>
        <v>45781</v>
      </c>
      <c r="B201" s="43">
        <v>630</v>
      </c>
      <c r="C201" s="43">
        <v>990</v>
      </c>
    </row>
    <row r="202" spans="1:3" ht="15" x14ac:dyDescent="0.2">
      <c r="A202" s="42">
        <f t="shared" si="3"/>
        <v>45782</v>
      </c>
      <c r="B202" s="43">
        <v>1240</v>
      </c>
      <c r="C202" s="43">
        <v>650</v>
      </c>
    </row>
    <row r="203" spans="1:3" ht="15" x14ac:dyDescent="0.2">
      <c r="A203" s="42">
        <f t="shared" si="3"/>
        <v>45783</v>
      </c>
      <c r="B203" s="43">
        <v>850</v>
      </c>
      <c r="C203" s="43">
        <v>910</v>
      </c>
    </row>
    <row r="204" spans="1:3" ht="15" x14ac:dyDescent="0.2">
      <c r="A204" s="42">
        <f t="shared" si="3"/>
        <v>45784</v>
      </c>
      <c r="B204" s="43">
        <v>810</v>
      </c>
      <c r="C204" s="43">
        <v>720</v>
      </c>
    </row>
    <row r="205" spans="1:3" ht="15" x14ac:dyDescent="0.2">
      <c r="A205" s="42">
        <f t="shared" si="3"/>
        <v>45785</v>
      </c>
      <c r="B205" s="43">
        <v>870</v>
      </c>
      <c r="C205" s="43">
        <v>1060</v>
      </c>
    </row>
    <row r="206" spans="1:3" ht="15" x14ac:dyDescent="0.2">
      <c r="A206" s="42">
        <f t="shared" si="3"/>
        <v>45786</v>
      </c>
      <c r="B206" s="43">
        <v>600</v>
      </c>
      <c r="C206" s="43">
        <v>1060</v>
      </c>
    </row>
    <row r="207" spans="1:3" ht="15" x14ac:dyDescent="0.2">
      <c r="A207" s="42">
        <f t="shared" si="3"/>
        <v>45787</v>
      </c>
      <c r="B207" s="43">
        <v>420</v>
      </c>
      <c r="C207" s="43">
        <v>710</v>
      </c>
    </row>
    <row r="208" spans="1:3" ht="15" x14ac:dyDescent="0.2">
      <c r="A208" s="42">
        <f t="shared" si="3"/>
        <v>45788</v>
      </c>
      <c r="B208" s="43">
        <v>170</v>
      </c>
      <c r="C208" s="43">
        <v>1060</v>
      </c>
    </row>
    <row r="209" spans="1:3" ht="15" x14ac:dyDescent="0.2">
      <c r="A209" s="42">
        <f t="shared" si="3"/>
        <v>45789</v>
      </c>
      <c r="B209" s="43">
        <v>660</v>
      </c>
      <c r="C209" s="43">
        <v>1060</v>
      </c>
    </row>
    <row r="210" spans="1:3" ht="15" x14ac:dyDescent="0.2">
      <c r="A210" s="42">
        <f t="shared" si="3"/>
        <v>45790</v>
      </c>
      <c r="B210" s="43">
        <v>250</v>
      </c>
      <c r="C210" s="43">
        <v>690</v>
      </c>
    </row>
    <row r="211" spans="1:3" ht="15" x14ac:dyDescent="0.2">
      <c r="A211" s="42">
        <f t="shared" si="3"/>
        <v>45791</v>
      </c>
      <c r="B211" s="43">
        <v>1090</v>
      </c>
      <c r="C211" s="43">
        <v>750</v>
      </c>
    </row>
    <row r="212" spans="1:3" ht="15" x14ac:dyDescent="0.2">
      <c r="A212" s="42">
        <f t="shared" si="3"/>
        <v>45792</v>
      </c>
      <c r="B212" s="43">
        <v>560</v>
      </c>
      <c r="C212" s="43">
        <v>700</v>
      </c>
    </row>
    <row r="213" spans="1:3" ht="15" x14ac:dyDescent="0.2">
      <c r="A213" s="42">
        <f t="shared" si="3"/>
        <v>45793</v>
      </c>
      <c r="B213" s="43"/>
      <c r="C213" s="43">
        <v>1550</v>
      </c>
    </row>
    <row r="214" spans="1:3" ht="15" x14ac:dyDescent="0.2">
      <c r="A214" s="42">
        <f t="shared" si="3"/>
        <v>45794</v>
      </c>
      <c r="B214" s="43"/>
      <c r="C214" s="43">
        <v>840</v>
      </c>
    </row>
    <row r="215" spans="1:3" ht="15" x14ac:dyDescent="0.2">
      <c r="A215" s="42">
        <f t="shared" si="3"/>
        <v>45795</v>
      </c>
      <c r="B215" s="43"/>
      <c r="C215" s="43">
        <v>220</v>
      </c>
    </row>
    <row r="216" spans="1:3" ht="15" x14ac:dyDescent="0.2">
      <c r="A216" s="42">
        <f t="shared" si="3"/>
        <v>45796</v>
      </c>
      <c r="B216" s="43">
        <v>580</v>
      </c>
      <c r="C216" s="43">
        <v>810</v>
      </c>
    </row>
    <row r="217" spans="1:3" ht="15" x14ac:dyDescent="0.2">
      <c r="A217" s="42">
        <f t="shared" si="3"/>
        <v>45797</v>
      </c>
      <c r="B217" s="43">
        <v>170</v>
      </c>
      <c r="C217" s="43">
        <v>1110</v>
      </c>
    </row>
    <row r="218" spans="1:3" ht="15" x14ac:dyDescent="0.2">
      <c r="A218" s="42">
        <f t="shared" si="3"/>
        <v>45798</v>
      </c>
      <c r="B218" s="43">
        <v>690</v>
      </c>
      <c r="C218" s="43">
        <v>890</v>
      </c>
    </row>
    <row r="219" spans="1:3" ht="15" x14ac:dyDescent="0.2">
      <c r="A219" s="42">
        <f t="shared" si="3"/>
        <v>45799</v>
      </c>
      <c r="B219" s="43">
        <v>1160</v>
      </c>
      <c r="C219" s="43">
        <v>1140</v>
      </c>
    </row>
    <row r="220" spans="1:3" ht="15" x14ac:dyDescent="0.2">
      <c r="A220" s="42">
        <f t="shared" si="3"/>
        <v>45800</v>
      </c>
      <c r="B220" s="43">
        <v>1560</v>
      </c>
      <c r="C220" s="43">
        <v>1100</v>
      </c>
    </row>
    <row r="221" spans="1:3" ht="15" x14ac:dyDescent="0.2">
      <c r="A221" s="42">
        <f t="shared" si="3"/>
        <v>45801</v>
      </c>
      <c r="B221" s="43">
        <v>840</v>
      </c>
      <c r="C221" s="43">
        <v>1650</v>
      </c>
    </row>
    <row r="222" spans="1:3" ht="15" x14ac:dyDescent="0.2">
      <c r="A222" s="42">
        <f t="shared" si="3"/>
        <v>45802</v>
      </c>
      <c r="B222" s="43">
        <v>840</v>
      </c>
      <c r="C222" s="43">
        <v>1650</v>
      </c>
    </row>
    <row r="223" spans="1:3" ht="15" x14ac:dyDescent="0.2">
      <c r="A223" s="42">
        <f t="shared" si="3"/>
        <v>45803</v>
      </c>
      <c r="B223" s="43">
        <v>1020</v>
      </c>
      <c r="C223" s="43">
        <v>1060</v>
      </c>
    </row>
    <row r="224" spans="1:3" ht="15" x14ac:dyDescent="0.2">
      <c r="A224" s="42">
        <f t="shared" si="3"/>
        <v>45804</v>
      </c>
      <c r="B224" s="43">
        <v>2450</v>
      </c>
      <c r="C224" s="43">
        <v>1320</v>
      </c>
    </row>
    <row r="225" spans="1:3" ht="15" x14ac:dyDescent="0.2">
      <c r="A225" s="42">
        <f t="shared" si="3"/>
        <v>45805</v>
      </c>
      <c r="B225" s="43">
        <v>1160</v>
      </c>
      <c r="C225" s="43">
        <v>870</v>
      </c>
    </row>
    <row r="226" spans="1:3" ht="15" x14ac:dyDescent="0.2">
      <c r="A226" s="42">
        <f t="shared" si="3"/>
        <v>45806</v>
      </c>
      <c r="B226" s="43">
        <v>1050</v>
      </c>
      <c r="C226" s="43">
        <v>1360</v>
      </c>
    </row>
    <row r="227" spans="1:3" ht="15" x14ac:dyDescent="0.2">
      <c r="A227" s="42">
        <f t="shared" si="3"/>
        <v>45807</v>
      </c>
      <c r="B227" s="43">
        <v>1100</v>
      </c>
      <c r="C227" s="43">
        <v>990</v>
      </c>
    </row>
    <row r="228" spans="1:3" ht="15" x14ac:dyDescent="0.2">
      <c r="A228" s="42">
        <f t="shared" si="3"/>
        <v>45808</v>
      </c>
      <c r="B228" s="43">
        <v>630</v>
      </c>
      <c r="C228" s="43">
        <v>1480</v>
      </c>
    </row>
    <row r="229" spans="1:3" ht="15" x14ac:dyDescent="0.2">
      <c r="A229" s="42">
        <f t="shared" si="3"/>
        <v>45809</v>
      </c>
      <c r="B229" s="43">
        <v>450</v>
      </c>
      <c r="C229" s="43">
        <v>990</v>
      </c>
    </row>
    <row r="230" spans="1:3" ht="15" x14ac:dyDescent="0.2">
      <c r="A230" s="42">
        <f t="shared" si="3"/>
        <v>45810</v>
      </c>
      <c r="B230" s="43">
        <v>890</v>
      </c>
      <c r="C230" s="43">
        <v>1020</v>
      </c>
    </row>
    <row r="231" spans="1:3" ht="15" x14ac:dyDescent="0.2">
      <c r="A231" s="42">
        <f t="shared" si="3"/>
        <v>45811</v>
      </c>
      <c r="B231" s="43">
        <v>890</v>
      </c>
      <c r="C231" s="43">
        <v>1320</v>
      </c>
    </row>
    <row r="232" spans="1:3" ht="15" x14ac:dyDescent="0.2">
      <c r="A232" s="42">
        <f t="shared" si="3"/>
        <v>45812</v>
      </c>
      <c r="B232" s="43">
        <v>2150</v>
      </c>
      <c r="C232" s="43">
        <v>880</v>
      </c>
    </row>
    <row r="233" spans="1:3" ht="15" x14ac:dyDescent="0.2">
      <c r="A233" s="42">
        <f t="shared" si="3"/>
        <v>45813</v>
      </c>
      <c r="B233" s="43">
        <v>2030</v>
      </c>
      <c r="C233" s="43">
        <v>1340</v>
      </c>
    </row>
    <row r="234" spans="1:3" ht="15" x14ac:dyDescent="0.2">
      <c r="A234" s="42">
        <f t="shared" si="3"/>
        <v>45814</v>
      </c>
      <c r="B234" s="43">
        <v>1050</v>
      </c>
      <c r="C234" s="43">
        <v>1330</v>
      </c>
    </row>
    <row r="235" spans="1:3" ht="15" x14ac:dyDescent="0.2">
      <c r="A235" s="42">
        <f t="shared" si="3"/>
        <v>45815</v>
      </c>
      <c r="B235" s="43">
        <v>1050</v>
      </c>
      <c r="C235" s="43">
        <v>890</v>
      </c>
    </row>
    <row r="236" spans="1:3" ht="15" x14ac:dyDescent="0.2">
      <c r="A236" s="42">
        <f t="shared" si="3"/>
        <v>45816</v>
      </c>
      <c r="B236" s="43">
        <v>840</v>
      </c>
      <c r="C236" s="43">
        <v>1330</v>
      </c>
    </row>
    <row r="237" spans="1:3" ht="15" x14ac:dyDescent="0.2">
      <c r="A237" s="42">
        <f t="shared" si="3"/>
        <v>45817</v>
      </c>
      <c r="B237" s="43">
        <v>1050</v>
      </c>
      <c r="C237" s="43">
        <v>890</v>
      </c>
    </row>
    <row r="238" spans="1:3" ht="15" x14ac:dyDescent="0.2">
      <c r="A238" s="42">
        <f t="shared" si="3"/>
        <v>45818</v>
      </c>
      <c r="B238" s="43">
        <v>940</v>
      </c>
      <c r="C238" s="43">
        <v>1340</v>
      </c>
    </row>
    <row r="239" spans="1:3" ht="15" x14ac:dyDescent="0.2">
      <c r="A239" s="42">
        <f t="shared" si="3"/>
        <v>45819</v>
      </c>
      <c r="B239" s="43">
        <v>1330</v>
      </c>
      <c r="C239" s="43">
        <v>890</v>
      </c>
    </row>
    <row r="240" spans="1:3" ht="15" x14ac:dyDescent="0.2">
      <c r="A240" s="42">
        <f t="shared" si="3"/>
        <v>45820</v>
      </c>
      <c r="B240" s="43">
        <v>1930</v>
      </c>
      <c r="C240" s="43">
        <v>1340</v>
      </c>
    </row>
    <row r="241" spans="1:3" ht="15" x14ac:dyDescent="0.2">
      <c r="A241" s="42">
        <f t="shared" si="3"/>
        <v>45821</v>
      </c>
      <c r="B241" s="43">
        <v>1090</v>
      </c>
      <c r="C241" s="43">
        <v>1330</v>
      </c>
    </row>
    <row r="242" spans="1:3" ht="15" x14ac:dyDescent="0.2">
      <c r="A242" s="42">
        <f t="shared" si="3"/>
        <v>45822</v>
      </c>
      <c r="B242" s="43">
        <v>630</v>
      </c>
      <c r="C242" s="43">
        <v>890</v>
      </c>
    </row>
    <row r="243" spans="1:3" ht="15" x14ac:dyDescent="0.2">
      <c r="A243" s="42">
        <f t="shared" si="3"/>
        <v>45823</v>
      </c>
      <c r="B243" s="43">
        <v>420</v>
      </c>
      <c r="C243" s="43">
        <v>1340</v>
      </c>
    </row>
    <row r="244" spans="1:3" ht="15" x14ac:dyDescent="0.2">
      <c r="A244" s="42">
        <f t="shared" si="3"/>
        <v>45824</v>
      </c>
      <c r="B244" s="43">
        <v>1050</v>
      </c>
      <c r="C244" s="43">
        <v>880</v>
      </c>
    </row>
    <row r="245" spans="1:3" ht="15" x14ac:dyDescent="0.2">
      <c r="A245" s="42">
        <f t="shared" si="3"/>
        <v>45825</v>
      </c>
      <c r="B245" s="43">
        <v>1240</v>
      </c>
      <c r="C245" s="43">
        <v>1320</v>
      </c>
    </row>
    <row r="246" spans="1:3" ht="15" x14ac:dyDescent="0.2">
      <c r="A246" s="42">
        <f t="shared" si="3"/>
        <v>45826</v>
      </c>
      <c r="B246" s="43">
        <v>1220</v>
      </c>
      <c r="C246" s="43">
        <v>1310</v>
      </c>
    </row>
    <row r="247" spans="1:3" ht="15" x14ac:dyDescent="0.2">
      <c r="A247" s="42">
        <f t="shared" si="3"/>
        <v>45827</v>
      </c>
      <c r="B247" s="43">
        <v>1390</v>
      </c>
      <c r="C247" s="43">
        <v>890</v>
      </c>
    </row>
    <row r="248" spans="1:3" ht="15" x14ac:dyDescent="0.2">
      <c r="A248" s="42">
        <f t="shared" si="3"/>
        <v>45828</v>
      </c>
      <c r="B248" s="43">
        <v>900</v>
      </c>
      <c r="C248" s="43">
        <v>1320</v>
      </c>
    </row>
    <row r="249" spans="1:3" ht="15" x14ac:dyDescent="0.2">
      <c r="A249" s="42">
        <f t="shared" si="3"/>
        <v>45829</v>
      </c>
      <c r="B249" s="43">
        <v>520</v>
      </c>
      <c r="C249" s="43">
        <v>890</v>
      </c>
    </row>
    <row r="250" spans="1:3" ht="15" x14ac:dyDescent="0.2">
      <c r="A250" s="42">
        <f t="shared" si="3"/>
        <v>45830</v>
      </c>
      <c r="B250" s="43">
        <v>490</v>
      </c>
      <c r="C250" s="43">
        <v>1320</v>
      </c>
    </row>
    <row r="251" spans="1:3" ht="15" x14ac:dyDescent="0.2">
      <c r="A251" s="42">
        <f t="shared" si="3"/>
        <v>45831</v>
      </c>
      <c r="B251" s="43">
        <v>2210</v>
      </c>
      <c r="C251" s="43">
        <v>940</v>
      </c>
    </row>
    <row r="252" spans="1:3" ht="15" x14ac:dyDescent="0.2">
      <c r="A252" s="42">
        <f t="shared" si="3"/>
        <v>45832</v>
      </c>
      <c r="B252" s="43">
        <v>2110</v>
      </c>
      <c r="C252" s="43">
        <v>1290</v>
      </c>
    </row>
    <row r="253" spans="1:3" ht="15" x14ac:dyDescent="0.2">
      <c r="A253" s="42">
        <f t="shared" si="3"/>
        <v>45833</v>
      </c>
      <c r="B253" s="43">
        <v>2610</v>
      </c>
      <c r="C253" s="43">
        <v>1130</v>
      </c>
    </row>
    <row r="254" spans="1:3" ht="15" x14ac:dyDescent="0.2">
      <c r="A254" s="42">
        <f t="shared" si="3"/>
        <v>45834</v>
      </c>
      <c r="B254" s="43">
        <v>2110</v>
      </c>
      <c r="C254" s="43">
        <v>1070</v>
      </c>
    </row>
    <row r="255" spans="1:3" ht="15" x14ac:dyDescent="0.2">
      <c r="A255" s="42">
        <f t="shared" si="3"/>
        <v>45835</v>
      </c>
      <c r="B255" s="43">
        <v>1750</v>
      </c>
      <c r="C255" s="43">
        <v>1340</v>
      </c>
    </row>
    <row r="256" spans="1:3" ht="15" x14ac:dyDescent="0.2">
      <c r="A256" s="42">
        <f t="shared" si="3"/>
        <v>45836</v>
      </c>
      <c r="B256" s="43">
        <v>630</v>
      </c>
      <c r="C256" s="43">
        <v>890</v>
      </c>
    </row>
    <row r="257" spans="1:3" ht="15" x14ac:dyDescent="0.2">
      <c r="A257" s="42">
        <f t="shared" si="3"/>
        <v>45837</v>
      </c>
      <c r="B257" s="43">
        <v>520</v>
      </c>
      <c r="C257" s="43">
        <v>1340</v>
      </c>
    </row>
    <row r="258" spans="1:3" ht="15" x14ac:dyDescent="0.2">
      <c r="A258" s="42">
        <f t="shared" ref="A258:A321" si="4">A257+1</f>
        <v>45838</v>
      </c>
      <c r="B258" s="43">
        <v>1430</v>
      </c>
      <c r="C258" s="43">
        <v>400</v>
      </c>
    </row>
    <row r="259" spans="1:3" ht="15" x14ac:dyDescent="0.2">
      <c r="A259" s="42">
        <f t="shared" si="4"/>
        <v>45839</v>
      </c>
      <c r="B259" s="43">
        <v>1620</v>
      </c>
      <c r="C259" s="43">
        <v>950</v>
      </c>
    </row>
    <row r="260" spans="1:3" ht="15" x14ac:dyDescent="0.2">
      <c r="A260" s="42">
        <f t="shared" si="4"/>
        <v>45840</v>
      </c>
      <c r="B260" s="43">
        <v>780</v>
      </c>
      <c r="C260" s="45">
        <v>1450</v>
      </c>
    </row>
    <row r="261" spans="1:3" ht="15" x14ac:dyDescent="0.2">
      <c r="A261" s="42">
        <f t="shared" si="4"/>
        <v>45841</v>
      </c>
      <c r="B261" s="43">
        <v>820</v>
      </c>
      <c r="C261" s="45">
        <v>1380</v>
      </c>
    </row>
    <row r="262" spans="1:3" ht="15" x14ac:dyDescent="0.2">
      <c r="A262" s="42">
        <f t="shared" si="4"/>
        <v>45842</v>
      </c>
      <c r="B262" s="46">
        <v>660</v>
      </c>
      <c r="C262" s="45">
        <v>1140</v>
      </c>
    </row>
    <row r="263" spans="1:3" ht="15" x14ac:dyDescent="0.2">
      <c r="A263" s="42">
        <f t="shared" si="4"/>
        <v>45843</v>
      </c>
      <c r="B263" s="46">
        <v>420</v>
      </c>
      <c r="C263" s="45">
        <v>900</v>
      </c>
    </row>
    <row r="264" spans="1:3" ht="15" x14ac:dyDescent="0.2">
      <c r="A264" s="42">
        <f t="shared" si="4"/>
        <v>45844</v>
      </c>
      <c r="B264" s="43">
        <v>70</v>
      </c>
      <c r="C264" s="43">
        <v>1100</v>
      </c>
    </row>
    <row r="265" spans="1:3" ht="15" x14ac:dyDescent="0.2">
      <c r="A265" s="42">
        <f t="shared" si="4"/>
        <v>45845</v>
      </c>
      <c r="B265" s="43">
        <v>610</v>
      </c>
      <c r="C265" s="43">
        <v>1350</v>
      </c>
    </row>
    <row r="266" spans="1:3" ht="15" x14ac:dyDescent="0.2">
      <c r="A266" s="42">
        <f t="shared" si="4"/>
        <v>45846</v>
      </c>
      <c r="B266" s="43">
        <v>1220</v>
      </c>
      <c r="C266" s="43">
        <v>1330</v>
      </c>
    </row>
    <row r="267" spans="1:3" ht="15" x14ac:dyDescent="0.2">
      <c r="A267" s="42">
        <f t="shared" si="4"/>
        <v>45847</v>
      </c>
      <c r="B267" s="43">
        <v>1220</v>
      </c>
      <c r="C267" s="43">
        <v>900</v>
      </c>
    </row>
    <row r="268" spans="1:3" ht="15" x14ac:dyDescent="0.2">
      <c r="A268" s="42">
        <f t="shared" si="4"/>
        <v>45848</v>
      </c>
      <c r="B268" s="43">
        <v>1070</v>
      </c>
      <c r="C268" s="43">
        <v>1330</v>
      </c>
    </row>
    <row r="269" spans="1:3" ht="15" x14ac:dyDescent="0.2">
      <c r="A269" s="42">
        <f t="shared" si="4"/>
        <v>45849</v>
      </c>
      <c r="B269" s="43">
        <v>370</v>
      </c>
      <c r="C269" s="43">
        <v>1610</v>
      </c>
    </row>
    <row r="270" spans="1:3" ht="15" x14ac:dyDescent="0.2">
      <c r="A270" s="42">
        <f t="shared" si="4"/>
        <v>45850</v>
      </c>
      <c r="B270" s="43">
        <v>420</v>
      </c>
      <c r="C270" s="43">
        <v>1650</v>
      </c>
    </row>
    <row r="271" spans="1:3" ht="15" x14ac:dyDescent="0.2">
      <c r="A271" s="42">
        <f t="shared" si="4"/>
        <v>45851</v>
      </c>
      <c r="B271" s="43">
        <v>210</v>
      </c>
      <c r="C271" s="43">
        <v>1650</v>
      </c>
    </row>
    <row r="272" spans="1:3" ht="15" x14ac:dyDescent="0.2">
      <c r="A272" s="42">
        <f t="shared" si="4"/>
        <v>45852</v>
      </c>
      <c r="B272" s="43">
        <v>1160</v>
      </c>
      <c r="C272" s="43">
        <v>850</v>
      </c>
    </row>
    <row r="273" spans="1:3" ht="15" x14ac:dyDescent="0.2">
      <c r="A273" s="42">
        <f t="shared" si="4"/>
        <v>45853</v>
      </c>
      <c r="B273" s="43">
        <v>1580</v>
      </c>
      <c r="C273" s="43">
        <v>1190</v>
      </c>
    </row>
    <row r="274" spans="1:3" ht="15" x14ac:dyDescent="0.2">
      <c r="A274" s="42">
        <f t="shared" si="4"/>
        <v>45854</v>
      </c>
      <c r="B274" s="43">
        <v>790</v>
      </c>
      <c r="C274" s="43">
        <v>1160</v>
      </c>
    </row>
    <row r="275" spans="1:3" ht="15" x14ac:dyDescent="0.2">
      <c r="A275" s="42">
        <f t="shared" si="4"/>
        <v>45855</v>
      </c>
      <c r="B275" s="43">
        <v>1740</v>
      </c>
      <c r="C275" s="43">
        <v>800</v>
      </c>
    </row>
    <row r="276" spans="1:3" ht="15" x14ac:dyDescent="0.2">
      <c r="A276" s="42">
        <f t="shared" si="4"/>
        <v>45856</v>
      </c>
      <c r="B276" s="43">
        <v>1430</v>
      </c>
      <c r="C276" s="43">
        <v>1160</v>
      </c>
    </row>
    <row r="277" spans="1:3" ht="15" x14ac:dyDescent="0.2">
      <c r="A277" s="42">
        <f t="shared" si="4"/>
        <v>45857</v>
      </c>
      <c r="B277" s="43">
        <v>210</v>
      </c>
      <c r="C277" s="43">
        <v>770</v>
      </c>
    </row>
    <row r="278" spans="1:3" ht="15" x14ac:dyDescent="0.2">
      <c r="A278" s="42">
        <f t="shared" si="4"/>
        <v>45858</v>
      </c>
      <c r="B278" s="43">
        <v>420</v>
      </c>
      <c r="C278" s="43">
        <v>1160</v>
      </c>
    </row>
    <row r="279" spans="1:3" ht="15" x14ac:dyDescent="0.2">
      <c r="A279" s="42">
        <f t="shared" si="4"/>
        <v>45859</v>
      </c>
      <c r="B279" s="43">
        <v>2230</v>
      </c>
      <c r="C279" s="43">
        <v>1150</v>
      </c>
    </row>
    <row r="280" spans="1:3" ht="15" x14ac:dyDescent="0.2">
      <c r="A280" s="42">
        <f t="shared" si="4"/>
        <v>45860</v>
      </c>
      <c r="B280" s="43">
        <v>1200</v>
      </c>
      <c r="C280" s="43">
        <v>1140</v>
      </c>
    </row>
    <row r="281" spans="1:3" ht="15" x14ac:dyDescent="0.2">
      <c r="A281" s="42">
        <f t="shared" si="4"/>
        <v>45861</v>
      </c>
      <c r="B281" s="43">
        <v>1130</v>
      </c>
      <c r="C281" s="43">
        <v>1110</v>
      </c>
    </row>
    <row r="282" spans="1:3" ht="15" x14ac:dyDescent="0.2">
      <c r="A282" s="42">
        <f t="shared" si="4"/>
        <v>45862</v>
      </c>
      <c r="B282" s="43">
        <v>930</v>
      </c>
      <c r="C282" s="43">
        <v>780</v>
      </c>
    </row>
    <row r="283" spans="1:3" ht="15" x14ac:dyDescent="0.2">
      <c r="A283" s="42">
        <f t="shared" si="4"/>
        <v>45863</v>
      </c>
      <c r="B283" s="43">
        <v>1550</v>
      </c>
      <c r="C283" s="43">
        <v>1150</v>
      </c>
    </row>
    <row r="284" spans="1:3" ht="15" x14ac:dyDescent="0.2">
      <c r="A284" s="42">
        <f t="shared" si="4"/>
        <v>45864</v>
      </c>
      <c r="B284" s="43">
        <v>1050</v>
      </c>
      <c r="C284" s="43">
        <v>1150</v>
      </c>
    </row>
    <row r="285" spans="1:3" ht="15" x14ac:dyDescent="0.2">
      <c r="A285" s="42">
        <f t="shared" si="4"/>
        <v>45865</v>
      </c>
      <c r="B285" s="43">
        <v>420</v>
      </c>
      <c r="C285" s="43">
        <v>760</v>
      </c>
    </row>
    <row r="286" spans="1:3" ht="15" x14ac:dyDescent="0.2">
      <c r="A286" s="42">
        <f t="shared" si="4"/>
        <v>45866</v>
      </c>
      <c r="B286" s="43">
        <v>1860</v>
      </c>
      <c r="C286" s="43">
        <v>1080</v>
      </c>
    </row>
    <row r="287" spans="1:3" ht="15" x14ac:dyDescent="0.2">
      <c r="A287" s="42">
        <f t="shared" si="4"/>
        <v>45867</v>
      </c>
      <c r="B287" s="43">
        <v>1130</v>
      </c>
      <c r="C287" s="43">
        <v>1030</v>
      </c>
    </row>
    <row r="288" spans="1:3" ht="15" x14ac:dyDescent="0.2">
      <c r="A288" s="42">
        <f t="shared" si="4"/>
        <v>45868</v>
      </c>
      <c r="B288" s="43">
        <v>1440</v>
      </c>
      <c r="C288" s="43">
        <v>1040</v>
      </c>
    </row>
    <row r="289" spans="1:3" ht="15" x14ac:dyDescent="0.2">
      <c r="A289" s="42">
        <f t="shared" si="4"/>
        <v>45869</v>
      </c>
      <c r="B289" s="43">
        <v>1850</v>
      </c>
      <c r="C289" s="43">
        <v>980</v>
      </c>
    </row>
    <row r="290" spans="1:3" ht="15" x14ac:dyDescent="0.2">
      <c r="A290" s="42">
        <f t="shared" si="4"/>
        <v>45870</v>
      </c>
      <c r="B290" s="43">
        <v>2100</v>
      </c>
      <c r="C290" s="43">
        <v>920</v>
      </c>
    </row>
    <row r="291" spans="1:3" ht="15" x14ac:dyDescent="0.2">
      <c r="A291" s="42">
        <f t="shared" si="4"/>
        <v>45871</v>
      </c>
      <c r="B291" s="43">
        <v>840</v>
      </c>
      <c r="C291" s="43">
        <v>920</v>
      </c>
    </row>
    <row r="292" spans="1:3" ht="15" x14ac:dyDescent="0.2">
      <c r="A292" s="42">
        <f t="shared" si="4"/>
        <v>45872</v>
      </c>
      <c r="B292" s="43">
        <v>840</v>
      </c>
      <c r="C292" s="43">
        <v>1000</v>
      </c>
    </row>
    <row r="293" spans="1:3" ht="15" x14ac:dyDescent="0.2">
      <c r="A293" s="42">
        <f t="shared" si="4"/>
        <v>45873</v>
      </c>
      <c r="B293" s="43">
        <v>1470</v>
      </c>
      <c r="C293" s="43">
        <v>1010</v>
      </c>
    </row>
    <row r="294" spans="1:3" ht="15" x14ac:dyDescent="0.2">
      <c r="A294" s="42">
        <f t="shared" si="4"/>
        <v>45874</v>
      </c>
      <c r="B294" s="43">
        <v>1330</v>
      </c>
      <c r="C294" s="43">
        <v>750</v>
      </c>
    </row>
    <row r="295" spans="1:3" ht="15" x14ac:dyDescent="0.2">
      <c r="A295" s="42">
        <f t="shared" si="4"/>
        <v>45875</v>
      </c>
      <c r="B295" s="43">
        <v>2110</v>
      </c>
      <c r="C295" s="43">
        <v>1040</v>
      </c>
    </row>
    <row r="296" spans="1:3" ht="15" x14ac:dyDescent="0.2">
      <c r="A296" s="42">
        <f t="shared" si="4"/>
        <v>45876</v>
      </c>
      <c r="B296" s="43"/>
      <c r="C296" s="43">
        <v>1040</v>
      </c>
    </row>
    <row r="297" spans="1:3" ht="15" x14ac:dyDescent="0.2">
      <c r="A297" s="42">
        <f t="shared" si="4"/>
        <v>45877</v>
      </c>
      <c r="B297" s="43">
        <v>930</v>
      </c>
      <c r="C297" s="43">
        <v>1060</v>
      </c>
    </row>
    <row r="298" spans="1:3" ht="15" x14ac:dyDescent="0.2">
      <c r="A298" s="42">
        <f t="shared" si="4"/>
        <v>45878</v>
      </c>
      <c r="B298" s="43">
        <v>420</v>
      </c>
      <c r="C298" s="43">
        <v>420</v>
      </c>
    </row>
    <row r="299" spans="1:3" ht="15" x14ac:dyDescent="0.2">
      <c r="A299" s="42">
        <f t="shared" si="4"/>
        <v>45879</v>
      </c>
      <c r="B299" s="43">
        <v>210</v>
      </c>
      <c r="C299" s="43">
        <v>210</v>
      </c>
    </row>
    <row r="300" spans="1:3" ht="15" x14ac:dyDescent="0.2">
      <c r="A300" s="42">
        <f t="shared" si="4"/>
        <v>45880</v>
      </c>
      <c r="B300" s="43"/>
      <c r="C300" s="50">
        <v>1030</v>
      </c>
    </row>
    <row r="301" spans="1:3" ht="15" x14ac:dyDescent="0.2">
      <c r="A301" s="42">
        <f t="shared" si="4"/>
        <v>45881</v>
      </c>
      <c r="B301" s="43">
        <v>230</v>
      </c>
      <c r="C301" s="43">
        <v>1320</v>
      </c>
    </row>
    <row r="302" spans="1:3" ht="15" x14ac:dyDescent="0.2">
      <c r="A302" s="42">
        <f t="shared" si="4"/>
        <v>45882</v>
      </c>
      <c r="B302" s="43">
        <v>1840</v>
      </c>
      <c r="C302" s="43">
        <v>680</v>
      </c>
    </row>
    <row r="303" spans="1:3" ht="15" x14ac:dyDescent="0.2">
      <c r="A303" s="42">
        <f t="shared" si="4"/>
        <v>45883</v>
      </c>
      <c r="B303" s="43">
        <v>1450</v>
      </c>
      <c r="C303" s="43">
        <v>960</v>
      </c>
    </row>
    <row r="304" spans="1:3" ht="15" x14ac:dyDescent="0.2">
      <c r="A304" s="42">
        <f t="shared" si="4"/>
        <v>45884</v>
      </c>
      <c r="B304" s="43">
        <v>1400</v>
      </c>
      <c r="C304" s="43">
        <v>980</v>
      </c>
    </row>
    <row r="305" spans="1:3" ht="15" x14ac:dyDescent="0.2">
      <c r="A305" s="42">
        <f t="shared" si="4"/>
        <v>45885</v>
      </c>
      <c r="B305" s="43">
        <v>210</v>
      </c>
      <c r="C305" s="43">
        <v>980</v>
      </c>
    </row>
    <row r="306" spans="1:3" ht="15" x14ac:dyDescent="0.2">
      <c r="A306" s="42">
        <f t="shared" si="4"/>
        <v>45886</v>
      </c>
      <c r="B306" s="43">
        <v>420</v>
      </c>
      <c r="C306" s="43">
        <v>990</v>
      </c>
    </row>
    <row r="307" spans="1:3" ht="15" x14ac:dyDescent="0.2">
      <c r="A307" s="42">
        <f t="shared" si="4"/>
        <v>45887</v>
      </c>
      <c r="B307" s="43">
        <v>1500</v>
      </c>
      <c r="C307" s="43">
        <v>810</v>
      </c>
    </row>
    <row r="308" spans="1:3" ht="15" x14ac:dyDescent="0.2">
      <c r="A308" s="42">
        <f t="shared" si="4"/>
        <v>45888</v>
      </c>
      <c r="B308" s="43">
        <v>2200</v>
      </c>
      <c r="C308" s="43">
        <v>1130</v>
      </c>
    </row>
    <row r="309" spans="1:3" ht="15" x14ac:dyDescent="0.2">
      <c r="A309" s="42">
        <f t="shared" si="4"/>
        <v>45889</v>
      </c>
      <c r="B309" s="43">
        <v>770</v>
      </c>
      <c r="C309" s="43">
        <v>1210</v>
      </c>
    </row>
    <row r="310" spans="1:3" ht="15" x14ac:dyDescent="0.2">
      <c r="A310" s="42">
        <f t="shared" si="4"/>
        <v>45890</v>
      </c>
      <c r="B310" s="43">
        <v>810</v>
      </c>
      <c r="C310" s="43">
        <v>1190</v>
      </c>
    </row>
    <row r="311" spans="1:3" ht="15" x14ac:dyDescent="0.2">
      <c r="A311" s="42">
        <f t="shared" si="4"/>
        <v>45891</v>
      </c>
      <c r="B311" s="43">
        <v>1870</v>
      </c>
      <c r="C311" s="43">
        <v>790</v>
      </c>
    </row>
    <row r="312" spans="1:3" ht="15" x14ac:dyDescent="0.2">
      <c r="A312" s="42">
        <f t="shared" si="4"/>
        <v>45892</v>
      </c>
      <c r="B312" s="43">
        <v>210</v>
      </c>
      <c r="C312" s="43">
        <v>1180</v>
      </c>
    </row>
    <row r="313" spans="1:3" ht="15" x14ac:dyDescent="0.2">
      <c r="A313" s="42">
        <f t="shared" si="4"/>
        <v>45893</v>
      </c>
      <c r="B313" s="43">
        <v>270</v>
      </c>
      <c r="C313" s="43">
        <v>1180</v>
      </c>
    </row>
    <row r="314" spans="1:3" ht="15" x14ac:dyDescent="0.2">
      <c r="A314" s="42">
        <f t="shared" si="4"/>
        <v>45894</v>
      </c>
      <c r="B314" s="43">
        <v>110</v>
      </c>
      <c r="C314" s="43">
        <v>1190</v>
      </c>
    </row>
    <row r="315" spans="1:3" ht="15" x14ac:dyDescent="0.2">
      <c r="A315" s="42">
        <f t="shared" si="4"/>
        <v>45895</v>
      </c>
      <c r="B315" s="43">
        <v>1060</v>
      </c>
      <c r="C315" s="43">
        <v>1070</v>
      </c>
    </row>
    <row r="316" spans="1:3" ht="15" x14ac:dyDescent="0.2">
      <c r="A316" s="42">
        <f t="shared" si="4"/>
        <v>45896</v>
      </c>
      <c r="B316" s="43">
        <v>1240</v>
      </c>
      <c r="C316" s="43">
        <v>1140</v>
      </c>
    </row>
    <row r="317" spans="1:3" ht="15" x14ac:dyDescent="0.2">
      <c r="A317" s="42">
        <f t="shared" si="4"/>
        <v>45897</v>
      </c>
      <c r="B317" s="43">
        <v>1080</v>
      </c>
      <c r="C317" s="43">
        <v>1270</v>
      </c>
    </row>
    <row r="318" spans="1:3" ht="15" x14ac:dyDescent="0.2">
      <c r="A318" s="42">
        <f t="shared" si="4"/>
        <v>45898</v>
      </c>
      <c r="B318" s="43">
        <v>1290</v>
      </c>
      <c r="C318" s="43">
        <v>1040</v>
      </c>
    </row>
    <row r="319" spans="1:3" ht="15" x14ac:dyDescent="0.2">
      <c r="A319" s="42">
        <f t="shared" si="4"/>
        <v>45899</v>
      </c>
      <c r="B319" s="43">
        <v>420</v>
      </c>
      <c r="C319" s="43">
        <v>1040</v>
      </c>
    </row>
    <row r="320" spans="1:3" ht="15" x14ac:dyDescent="0.2">
      <c r="A320" s="42">
        <f t="shared" si="4"/>
        <v>45900</v>
      </c>
      <c r="B320" s="43">
        <v>540</v>
      </c>
      <c r="C320" s="43">
        <v>1040</v>
      </c>
    </row>
    <row r="321" spans="1:3" ht="15" x14ac:dyDescent="0.2">
      <c r="A321" s="42">
        <f t="shared" si="4"/>
        <v>45901</v>
      </c>
      <c r="B321" s="43">
        <v>1550</v>
      </c>
      <c r="C321" s="43">
        <v>1190</v>
      </c>
    </row>
    <row r="322" spans="1:3" ht="15" x14ac:dyDescent="0.2">
      <c r="A322" s="42">
        <f t="shared" ref="A322:A367" si="5">A321+1</f>
        <v>45902</v>
      </c>
      <c r="B322" s="43">
        <v>1540</v>
      </c>
      <c r="C322" s="43">
        <v>1190</v>
      </c>
    </row>
    <row r="323" spans="1:3" ht="15" x14ac:dyDescent="0.2">
      <c r="A323" s="42">
        <f t="shared" si="5"/>
        <v>45903</v>
      </c>
      <c r="B323" s="43">
        <v>1280</v>
      </c>
      <c r="C323" s="43">
        <v>1180</v>
      </c>
    </row>
    <row r="324" spans="1:3" ht="15" x14ac:dyDescent="0.2">
      <c r="A324" s="42">
        <f t="shared" si="5"/>
        <v>45904</v>
      </c>
      <c r="B324" s="43">
        <v>1750</v>
      </c>
      <c r="C324" s="43">
        <v>1020</v>
      </c>
    </row>
    <row r="325" spans="1:3" ht="15" x14ac:dyDescent="0.2">
      <c r="A325" s="42">
        <f t="shared" si="5"/>
        <v>45905</v>
      </c>
      <c r="B325" s="43">
        <v>820</v>
      </c>
      <c r="C325" s="43">
        <v>1430</v>
      </c>
    </row>
    <row r="326" spans="1:3" ht="15" x14ac:dyDescent="0.2">
      <c r="A326" s="42">
        <f t="shared" si="5"/>
        <v>45906</v>
      </c>
      <c r="B326" s="43">
        <v>220</v>
      </c>
      <c r="C326" s="43">
        <v>880</v>
      </c>
    </row>
    <row r="327" spans="1:3" ht="15" x14ac:dyDescent="0.2">
      <c r="A327" s="42">
        <f t="shared" si="5"/>
        <v>45907</v>
      </c>
      <c r="B327" s="43">
        <v>440</v>
      </c>
      <c r="C327" s="43">
        <v>440</v>
      </c>
    </row>
    <row r="328" spans="1:3" ht="15" x14ac:dyDescent="0.2">
      <c r="A328" s="42">
        <f t="shared" si="5"/>
        <v>45908</v>
      </c>
      <c r="B328" s="43">
        <v>810</v>
      </c>
      <c r="C328" s="43">
        <v>1030</v>
      </c>
    </row>
    <row r="329" spans="1:3" ht="15" x14ac:dyDescent="0.2">
      <c r="A329" s="42">
        <f t="shared" si="5"/>
        <v>45909</v>
      </c>
      <c r="B329" s="43">
        <v>1590</v>
      </c>
      <c r="C329" s="43">
        <v>1030</v>
      </c>
    </row>
    <row r="330" spans="1:3" ht="15" x14ac:dyDescent="0.2">
      <c r="A330" s="42">
        <f t="shared" si="5"/>
        <v>45910</v>
      </c>
      <c r="B330" s="43">
        <v>2850</v>
      </c>
      <c r="C330" s="43">
        <v>1110</v>
      </c>
    </row>
    <row r="331" spans="1:3" ht="15" x14ac:dyDescent="0.2">
      <c r="A331" s="42">
        <f t="shared" si="5"/>
        <v>45911</v>
      </c>
      <c r="B331" s="43">
        <v>2110</v>
      </c>
      <c r="C331" s="43">
        <v>1020</v>
      </c>
    </row>
    <row r="332" spans="1:3" ht="15" x14ac:dyDescent="0.2">
      <c r="A332" s="42">
        <f t="shared" si="5"/>
        <v>45912</v>
      </c>
      <c r="B332" s="43">
        <v>250</v>
      </c>
      <c r="C332" s="43">
        <v>1040</v>
      </c>
    </row>
    <row r="333" spans="1:3" ht="15" x14ac:dyDescent="0.2">
      <c r="A333" s="42">
        <f t="shared" si="5"/>
        <v>45913</v>
      </c>
      <c r="B333" s="43">
        <v>880</v>
      </c>
      <c r="C333" s="43">
        <v>1040</v>
      </c>
    </row>
    <row r="334" spans="1:3" ht="15" x14ac:dyDescent="0.2">
      <c r="A334" s="42">
        <f t="shared" si="5"/>
        <v>45914</v>
      </c>
      <c r="B334" s="43">
        <v>110</v>
      </c>
      <c r="C334" s="43">
        <v>700</v>
      </c>
    </row>
    <row r="335" spans="1:3" ht="15" x14ac:dyDescent="0.2">
      <c r="A335" s="42">
        <f t="shared" si="5"/>
        <v>45915</v>
      </c>
      <c r="B335" s="43">
        <v>1010</v>
      </c>
      <c r="C335" s="43">
        <v>1040</v>
      </c>
    </row>
    <row r="336" spans="1:3" ht="15" x14ac:dyDescent="0.2">
      <c r="A336" s="42">
        <f t="shared" si="5"/>
        <v>45916</v>
      </c>
      <c r="B336" s="43">
        <v>1340</v>
      </c>
      <c r="C336" s="43">
        <v>1020</v>
      </c>
    </row>
    <row r="337" spans="1:3" ht="15" x14ac:dyDescent="0.2">
      <c r="A337" s="42">
        <f t="shared" si="5"/>
        <v>45917</v>
      </c>
      <c r="B337" s="43">
        <v>700</v>
      </c>
      <c r="C337" s="43">
        <v>1020</v>
      </c>
    </row>
    <row r="338" spans="1:3" ht="15" x14ac:dyDescent="0.2">
      <c r="A338" s="42">
        <f t="shared" si="5"/>
        <v>45918</v>
      </c>
      <c r="B338" s="43">
        <v>700</v>
      </c>
      <c r="C338" s="43">
        <v>1040</v>
      </c>
    </row>
    <row r="339" spans="1:3" ht="15" x14ac:dyDescent="0.2">
      <c r="A339" s="42">
        <f t="shared" si="5"/>
        <v>45919</v>
      </c>
      <c r="B339" s="43">
        <v>1340</v>
      </c>
      <c r="C339" s="43">
        <v>1140</v>
      </c>
    </row>
    <row r="340" spans="1:3" ht="15" x14ac:dyDescent="0.2">
      <c r="A340" s="42">
        <f t="shared" si="5"/>
        <v>45920</v>
      </c>
      <c r="B340" s="43">
        <v>420</v>
      </c>
      <c r="C340" s="43">
        <v>1130</v>
      </c>
    </row>
    <row r="341" spans="1:3" ht="15" x14ac:dyDescent="0.2">
      <c r="A341" s="42">
        <f t="shared" si="5"/>
        <v>45921</v>
      </c>
      <c r="B341" s="43">
        <v>590</v>
      </c>
      <c r="C341" s="43">
        <v>760</v>
      </c>
    </row>
    <row r="342" spans="1:3" ht="15" x14ac:dyDescent="0.2">
      <c r="A342" s="42">
        <f t="shared" si="5"/>
        <v>45922</v>
      </c>
      <c r="B342" s="43">
        <v>1280</v>
      </c>
      <c r="C342" s="43">
        <v>720</v>
      </c>
    </row>
    <row r="343" spans="1:3" ht="15" x14ac:dyDescent="0.2">
      <c r="A343" s="42">
        <f t="shared" si="5"/>
        <v>45923</v>
      </c>
      <c r="B343" s="43">
        <v>510</v>
      </c>
      <c r="C343" s="43">
        <v>1030</v>
      </c>
    </row>
    <row r="344" spans="1:3" ht="15" x14ac:dyDescent="0.2">
      <c r="A344" s="42">
        <f t="shared" si="5"/>
        <v>45924</v>
      </c>
      <c r="B344" s="43">
        <v>650</v>
      </c>
      <c r="C344" s="43">
        <v>1030</v>
      </c>
    </row>
    <row r="345" spans="1:3" ht="15" x14ac:dyDescent="0.2">
      <c r="A345" s="42">
        <f t="shared" si="5"/>
        <v>45925</v>
      </c>
      <c r="B345" s="43">
        <v>700</v>
      </c>
      <c r="C345" s="43">
        <v>1020</v>
      </c>
    </row>
    <row r="346" spans="1:3" ht="15" x14ac:dyDescent="0.2">
      <c r="A346" s="42">
        <f t="shared" si="5"/>
        <v>45926</v>
      </c>
      <c r="B346" s="43">
        <v>760</v>
      </c>
      <c r="C346" s="43">
        <v>1020</v>
      </c>
    </row>
    <row r="347" spans="1:3" ht="15" x14ac:dyDescent="0.2">
      <c r="A347" s="42">
        <f t="shared" si="5"/>
        <v>45927</v>
      </c>
      <c r="B347" s="43">
        <v>420</v>
      </c>
      <c r="C347" s="43">
        <v>1020</v>
      </c>
    </row>
    <row r="348" spans="1:3" ht="15" x14ac:dyDescent="0.2">
      <c r="A348" s="42">
        <f t="shared" si="5"/>
        <v>45928</v>
      </c>
      <c r="B348" s="43">
        <v>210</v>
      </c>
      <c r="C348" s="43">
        <v>1010</v>
      </c>
    </row>
    <row r="349" spans="1:3" ht="15" x14ac:dyDescent="0.2">
      <c r="A349" s="42">
        <f t="shared" si="5"/>
        <v>45929</v>
      </c>
      <c r="B349" s="43">
        <v>740</v>
      </c>
      <c r="C349" s="43">
        <v>1020</v>
      </c>
    </row>
    <row r="350" spans="1:3" ht="15" x14ac:dyDescent="0.2">
      <c r="A350" s="42">
        <f t="shared" si="5"/>
        <v>45930</v>
      </c>
      <c r="B350" s="43">
        <v>1680</v>
      </c>
      <c r="C350" s="43">
        <v>960</v>
      </c>
    </row>
    <row r="351" spans="1:3" ht="15" x14ac:dyDescent="0.2">
      <c r="A351" s="42">
        <f t="shared" si="5"/>
        <v>45931</v>
      </c>
      <c r="B351" s="43">
        <v>670</v>
      </c>
      <c r="C351" s="43">
        <v>740</v>
      </c>
    </row>
    <row r="352" spans="1:3" ht="15" x14ac:dyDescent="0.2">
      <c r="A352" s="42">
        <f t="shared" si="5"/>
        <v>45932</v>
      </c>
      <c r="B352" s="43">
        <v>550</v>
      </c>
      <c r="C352" s="43">
        <v>1050</v>
      </c>
    </row>
    <row r="353" spans="1:3" ht="15" x14ac:dyDescent="0.2">
      <c r="A353" s="42">
        <f t="shared" si="5"/>
        <v>45933</v>
      </c>
      <c r="B353" s="43">
        <v>900</v>
      </c>
      <c r="C353" s="43">
        <v>1050</v>
      </c>
    </row>
    <row r="354" spans="1:3" ht="15" x14ac:dyDescent="0.2">
      <c r="A354" s="42">
        <f t="shared" si="5"/>
        <v>45934</v>
      </c>
      <c r="B354" s="43">
        <v>420</v>
      </c>
      <c r="C354" s="43">
        <v>1050</v>
      </c>
    </row>
    <row r="355" spans="1:3" ht="15" x14ac:dyDescent="0.2">
      <c r="A355" s="42">
        <f t="shared" si="5"/>
        <v>45935</v>
      </c>
      <c r="B355" s="43">
        <v>420</v>
      </c>
      <c r="C355" s="43">
        <v>1050</v>
      </c>
    </row>
    <row r="356" spans="1:3" ht="15" x14ac:dyDescent="0.2">
      <c r="A356" s="42">
        <f t="shared" si="5"/>
        <v>45936</v>
      </c>
      <c r="B356" s="43">
        <v>210</v>
      </c>
      <c r="C356" s="43">
        <v>1050</v>
      </c>
    </row>
    <row r="357" spans="1:3" ht="15" x14ac:dyDescent="0.2">
      <c r="A357" s="42">
        <f t="shared" si="5"/>
        <v>45937</v>
      </c>
      <c r="B357" s="43">
        <v>290</v>
      </c>
      <c r="C357" s="43">
        <v>1050</v>
      </c>
    </row>
    <row r="358" spans="1:3" ht="15" x14ac:dyDescent="0.2">
      <c r="A358" s="42">
        <f t="shared" si="5"/>
        <v>45938</v>
      </c>
      <c r="B358" s="43">
        <v>660</v>
      </c>
      <c r="C358" s="43">
        <v>950</v>
      </c>
    </row>
    <row r="359" spans="1:3" ht="15" x14ac:dyDescent="0.2">
      <c r="A359" s="42">
        <f t="shared" si="5"/>
        <v>45939</v>
      </c>
      <c r="B359" s="43">
        <v>70</v>
      </c>
      <c r="C359" s="43">
        <v>1090</v>
      </c>
    </row>
    <row r="360" spans="1:3" ht="15" x14ac:dyDescent="0.2">
      <c r="A360" s="42">
        <f t="shared" si="5"/>
        <v>45940</v>
      </c>
      <c r="B360" s="43">
        <v>1490</v>
      </c>
      <c r="C360" s="43">
        <v>1050</v>
      </c>
    </row>
    <row r="361" spans="1:3" ht="15" x14ac:dyDescent="0.2">
      <c r="A361" s="42">
        <f t="shared" si="5"/>
        <v>45941</v>
      </c>
      <c r="B361" s="43">
        <v>420</v>
      </c>
      <c r="C361" s="43">
        <v>1050</v>
      </c>
    </row>
    <row r="362" spans="1:3" ht="15" x14ac:dyDescent="0.2">
      <c r="A362" s="42">
        <f t="shared" si="5"/>
        <v>45942</v>
      </c>
      <c r="B362" s="43">
        <v>420</v>
      </c>
      <c r="C362" s="43">
        <v>1050</v>
      </c>
    </row>
    <row r="363" spans="1:3" ht="15" x14ac:dyDescent="0.2">
      <c r="A363" s="42">
        <f t="shared" si="5"/>
        <v>45943</v>
      </c>
      <c r="B363" s="43">
        <v>990</v>
      </c>
      <c r="C363" s="43">
        <v>690</v>
      </c>
    </row>
    <row r="364" spans="1:3" ht="15" x14ac:dyDescent="0.2">
      <c r="A364" s="42">
        <f t="shared" si="5"/>
        <v>45944</v>
      </c>
      <c r="B364" s="43">
        <v>2030</v>
      </c>
      <c r="C364" s="43">
        <v>1050</v>
      </c>
    </row>
    <row r="365" spans="1:3" ht="15" x14ac:dyDescent="0.2">
      <c r="A365" s="42">
        <f t="shared" si="5"/>
        <v>45945</v>
      </c>
      <c r="B365" s="43">
        <v>1550</v>
      </c>
      <c r="C365" s="43">
        <v>760</v>
      </c>
    </row>
    <row r="366" spans="1:3" ht="15" x14ac:dyDescent="0.2">
      <c r="A366" s="42">
        <f t="shared" si="5"/>
        <v>45946</v>
      </c>
      <c r="B366" s="43">
        <v>1880</v>
      </c>
      <c r="C366" s="43">
        <v>1050</v>
      </c>
    </row>
    <row r="367" spans="1:3" ht="15" x14ac:dyDescent="0.2">
      <c r="A367" s="42">
        <f t="shared" si="5"/>
        <v>45947</v>
      </c>
      <c r="B367" s="43"/>
      <c r="C367" s="43"/>
    </row>
    <row r="368" spans="1:3" x14ac:dyDescent="0.2">
      <c r="A368" s="14" t="s">
        <v>62</v>
      </c>
      <c r="B368" s="15">
        <f>MIN(B2:B367)</f>
        <v>50</v>
      </c>
      <c r="C368" s="15">
        <f>MIN(C2:C367)</f>
        <v>140</v>
      </c>
    </row>
    <row r="369" spans="1:3" x14ac:dyDescent="0.2">
      <c r="A369" s="3" t="s">
        <v>64</v>
      </c>
      <c r="B369" s="2">
        <f>AVERAGE(B2:B367)</f>
        <v>984.16666666666663</v>
      </c>
      <c r="C369" s="2">
        <f>AVERAGE(C2:C367)</f>
        <v>1061.3186813186812</v>
      </c>
    </row>
    <row r="370" spans="1:3" x14ac:dyDescent="0.2">
      <c r="A370" s="3" t="s">
        <v>63</v>
      </c>
      <c r="B370" s="2">
        <f>MAX(B2:B367)</f>
        <v>2850</v>
      </c>
      <c r="C370" s="2">
        <f>MAX(C2:C367)</f>
        <v>1650</v>
      </c>
    </row>
  </sheetData>
  <phoneticPr fontId="4" type="noConversion"/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26</vt:i4>
      </vt:variant>
    </vt:vector>
  </HeadingPairs>
  <TitlesOfParts>
    <vt:vector size="28" baseType="lpstr">
      <vt:lpstr>Data</vt:lpstr>
      <vt:lpstr>Flow Data</vt:lpstr>
      <vt:lpstr>_MP01</vt:lpstr>
      <vt:lpstr>_MP02</vt:lpstr>
      <vt:lpstr>_MP08</vt:lpstr>
      <vt:lpstr>_MP09</vt:lpstr>
      <vt:lpstr>_MP10</vt:lpstr>
      <vt:lpstr>_MP11</vt:lpstr>
      <vt:lpstr>_MP12</vt:lpstr>
      <vt:lpstr>_MP13</vt:lpstr>
      <vt:lpstr>_MP14</vt:lpstr>
      <vt:lpstr>_MP15</vt:lpstr>
      <vt:lpstr>_MP16</vt:lpstr>
      <vt:lpstr>_MP17</vt:lpstr>
      <vt:lpstr>_MP18</vt:lpstr>
      <vt:lpstr>_MP19</vt:lpstr>
      <vt:lpstr>_MP20</vt:lpstr>
      <vt:lpstr>_MP21</vt:lpstr>
      <vt:lpstr>_MP22</vt:lpstr>
      <vt:lpstr>_MP23</vt:lpstr>
      <vt:lpstr>_MP24</vt:lpstr>
      <vt:lpstr>_MP25</vt:lpstr>
      <vt:lpstr>_MP26</vt:lpstr>
      <vt:lpstr>_MP27</vt:lpstr>
      <vt:lpstr>_MP28</vt:lpstr>
      <vt:lpstr>_MP29</vt:lpstr>
      <vt:lpstr>_MP30</vt:lpstr>
      <vt:lpstr>_MP31</vt:lpstr>
    </vt:vector>
  </TitlesOfParts>
  <Company>Casella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</dc:creator>
  <cp:lastModifiedBy>Ross Webster</cp:lastModifiedBy>
  <cp:lastPrinted>2014-10-14T22:08:41Z</cp:lastPrinted>
  <dcterms:created xsi:type="dcterms:W3CDTF">2010-07-19T04:39:41Z</dcterms:created>
  <dcterms:modified xsi:type="dcterms:W3CDTF">2025-11-26T00:26:28Z</dcterms:modified>
</cp:coreProperties>
</file>