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B4067FA-2F0A-4167-8A7D-BD72AF5C8D4F}" xr6:coauthVersionLast="47" xr6:coauthVersionMax="47" xr10:uidLastSave="{00000000-0000-0000-0000-000000000000}"/>
  <bookViews>
    <workbookView xWindow="28680" yWindow="-60" windowWidth="29040" windowHeight="1584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<sst xmlns="http://schemas.openxmlformats.org/spreadsheetml/2006/main" count="26" uniqueCount="26">
  <si>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</si>
  <si>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</si>
  <si>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</si>
  <si>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</si>
  <si>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</si>
  <si>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</si>
  <si>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</si>
  <si>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</si>
  <si>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</si>
  <si>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</si>
  <si>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</si>
  <si>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</si>
  <si>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</si>
  <si>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</si>
  <si>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</si>
  <si>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</si>
  <si>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</si>
  <si>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</si>
  <si>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</si>
  <si>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</si>
  <si>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</si>
  <si>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</si>
  <si>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</si>
  <si>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</si>
  <si>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</si>
  <si>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July 2024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</si>
</sst>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 dataCellStyle="Percent">
  <tableColumns count="6">
    <tableColumn id="1" xr3:uid="{93D52CE0-1C94-47D8-A25F-C4925E93654F}" name="Industry" dataDxfId="5"/>
    <tableColumn id="2" xr3:uid="{38026FD1-F25F-44ED-B859-49C7F20CF969}" name="July 2024 Outstanding" dataDxfId="4" dataCellStyle="Currency"/>
    <tableColumn id="3" xr3:uid="{8BF90F39-E9ED-43AA-B5EB-6BBFA01E8D80}" name="Portfolio Weight" dataDxfId="3" dataCellStyle="Percent"/>
    <tableColumn id="5" xr3:uid="{1DF56088-2144-44FE-B572-19EF22D63473}" name="Equifax Score " dataDxfId="2"/>
    <tableColumn id="7" xr3:uid="{08FF51CD-77D2-467B-8483-6EC306189E3A}" name="Failure " dataDxfId="1" dataCellStyle="Percent"/>
    <tableColumn id="8" xr3:uid="{29401FB2-EAFD-4022-AD99-38562815DE38}" name="Probability of Failure" dataDxfId="0" dataCellStyle="Currency">
      <calculatedColumnFormula>Table4[[#This Row],[Failure ]]*Table4[[#This Row],[July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C24" sqref="C24"/>
    </sheetView>
  </sheetViews>
  <sheetFormatPr defaultRowHeight="15" x14ac:dyDescent="0.25"/>
  <cols>
    <col min="2" max="2" width="42.42578125" bestFit="1" customWidth="1"/>
    <col min="3" max="3" width="31.140625" customWidth="1"/>
    <col min="4" max="4" width="18.7109375" bestFit="1" customWidth="1"/>
    <col min="5" max="5" width="17.42578125" bestFit="1" customWidth="1"/>
    <col min="6" max="6" width="10.42578125" bestFit="1" customWidth="1"/>
    <col min="7" max="7" width="24.28515625" bestFit="1" customWidth="1"/>
    <col min="9" max="9" width="14.28515625" bestFit="1" customWidth="1"/>
  </cols>
  <sheetData>
    <row r="2" spans="2:12" x14ac:dyDescent="0.2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25">
      <c r="B3" t="s">
        <v>5</v>
      </c>
      <c r="C3" s="3">
        <v>49841404.252468243</v>
      </c>
      <c r="D3" s="2">
        <f>Table4[[#This Row],[July 2024 Outstanding]]/$C$22</f>
        <v>4.7058832052500978E-2</v>
      </c>
      <c r="E3" s="4">
        <v>630.02298850574709</v>
      </c>
      <c r="F3" s="2">
        <v>1.5539080459770134E-2</v>
      </c>
      <c r="G3" s="5">
        <f>Table4[[#This Row],[Failure ]]*Table4[[#This Row],[July 2024 Outstanding]]</f>
        <v>774489.5909070333</v>
      </c>
      <c r="L3" s="6"/>
    </row>
    <row r="4" spans="2:12" x14ac:dyDescent="0.25">
      <c r="B4" t="s">
        <v>6</v>
      </c>
      <c r="C4" s="3">
        <v>9008069.2190668229</v>
      </c>
      <c r="D4" s="2">
        <f>Table4[[#This Row],[July 2024 Outstanding]]/$C$22</f>
        <v>8.5051619803905593E-3</v>
      </c>
      <c r="E4" s="4">
        <v>691.42857142857144</v>
      </c>
      <c r="F4" s="2">
        <v>9.6714285714285687E-3</v>
      </c>
      <c r="G4" s="5">
        <f>Table4[[#This Row],[Failure ]]*Table4[[#This Row],[July 2024 Outstanding]]</f>
        <v>87120.898018689099</v>
      </c>
      <c r="L4" s="6"/>
    </row>
    <row r="5" spans="2:12" x14ac:dyDescent="0.25">
      <c r="B5" t="s">
        <v>7</v>
      </c>
      <c r="C5" s="3">
        <v>130137752.78239076</v>
      </c>
      <c r="D5" s="2">
        <f>Table4[[#This Row],[July 2024 Outstanding]]/$C$22</f>
        <v>0.12287235369322765</v>
      </c>
      <c r="E5" s="4">
        <v>688.16129032258061</v>
      </c>
      <c r="F5" s="2">
        <v>1.0512903225806456E-2</v>
      </c>
      <c r="G5" s="5">
        <f>Table4[[#This Row],[Failure ]]*Table4[[#This Row],[July 2024 Outstanding]]</f>
        <v>1368125.6010251988</v>
      </c>
      <c r="L5" s="6"/>
    </row>
    <row r="6" spans="2:12" x14ac:dyDescent="0.25">
      <c r="B6" t="s">
        <v>8</v>
      </c>
      <c r="C6" s="3">
        <v>1161451.3980467014</v>
      </c>
      <c r="D6" s="2">
        <f>Table4[[#This Row],[July 2024 Outstanding]]/$C$22</f>
        <v>1.0966092769169016E-3</v>
      </c>
      <c r="E6" s="4">
        <v>692.5</v>
      </c>
      <c r="F6" s="2">
        <v>1.0292307692307689E-2</v>
      </c>
      <c r="G6" s="5">
        <f>Table4[[#This Row],[Failure ]]*Table4[[#This Row],[July 2024 Outstanding]]</f>
        <v>11954.015158357584</v>
      </c>
      <c r="L6" s="6"/>
    </row>
    <row r="7" spans="2:12" x14ac:dyDescent="0.25">
      <c r="B7" t="s">
        <v>9</v>
      </c>
      <c r="C7" s="3">
        <v>15105856.013494257</v>
      </c>
      <c r="D7" s="2">
        <f>Table4[[#This Row],[July 2024 Outstanding]]/$C$22</f>
        <v>1.4262518318052501E-2</v>
      </c>
      <c r="E7" s="4">
        <v>686.40837696335075</v>
      </c>
      <c r="F7" s="2">
        <v>1.021361256544504E-2</v>
      </c>
      <c r="G7" s="5">
        <f>Table4[[#This Row],[Failure ]]*Table4[[#This Row],[July 2024 Outstanding]]</f>
        <v>154285.36079122845</v>
      </c>
      <c r="L7" s="6"/>
    </row>
    <row r="8" spans="2:12" x14ac:dyDescent="0.25">
      <c r="B8" t="s">
        <v>10</v>
      </c>
      <c r="C8" s="3">
        <v>349767.59303074592</v>
      </c>
      <c r="D8" s="2">
        <f>Table4[[#This Row],[July 2024 Outstanding]]/$C$22</f>
        <v>3.3024058340062255E-4</v>
      </c>
      <c r="E8" s="4">
        <v>673.83333333333337</v>
      </c>
      <c r="F8" s="2">
        <v>1.0625000000000001E-2</v>
      </c>
      <c r="G8" s="5">
        <f>Table4[[#This Row],[Failure ]]*Table4[[#This Row],[July 2024 Outstanding]]</f>
        <v>3716.2806759516757</v>
      </c>
      <c r="L8" s="6"/>
    </row>
    <row r="9" spans="2:12" x14ac:dyDescent="0.25">
      <c r="B9" t="s">
        <v>11</v>
      </c>
      <c r="C9" s="3">
        <v>766761.78583515051</v>
      </c>
      <c r="D9" s="2">
        <f>Table4[[#This Row],[July 2024 Outstanding]]/$C$22</f>
        <v>7.2395460451147252E-4</v>
      </c>
      <c r="E9" s="4">
        <v>687</v>
      </c>
      <c r="F9" s="2">
        <v>9.4800000000000006E-3</v>
      </c>
      <c r="G9" s="5">
        <f>Table4[[#This Row],[Failure ]]*Table4[[#This Row],[July 2024 Outstanding]]</f>
        <v>7268.9017297172277</v>
      </c>
      <c r="L9" s="6"/>
    </row>
    <row r="10" spans="2:12" x14ac:dyDescent="0.25">
      <c r="B10" t="s">
        <v>12</v>
      </c>
      <c r="C10" s="3">
        <v>185514396.72588453</v>
      </c>
      <c r="D10" s="2">
        <f>Table4[[#This Row],[July 2024 Outstanding]]/$C$22</f>
        <v>0.17515740115633091</v>
      </c>
      <c r="E10" s="4">
        <v>715.69026548672571</v>
      </c>
      <c r="F10" s="2">
        <v>7.7221238938053136E-3</v>
      </c>
      <c r="G10" s="5">
        <f>Table4[[#This Row],[Failure ]]*Table4[[#This Row],[July 2024 Outstanding]]</f>
        <v>1432565.1556018312</v>
      </c>
      <c r="L10" s="6"/>
    </row>
    <row r="11" spans="2:12" x14ac:dyDescent="0.25">
      <c r="B11" t="s">
        <v>13</v>
      </c>
      <c r="C11" s="3">
        <v>49187704.980865821</v>
      </c>
      <c r="D11" s="2">
        <f>Table4[[#This Row],[July 2024 Outstanding]]/$C$22</f>
        <v>4.6441627848555274E-2</v>
      </c>
      <c r="E11" s="4">
        <v>687.0344827586207</v>
      </c>
      <c r="F11" s="2">
        <v>1.0172413793103444E-2</v>
      </c>
      <c r="G11" s="5">
        <f>Table4[[#This Row],[Failure ]]*Table4[[#This Row],[July 2024 Outstanding]]</f>
        <v>500357.68859846244</v>
      </c>
      <c r="L11" s="6"/>
    </row>
    <row r="12" spans="2:12" x14ac:dyDescent="0.25">
      <c r="B12" t="s">
        <v>14</v>
      </c>
      <c r="C12" s="3">
        <v>177587271.8426691</v>
      </c>
      <c r="D12" s="2">
        <f>Table4[[#This Row],[July 2024 Outstanding]]/$C$22</f>
        <v>0.16767283598138477</v>
      </c>
      <c r="E12" s="4">
        <v>705.04347826086962</v>
      </c>
      <c r="F12" s="2">
        <v>7.9260869565217374E-3</v>
      </c>
      <c r="G12" s="5">
        <f>Table4[[#This Row],[Failure ]]*Table4[[#This Row],[July 2024 Outstanding]]</f>
        <v>1407572.1589964596</v>
      </c>
      <c r="I12" s="7"/>
      <c r="L12" s="6"/>
    </row>
    <row r="13" spans="2:12" x14ac:dyDescent="0.25">
      <c r="B13" t="s">
        <v>15</v>
      </c>
      <c r="C13" s="3">
        <v>26294753.13952874</v>
      </c>
      <c r="D13" s="2">
        <f>Table4[[#This Row],[July 2024 Outstanding]]/$C$22</f>
        <v>2.4826755794982988E-2</v>
      </c>
      <c r="E13" s="4">
        <v>719.22727272727275</v>
      </c>
      <c r="F13" s="2">
        <v>8.5795454545454595E-3</v>
      </c>
      <c r="G13" s="5">
        <f>Table4[[#This Row],[Failure ]]*Table4[[#This Row],[July 2024 Outstanding]]</f>
        <v>225597.02977663875</v>
      </c>
      <c r="L13" s="6"/>
    </row>
    <row r="14" spans="2:12" x14ac:dyDescent="0.25">
      <c r="B14" t="s">
        <v>16</v>
      </c>
      <c r="C14" s="3">
        <v>22492012.042787869</v>
      </c>
      <c r="D14" s="2">
        <f>Table4[[#This Row],[July 2024 Outstanding]]/$C$22</f>
        <v>2.1236316133528027E-2</v>
      </c>
      <c r="E14" s="4">
        <v>612.25</v>
      </c>
      <c r="F14" s="2">
        <v>1.7524999999999999E-2</v>
      </c>
      <c r="G14" s="5">
        <f>Table4[[#This Row],[Failure ]]*Table4[[#This Row],[July 2024 Outstanding]]</f>
        <v>394172.51104985736</v>
      </c>
      <c r="L14" s="6"/>
    </row>
    <row r="15" spans="2:12" x14ac:dyDescent="0.25">
      <c r="B15" t="s">
        <v>17</v>
      </c>
      <c r="C15" s="3">
        <v>26622059.541250359</v>
      </c>
      <c r="D15" s="2">
        <f>Table4[[#This Row],[July 2024 Outstanding]]/$C$22</f>
        <v>2.5135789162307572E-2</v>
      </c>
      <c r="E15" s="4">
        <v>682.67368421052629</v>
      </c>
      <c r="F15" s="2">
        <v>1.0415789473684199E-2</v>
      </c>
      <c r="G15" s="5">
        <f>Table4[[#This Row],[Failure ]]*Table4[[#This Row],[July 2024 Outstanding]]</f>
        <v>277289.76753754949</v>
      </c>
      <c r="L15" s="6"/>
    </row>
    <row r="16" spans="2:12" x14ac:dyDescent="0.25">
      <c r="B16" t="s">
        <v>18</v>
      </c>
      <c r="C16" s="3">
        <v>3923212.3507103873</v>
      </c>
      <c r="D16" s="2">
        <f>Table4[[#This Row],[July 2024 Outstanding]]/$C$22</f>
        <v>3.7041851827285715E-3</v>
      </c>
      <c r="E16" s="4">
        <v>728.1</v>
      </c>
      <c r="F16" s="2">
        <v>7.6370000000000032E-3</v>
      </c>
      <c r="G16" s="5">
        <f>Table4[[#This Row],[Failure ]]*Table4[[#This Row],[July 2024 Outstanding]]</f>
        <v>29961.57272237524</v>
      </c>
      <c r="L16" s="6"/>
    </row>
    <row r="17" spans="2:12" x14ac:dyDescent="0.25">
      <c r="B17" t="s">
        <v>19</v>
      </c>
      <c r="C17" s="3">
        <v>24265.164746282586</v>
      </c>
      <c r="D17" s="2">
        <f>Table4[[#This Row],[July 2024 Outstanding]]/$C$22</f>
        <v>2.2910476332837895E-5</v>
      </c>
      <c r="E17" s="4">
        <v>691.5</v>
      </c>
      <c r="F17" s="2">
        <v>9.7499999999999965E-3</v>
      </c>
      <c r="G17" s="5">
        <f>Table4[[#This Row],[Failure ]]*Table4[[#This Row],[July 2024 Outstanding]]</f>
        <v>236.58535627625514</v>
      </c>
      <c r="L17" s="6"/>
    </row>
    <row r="18" spans="2:12" x14ac:dyDescent="0.25">
      <c r="B18" t="s">
        <v>20</v>
      </c>
      <c r="C18" s="3">
        <v>99885633.145683676</v>
      </c>
      <c r="D18" s="2">
        <f>Table4[[#This Row],[July 2024 Outstanding]]/$C$22</f>
        <v>9.4309165344747981E-2</v>
      </c>
      <c r="E18" s="4">
        <v>708.06060606060601</v>
      </c>
      <c r="F18" s="2">
        <v>9.1515151515151483E-3</v>
      </c>
      <c r="G18" s="5">
        <f>Table4[[#This Row],[Failure ]]*Table4[[#This Row],[July 2024 Outstanding]]</f>
        <v>914104.88515140791</v>
      </c>
      <c r="L18" s="6"/>
    </row>
    <row r="19" spans="2:12" x14ac:dyDescent="0.25">
      <c r="B19" t="s">
        <v>21</v>
      </c>
      <c r="C19" s="3">
        <v>38200645.576125979</v>
      </c>
      <c r="D19" s="2">
        <f>Table4[[#This Row],[July 2024 Outstanding]]/$C$22</f>
        <v>3.6067959790177906E-2</v>
      </c>
      <c r="E19" s="4">
        <v>696.18787878787884</v>
      </c>
      <c r="F19" s="2">
        <v>9.5751515151515278E-3</v>
      </c>
      <c r="G19" s="5">
        <f>Table4[[#This Row],[Failure ]]*Table4[[#This Row],[July 2024 Outstanding]]</f>
        <v>365776.96936800919</v>
      </c>
      <c r="L19" s="6"/>
    </row>
    <row r="20" spans="2:12" x14ac:dyDescent="0.25">
      <c r="B20" t="s">
        <v>22</v>
      </c>
      <c r="C20" s="3">
        <v>50347999.763686098</v>
      </c>
      <c r="D20" s="2">
        <f>Table4[[#This Row],[July 2024 Outstanding]]/$C$22</f>
        <v>4.7537145082370544E-2</v>
      </c>
      <c r="E20" s="4">
        <v>650.89473684210532</v>
      </c>
      <c r="F20" s="2">
        <v>1.3333333333333331E-2</v>
      </c>
      <c r="G20" s="5">
        <f>Table4[[#This Row],[Failure ]]*Table4[[#This Row],[July 2024 Outstanding]]</f>
        <v>671306.66351581446</v>
      </c>
      <c r="L20" s="6"/>
    </row>
    <row r="21" spans="2:12" x14ac:dyDescent="0.25">
      <c r="B21" t="s">
        <v>23</v>
      </c>
      <c r="C21" s="3">
        <v>172678631.22172847</v>
      </c>
      <c r="D21" s="2">
        <f>Table4[[#This Row],[July 2024 Outstanding]]/$C$22</f>
        <v>0.16303823753755201</v>
      </c>
      <c r="E21" s="4">
        <v>680.28070175438597</v>
      </c>
      <c r="F21" s="2">
        <v>1.0659649122807016E-2</v>
      </c>
      <c r="G21" s="5">
        <f>Table4[[#This Row],[Failure ]]*Table4[[#This Row],[July 2024 Outstanding]]</f>
        <v>1840693.6198302142</v>
      </c>
      <c r="L21" s="6"/>
    </row>
    <row r="22" spans="2:12" ht="15.75" thickBot="1" x14ac:dyDescent="0.3">
      <c r="B22" s="8" t="s">
        <v>24</v>
      </c>
      <c r="C22" s="9">
        <f>SUM(C3:C21)</f>
        <v>1059129648.54</v>
      </c>
      <c r="D22" s="10">
        <f>SUM(D3:D21)</f>
        <v>0.99999999999999989</v>
      </c>
      <c r="E22" s="14">
        <f>SUMPRODUCT(D3:D21,E3:E21)</f>
        <v>691.30668096538989</v>
      </c>
      <c r="F22" s="15">
        <f>SUMPRODUCT(D3:D21,F3:F21)</f>
        <v>9.8822606564164979E-3</v>
      </c>
      <c r="G22" s="16">
        <f>Table4[[#This Row],[Failure ]]*Table4[[#This Row],[July 2024 Outstanding]]</f>
        <v>10466595.255811075</v>
      </c>
      <c r="I22" s="11"/>
      <c r="L22" s="6"/>
    </row>
    <row r="23" spans="2:12" ht="15.75" thickTop="1" x14ac:dyDescent="0.25"/>
    <row r="24" spans="2:12" x14ac:dyDescent="0.25">
      <c r="C24" s="12"/>
      <c r="F24" s="13"/>
      <c r="I24" s="13"/>
    </row>
    <row r="25" spans="2:12" x14ac:dyDescent="0.25">
      <c r="C25" s="12"/>
    </row>
    <row r="26" spans="2:12" x14ac:dyDescent="0.25">
      <c r="C26" s="12"/>
    </row>
    <row r="28" spans="2:12" x14ac:dyDescent="0.2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19" ma:contentTypeDescription="Create a new document." ma:contentTypeScope="" ma:versionID="442b9fa8f55110f377286c441a78616e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d6e4cf3572d9b597fd974035923abfef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0C1B6-3977-4C7C-853A-1359F3C7ED86}"/>
</file>

<file path=customXml/itemProps2.xml><?xml version="1.0" encoding="utf-8"?>
<ds:datastoreItem xmlns:ds="http://schemas.openxmlformats.org/officeDocument/2006/customXml" ds:itemID="{8F61AFF1-614A-4182-B070-36A2163AF0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2023-01-15T23:27:56Z</dcterms:created>
  <dcterms:modified xsi:type="dcterms:W3CDTF">2024-08-13T00:59:08Z</dcterms:modified>
</cp:coreProperties>
</file>