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May 24/"/>
    </mc:Choice>
  </mc:AlternateContent>
  <xr:revisionPtr revIDLastSave="0" documentId="14_{C339E077-7561-4CC7-AA6C-024C900635C7}" xr6:coauthVersionLast="47" xr6:coauthVersionMax="47" xr10:uidLastSave="{00000000-0000-0000-0000-000000000000}"/>
  <bookViews>
    <workbookView xWindow="-12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1" l="1"/>
  <c r="F62" i="1"/>
  <c r="F60" i="1"/>
  <c r="F87" i="1" l="1"/>
  <c r="F76" i="1" l="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<sst xmlns="http://schemas.openxmlformats.org/spreadsheetml/2006/main" count="117" uniqueCount="102">
  <si>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</si>
  <si>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</si>
  <si>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</si>
  <si>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</si>
  <si>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</si>
  <si>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</si>
  <si>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</si>
  <si>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</si>
  <si>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</si>
  <si>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</si>
  <si>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</si>
  <si>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</si>
  <si>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</si>
  <si>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</si>
  <si>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</si>
  <si>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</si>
  <si>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</si>
  <si>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</si>
  <si>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</si>
  <si>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</si>
  <si>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</si>
  <si>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</si>
  <si>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</si>
  <si>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</si>
  <si>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</si>
  <si>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</si>
  <si>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</si>
  <si>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</si>
  <si>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</si>
  <si>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</si>
  <si>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</si>
  <si>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</si>
  <si>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</si>
  <si>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</si>
  <si>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</si>
  <si>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</si>
  <si>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</si>
  <si>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</si>
  <si>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</si>
  <si>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</si>
  <si>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</si>
  <si>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</si>
  <si>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</si>
  <si>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</si>
  <si>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</si>
  <si>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</si>
  <si>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</si>
  <si>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</si>
  <si>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</si>
  <si>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</si>
  <si>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</si>
  <si>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</si>
  <si>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</si>
  <si>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</si>
  <si>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</si>
  <si>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</si>
  <si>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</si>
  <si>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</si>
  <si>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</si>
  <si>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</si>
  <si>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</si>
  <si>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</si>
  <si>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</si>
  <si>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</si>
  <si>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</si>
  <si>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</si>
  <si>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</si>
  <si>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</si>
  <si>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</si>
  <si>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</si>
  <si>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</si>
  <si>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</si>
  <si>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</si>
  <si>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</si>
  <si>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</si>
  <si>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</si>
  <si>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</si>
  <si>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</si>
  <si>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</si>
  <si>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</si>
  <si>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</si>
  <si>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</si>
  <si>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</si>
  <si>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</si>
  <si>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</si>
  <si>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</si>
  <si>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</si>
  <si>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</si>
  <si>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</si>
  <si>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</si>
  <si>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</si>
  <si>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</si>
  <si>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</si>
  <si>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</si>
  <si>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</si>
  <si>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</si>
  <si>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</si>
  <si>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</si>
  <si>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</si>
  <si>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</si>
  <si>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</si>
  <si>
    <t>(h)	the minimum weighted average interest rates of the Trust Receivables (of the FAT Trust and the FIRST Trust, taken together) must be at least: 
i.	2.50% per annum above the weighted average capital costs of the FAT Trust and the FIRST Trust; and
ii.	3.00% per annum above the weighted average capital costs of the OAFIT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</si>
</sst>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167" fontId="8" fillId="0" borderId="15" xfId="0" applyNumberFormat="1" applyFont="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0" xfId="0" applyFont="1" applyFill="1" applyAlignment="1">
      <alignment horizontal="right"/>
    </xf>
    <xf numFmtId="165" fontId="0" fillId="0" borderId="9" xfId="0" applyNumberFormat="1" applyFill="1" applyBorder="1" applyAlignment="1">
      <alignment horizontal="center"/>
    </xf>
    <xf numFmtId="167" fontId="0" fillId="0" borderId="0" xfId="3" applyNumberFormat="1" applyFont="1" applyFill="1" applyAlignment="1">
      <alignment horizont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zoomScale="86" zoomScaleNormal="86" workbookViewId="0">
      <selection activeCell="F46" sqref="F46"/>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45470</v>
      </c>
      <c r="H3" s="1"/>
    </row>
    <row r="4" spans="1:8" x14ac:dyDescent="0.25">
      <c r="A4" s="1"/>
      <c r="B4" s="2" t="s">
        <v>1</v>
      </c>
      <c r="C4" s="2"/>
      <c r="D4" s="1"/>
      <c r="E4" s="1"/>
      <c r="F4" s="1"/>
      <c r="G4" s="3">
        <v>45413</v>
      </c>
      <c r="H4" s="4"/>
    </row>
    <row r="5" spans="1:8" x14ac:dyDescent="0.25">
      <c r="A5" s="1"/>
      <c r="B5" s="2" t="s">
        <v>2</v>
      </c>
      <c r="C5" s="2"/>
      <c r="D5" s="1"/>
      <c r="E5" s="1"/>
      <c r="F5" s="1"/>
      <c r="G5" s="3">
        <v>45413</v>
      </c>
      <c r="H5" s="1"/>
    </row>
    <row r="6" spans="1:8" x14ac:dyDescent="0.25">
      <c r="A6" s="1"/>
      <c r="B6" s="2" t="s">
        <v>3</v>
      </c>
      <c r="C6" s="2"/>
      <c r="D6" s="1"/>
      <c r="E6" s="1"/>
      <c r="F6" s="1"/>
      <c r="G6" s="3">
        <v>45471</v>
      </c>
      <c r="H6" s="1"/>
    </row>
    <row r="7" spans="1:8" x14ac:dyDescent="0.25">
      <c r="A7" s="1"/>
      <c r="B7" s="2" t="s">
        <v>80</v>
      </c>
      <c r="C7" s="2"/>
      <c r="D7" s="1"/>
      <c r="E7" s="1"/>
      <c r="F7" s="1"/>
      <c r="G7" s="98" t="s">
        <v>81</v>
      </c>
      <c r="H7" s="1"/>
    </row>
    <row r="8" spans="1:8" ht="15.75" thickBot="1" x14ac:dyDescent="0.3">
      <c r="A8" s="1"/>
      <c r="B8" s="1"/>
      <c r="C8" s="1"/>
      <c r="D8" s="6"/>
      <c r="E8" s="6"/>
      <c r="F8" s="6"/>
      <c r="G8" s="1"/>
      <c r="H8" s="4"/>
    </row>
    <row r="9" spans="1:8" ht="24.75" customHeight="1" x14ac:dyDescent="0.35">
      <c r="A9" s="1"/>
      <c r="B9" s="110" t="s">
        <v>99</v>
      </c>
      <c r="C9" s="111"/>
      <c r="D9" s="111"/>
      <c r="E9" s="111"/>
      <c r="F9" s="111"/>
      <c r="G9" s="112"/>
      <c r="H9" s="1"/>
    </row>
    <row r="10" spans="1:8" ht="24" customHeight="1" thickBot="1" x14ac:dyDescent="0.3">
      <c r="A10" s="1"/>
      <c r="B10" s="113" t="s">
        <v>57</v>
      </c>
      <c r="C10" s="114"/>
      <c r="D10" s="114"/>
      <c r="E10" s="114"/>
      <c r="F10" s="114"/>
      <c r="G10" s="115"/>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0" t="s">
        <v>7</v>
      </c>
      <c r="E13" s="120"/>
      <c r="F13" s="72" t="s">
        <v>29</v>
      </c>
      <c r="G13" s="84" t="s">
        <v>10</v>
      </c>
      <c r="H13" s="7"/>
    </row>
    <row r="14" spans="1:8" ht="4.5" customHeight="1" x14ac:dyDescent="0.25">
      <c r="A14" s="1"/>
      <c r="B14" s="87"/>
      <c r="C14" s="85"/>
      <c r="D14" s="86"/>
      <c r="E14" s="86"/>
      <c r="F14" s="85"/>
      <c r="G14" s="88"/>
      <c r="H14" s="10"/>
    </row>
    <row r="15" spans="1:8" ht="50.1" customHeight="1" x14ac:dyDescent="0.25">
      <c r="A15" s="1"/>
      <c r="B15" s="117" t="s">
        <v>5</v>
      </c>
      <c r="C15" s="89" t="s">
        <v>64</v>
      </c>
      <c r="D15" s="116" t="s">
        <v>6</v>
      </c>
      <c r="E15" s="116"/>
      <c r="F15" s="116"/>
      <c r="G15" s="30"/>
      <c r="H15" s="7"/>
    </row>
    <row r="16" spans="1:8" ht="18" customHeight="1" x14ac:dyDescent="0.25">
      <c r="A16" s="1"/>
      <c r="B16" s="117"/>
      <c r="C16" s="73"/>
      <c r="E16" s="1" t="s">
        <v>8</v>
      </c>
      <c r="F16" s="31">
        <v>18.976949706408192</v>
      </c>
      <c r="G16" s="11"/>
      <c r="H16" s="7"/>
    </row>
    <row r="17" spans="1:8" ht="18" customHeight="1" x14ac:dyDescent="0.25">
      <c r="A17" s="1"/>
      <c r="B17" s="117"/>
      <c r="C17" s="73"/>
      <c r="D17" s="1"/>
      <c r="E17" s="1" t="s">
        <v>15</v>
      </c>
      <c r="F17" s="106">
        <v>1098.0429999999999</v>
      </c>
      <c r="G17" s="11"/>
      <c r="H17" s="7"/>
    </row>
    <row r="18" spans="1:8" ht="18" customHeight="1" x14ac:dyDescent="0.25">
      <c r="A18" s="1"/>
      <c r="B18" s="117"/>
      <c r="C18" s="73"/>
      <c r="D18" s="1"/>
      <c r="E18" s="21" t="s">
        <v>9</v>
      </c>
      <c r="F18" s="22">
        <f>F16/F17</f>
        <v>1.7282519633938009E-2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7" t="s">
        <v>11</v>
      </c>
      <c r="C21" s="89" t="s">
        <v>65</v>
      </c>
      <c r="D21" s="116" t="s">
        <v>12</v>
      </c>
      <c r="E21" s="116"/>
      <c r="F21" s="116"/>
      <c r="G21" s="30"/>
      <c r="H21" s="32"/>
    </row>
    <row r="22" spans="1:8" ht="18" customHeight="1" x14ac:dyDescent="0.25">
      <c r="A22" s="1"/>
      <c r="B22" s="117"/>
      <c r="C22" s="90"/>
      <c r="E22" s="1" t="s">
        <v>13</v>
      </c>
      <c r="F22" s="31">
        <v>184.07599999999999</v>
      </c>
      <c r="G22" s="11"/>
      <c r="H22" s="32"/>
    </row>
    <row r="23" spans="1:8" ht="18" customHeight="1" x14ac:dyDescent="0.25">
      <c r="A23" s="1"/>
      <c r="B23" s="117"/>
      <c r="C23" s="90"/>
      <c r="D23" s="1"/>
      <c r="E23" s="1" t="s">
        <v>15</v>
      </c>
      <c r="F23" s="106">
        <v>1098.0429999999999</v>
      </c>
      <c r="G23" s="11"/>
      <c r="H23" s="32"/>
    </row>
    <row r="24" spans="1:8" ht="18" customHeight="1" x14ac:dyDescent="0.25">
      <c r="A24" s="1"/>
      <c r="B24" s="117"/>
      <c r="C24" s="90"/>
      <c r="D24" s="1"/>
      <c r="E24" s="21" t="s">
        <v>14</v>
      </c>
      <c r="F24" s="22">
        <f>F22/F23</f>
        <v>0.1676400650976328</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7" t="s">
        <v>17</v>
      </c>
      <c r="C27" s="89" t="s">
        <v>66</v>
      </c>
      <c r="D27" s="116" t="s">
        <v>16</v>
      </c>
      <c r="E27" s="116"/>
      <c r="F27" s="116"/>
      <c r="G27" s="30"/>
      <c r="H27" s="32"/>
    </row>
    <row r="28" spans="1:8" ht="18" customHeight="1" x14ac:dyDescent="0.25">
      <c r="A28" s="1"/>
      <c r="B28" s="117"/>
      <c r="C28" s="90"/>
      <c r="E28" s="1" t="s">
        <v>26</v>
      </c>
      <c r="F28" s="31">
        <v>743.59400000000005</v>
      </c>
      <c r="G28" s="11"/>
      <c r="H28" s="32"/>
    </row>
    <row r="29" spans="1:8" ht="18" customHeight="1" x14ac:dyDescent="0.25">
      <c r="A29" s="1"/>
      <c r="B29" s="117"/>
      <c r="C29" s="90"/>
      <c r="D29" s="1"/>
      <c r="E29" s="1" t="s">
        <v>15</v>
      </c>
      <c r="F29" s="106">
        <v>1098.0429999999999</v>
      </c>
      <c r="G29" s="11"/>
      <c r="H29" s="32"/>
    </row>
    <row r="30" spans="1:8" ht="18" customHeight="1" x14ac:dyDescent="0.25">
      <c r="A30" s="1"/>
      <c r="B30" s="117"/>
      <c r="C30" s="90"/>
      <c r="D30" s="1"/>
      <c r="E30" s="21" t="s">
        <v>24</v>
      </c>
      <c r="F30" s="22">
        <f>F28/F29</f>
        <v>0.67719934465225873</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7" t="s">
        <v>18</v>
      </c>
      <c r="C33" s="89" t="s">
        <v>67</v>
      </c>
      <c r="D33" s="116" t="s">
        <v>21</v>
      </c>
      <c r="E33" s="116"/>
      <c r="F33" s="116"/>
      <c r="G33" s="30"/>
      <c r="H33" s="32"/>
    </row>
    <row r="34" spans="1:8" ht="18" customHeight="1" x14ac:dyDescent="0.25">
      <c r="A34" s="1"/>
      <c r="B34" s="117"/>
      <c r="C34" s="90"/>
      <c r="E34" s="1" t="s">
        <v>27</v>
      </c>
      <c r="F34" s="31">
        <v>375.73700000000002</v>
      </c>
      <c r="G34" s="11"/>
      <c r="H34" s="32"/>
    </row>
    <row r="35" spans="1:8" ht="18" customHeight="1" x14ac:dyDescent="0.25">
      <c r="A35" s="1"/>
      <c r="B35" s="117"/>
      <c r="C35" s="90"/>
      <c r="D35" s="1"/>
      <c r="E35" s="1" t="s">
        <v>15</v>
      </c>
      <c r="F35" s="106">
        <v>1098.0429999999999</v>
      </c>
      <c r="G35" s="11"/>
      <c r="H35" s="32"/>
    </row>
    <row r="36" spans="1:8" ht="18" customHeight="1" x14ac:dyDescent="0.25">
      <c r="A36" s="1"/>
      <c r="B36" s="117"/>
      <c r="C36" s="90"/>
      <c r="D36" s="1"/>
      <c r="E36" s="21" t="s">
        <v>25</v>
      </c>
      <c r="F36" s="22">
        <f>F34/F35</f>
        <v>0.34218787424536201</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7" t="s">
        <v>19</v>
      </c>
      <c r="C39" s="89" t="s">
        <v>68</v>
      </c>
      <c r="D39" s="116" t="s">
        <v>22</v>
      </c>
      <c r="E39" s="116"/>
      <c r="F39" s="116"/>
      <c r="G39" s="30"/>
      <c r="H39" s="32"/>
    </row>
    <row r="40" spans="1:8" ht="18" customHeight="1" x14ac:dyDescent="0.25">
      <c r="A40" s="1"/>
      <c r="B40" s="117"/>
      <c r="C40" s="90"/>
      <c r="E40" s="1" t="s">
        <v>28</v>
      </c>
      <c r="F40" s="31">
        <v>409.90600000000001</v>
      </c>
      <c r="G40" s="11"/>
      <c r="H40" s="32"/>
    </row>
    <row r="41" spans="1:8" ht="18" customHeight="1" x14ac:dyDescent="0.25">
      <c r="A41" s="1"/>
      <c r="B41" s="117"/>
      <c r="C41" s="90"/>
      <c r="D41" s="1"/>
      <c r="E41" s="1" t="s">
        <v>15</v>
      </c>
      <c r="F41" s="106">
        <v>1098.0429999999999</v>
      </c>
      <c r="G41" s="11"/>
      <c r="H41" s="32"/>
    </row>
    <row r="42" spans="1:8" ht="18" customHeight="1" x14ac:dyDescent="0.25">
      <c r="A42" s="1"/>
      <c r="B42" s="117"/>
      <c r="C42" s="90"/>
      <c r="D42" s="1"/>
      <c r="E42" s="21" t="s">
        <v>25</v>
      </c>
      <c r="F42" s="22">
        <f>F40/F41</f>
        <v>0.37330596342766181</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7" t="s">
        <v>20</v>
      </c>
      <c r="C45" s="89" t="s">
        <v>69</v>
      </c>
      <c r="D45" s="116" t="s">
        <v>23</v>
      </c>
      <c r="E45" s="116"/>
      <c r="F45" s="116"/>
      <c r="G45" s="30"/>
      <c r="H45" s="7"/>
    </row>
    <row r="46" spans="1:8" ht="18" customHeight="1" x14ac:dyDescent="0.25">
      <c r="A46" s="1"/>
      <c r="B46" s="117"/>
      <c r="C46" s="73"/>
      <c r="E46" s="1" t="s">
        <v>30</v>
      </c>
      <c r="F46" s="31">
        <v>17.501999999999999</v>
      </c>
      <c r="G46" s="11"/>
      <c r="H46" s="7"/>
    </row>
    <row r="47" spans="1:8" ht="18" customHeight="1" x14ac:dyDescent="0.25">
      <c r="A47" s="1"/>
      <c r="B47" s="117"/>
      <c r="C47" s="73"/>
      <c r="D47" s="1"/>
      <c r="E47" s="1" t="s">
        <v>15</v>
      </c>
      <c r="F47" s="106">
        <v>1098.0429999999999</v>
      </c>
      <c r="G47" s="11"/>
      <c r="H47" s="7"/>
    </row>
    <row r="48" spans="1:8" ht="18" customHeight="1" x14ac:dyDescent="0.25">
      <c r="A48" s="1"/>
      <c r="B48" s="117"/>
      <c r="C48" s="73"/>
      <c r="D48" s="1"/>
      <c r="E48" s="21" t="s">
        <v>9</v>
      </c>
      <c r="F48" s="22">
        <f>F46/F47</f>
        <v>1.5939266495027974E-2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7" t="s">
        <v>73</v>
      </c>
      <c r="C53" s="89" t="s">
        <v>83</v>
      </c>
      <c r="D53" s="116" t="s">
        <v>96</v>
      </c>
      <c r="E53" s="116"/>
      <c r="F53" s="116"/>
      <c r="G53" s="30"/>
      <c r="H53" s="33"/>
    </row>
    <row r="54" spans="1:8" ht="18" customHeight="1" x14ac:dyDescent="0.25">
      <c r="A54" s="1"/>
      <c r="B54" s="117"/>
      <c r="C54" s="89" t="s">
        <v>97</v>
      </c>
      <c r="D54" s="46"/>
      <c r="E54" s="93" t="s">
        <v>86</v>
      </c>
      <c r="F54" s="107">
        <v>861.07399999999996</v>
      </c>
      <c r="G54" s="30"/>
      <c r="H54" s="33"/>
    </row>
    <row r="55" spans="1:8" ht="18" customHeight="1" x14ac:dyDescent="0.25">
      <c r="A55" s="1"/>
      <c r="B55" s="117"/>
      <c r="C55" s="90"/>
      <c r="D55" s="1"/>
      <c r="E55" s="52" t="s">
        <v>84</v>
      </c>
      <c r="F55" s="31">
        <v>1022.554</v>
      </c>
      <c r="G55" s="11"/>
      <c r="H55" s="33"/>
    </row>
    <row r="56" spans="1:8" ht="18" customHeight="1" x14ac:dyDescent="0.25">
      <c r="A56" s="1"/>
      <c r="B56" s="117"/>
      <c r="C56" s="90"/>
      <c r="D56" s="1"/>
      <c r="E56" s="52" t="s">
        <v>85</v>
      </c>
      <c r="F56" s="100">
        <v>94.822999999999993</v>
      </c>
      <c r="G56" s="11"/>
      <c r="H56" s="33"/>
    </row>
    <row r="57" spans="1:8" ht="18" customHeight="1" x14ac:dyDescent="0.25">
      <c r="A57" s="1"/>
      <c r="B57" s="117"/>
      <c r="C57" s="90"/>
      <c r="D57" s="1"/>
      <c r="E57" s="99" t="s">
        <v>88</v>
      </c>
      <c r="F57" s="101">
        <f>F55+F56</f>
        <v>1117.377</v>
      </c>
      <c r="G57" s="11"/>
      <c r="H57" s="33"/>
    </row>
    <row r="58" spans="1:8" ht="18" customHeight="1" x14ac:dyDescent="0.25">
      <c r="A58" s="1"/>
      <c r="B58" s="117"/>
      <c r="C58" s="90"/>
      <c r="D58" s="1"/>
      <c r="E58" s="21" t="s">
        <v>87</v>
      </c>
      <c r="F58" s="22">
        <f>F54/F57</f>
        <v>0.770620837908781</v>
      </c>
      <c r="G58" s="23" t="str">
        <f>IF(F58&lt;=H58,"PASS","BREACH")</f>
        <v>PASS</v>
      </c>
      <c r="H58" s="33">
        <v>0.8</v>
      </c>
    </row>
    <row r="59" spans="1:8" ht="18" customHeight="1" x14ac:dyDescent="0.25">
      <c r="A59" s="1"/>
      <c r="B59" s="117"/>
      <c r="C59" s="90"/>
      <c r="D59" s="1"/>
      <c r="E59" s="1"/>
      <c r="F59" s="94"/>
      <c r="G59" s="11"/>
      <c r="H59" s="33"/>
    </row>
    <row r="60" spans="1:8" ht="18" customHeight="1" x14ac:dyDescent="0.25">
      <c r="A60" s="1"/>
      <c r="B60" s="117"/>
      <c r="C60" s="104" t="s">
        <v>98</v>
      </c>
      <c r="D60" s="1"/>
      <c r="E60" s="93" t="s">
        <v>89</v>
      </c>
      <c r="F60" s="95">
        <f>F54</f>
        <v>861.07399999999996</v>
      </c>
      <c r="G60" s="11"/>
      <c r="H60" s="102"/>
    </row>
    <row r="61" spans="1:8" ht="18" customHeight="1" x14ac:dyDescent="0.25">
      <c r="A61" s="1"/>
      <c r="B61" s="117"/>
      <c r="C61" s="90"/>
      <c r="D61" s="1"/>
      <c r="E61" s="1" t="s">
        <v>92</v>
      </c>
      <c r="F61" s="50">
        <v>1016.124</v>
      </c>
      <c r="G61" s="11"/>
      <c r="H61" s="33"/>
    </row>
    <row r="62" spans="1:8" ht="18" customHeight="1" x14ac:dyDescent="0.25">
      <c r="A62" s="1"/>
      <c r="B62" s="117"/>
      <c r="C62" s="90"/>
      <c r="D62" s="1"/>
      <c r="E62" s="1" t="s">
        <v>93</v>
      </c>
      <c r="F62" s="103">
        <f>F56</f>
        <v>94.822999999999993</v>
      </c>
      <c r="G62" s="11"/>
      <c r="H62" s="33"/>
    </row>
    <row r="63" spans="1:8" ht="18" customHeight="1" x14ac:dyDescent="0.25">
      <c r="A63" s="1"/>
      <c r="B63" s="117"/>
      <c r="C63" s="90"/>
      <c r="D63" s="1"/>
      <c r="E63" s="105" t="s">
        <v>94</v>
      </c>
      <c r="F63" s="101">
        <f>F61+F62</f>
        <v>1110.9470000000001</v>
      </c>
      <c r="G63" s="11"/>
      <c r="H63" s="33"/>
    </row>
    <row r="64" spans="1:8" ht="18" customHeight="1" x14ac:dyDescent="0.25">
      <c r="A64" s="1"/>
      <c r="B64" s="117"/>
      <c r="C64" s="90"/>
      <c r="D64" s="1"/>
      <c r="E64" s="21" t="s">
        <v>95</v>
      </c>
      <c r="F64" s="22">
        <f>F60/F63</f>
        <v>0.77508107947543836</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7" t="s">
        <v>74</v>
      </c>
      <c r="C67" s="89" t="s">
        <v>90</v>
      </c>
      <c r="D67" s="116" t="s">
        <v>70</v>
      </c>
      <c r="E67" s="116"/>
      <c r="F67" s="116"/>
      <c r="G67" s="30"/>
      <c r="H67" s="32"/>
    </row>
    <row r="68" spans="1:8" ht="18" customHeight="1" x14ac:dyDescent="0.25">
      <c r="A68" s="1"/>
      <c r="B68" s="117"/>
      <c r="C68" s="90"/>
      <c r="E68" s="1" t="s">
        <v>71</v>
      </c>
      <c r="F68" s="50">
        <v>143.94800000000001</v>
      </c>
      <c r="G68" s="11"/>
      <c r="H68" s="32"/>
    </row>
    <row r="69" spans="1:8" ht="18" customHeight="1" x14ac:dyDescent="0.25">
      <c r="A69" s="1"/>
      <c r="B69" s="117"/>
      <c r="C69" s="90"/>
      <c r="D69" s="1"/>
      <c r="E69" s="1" t="s">
        <v>72</v>
      </c>
      <c r="F69" s="10">
        <f>F54</f>
        <v>861.07399999999996</v>
      </c>
      <c r="G69" s="11"/>
      <c r="H69" s="32"/>
    </row>
    <row r="70" spans="1:8" ht="18" customHeight="1" x14ac:dyDescent="0.25">
      <c r="A70" s="1"/>
      <c r="B70" s="117"/>
      <c r="C70" s="90"/>
      <c r="D70" s="1"/>
      <c r="E70" s="21" t="s">
        <v>14</v>
      </c>
      <c r="F70" s="22">
        <f>F68/F69</f>
        <v>0.16717262395566468</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0.75" customHeight="1" x14ac:dyDescent="0.25">
      <c r="A73" s="1"/>
      <c r="B73" s="117" t="s">
        <v>75</v>
      </c>
      <c r="C73" s="89" t="s">
        <v>91</v>
      </c>
      <c r="D73" s="116" t="s">
        <v>101</v>
      </c>
      <c r="E73" s="116"/>
      <c r="F73" s="116"/>
      <c r="G73" s="30"/>
      <c r="H73" s="32"/>
    </row>
    <row r="74" spans="1:8" ht="18" customHeight="1" x14ac:dyDescent="0.25">
      <c r="A74" s="1"/>
      <c r="B74" s="117"/>
      <c r="C74" s="90"/>
      <c r="E74" s="1" t="s">
        <v>78</v>
      </c>
      <c r="F74" s="109">
        <v>0.1724</v>
      </c>
      <c r="G74" s="11"/>
      <c r="H74" s="32"/>
    </row>
    <row r="75" spans="1:8" ht="18" customHeight="1" x14ac:dyDescent="0.25">
      <c r="A75" s="1"/>
      <c r="B75" s="117"/>
      <c r="C75" s="90"/>
      <c r="D75" s="1"/>
      <c r="E75" s="1" t="s">
        <v>76</v>
      </c>
      <c r="F75" s="109">
        <v>0.14560000000000001</v>
      </c>
      <c r="G75" s="11"/>
      <c r="H75" s="32"/>
    </row>
    <row r="76" spans="1:8" ht="18" customHeight="1" x14ac:dyDescent="0.25">
      <c r="A76" s="1"/>
      <c r="B76" s="117"/>
      <c r="C76" s="90"/>
      <c r="D76" s="1"/>
      <c r="E76" s="124" t="s">
        <v>100</v>
      </c>
      <c r="F76" s="109">
        <f>F74-F75</f>
        <v>2.679999999999999E-2</v>
      </c>
      <c r="G76" s="125" t="str">
        <f>IF(F76&gt;=H76,"PASS","BREACH")</f>
        <v>PASS</v>
      </c>
      <c r="H76" s="126">
        <v>2.5000000000000001E-2</v>
      </c>
    </row>
    <row r="77" spans="1:8" ht="18" customHeight="1" x14ac:dyDescent="0.25">
      <c r="A77" s="1"/>
      <c r="B77" s="117"/>
      <c r="C77" s="90"/>
      <c r="D77" s="1"/>
      <c r="E77" s="1"/>
      <c r="F77" s="10"/>
      <c r="G77" s="11"/>
      <c r="H77" s="32"/>
    </row>
    <row r="78" spans="1:8" ht="18" customHeight="1" x14ac:dyDescent="0.25">
      <c r="A78" s="1"/>
      <c r="B78" s="117"/>
      <c r="C78" s="90"/>
      <c r="D78" s="1"/>
      <c r="E78" s="1" t="str">
        <f>E74</f>
        <v>Weighted average interest rates of the FAT and FIRST receivables</v>
      </c>
      <c r="F78" s="109">
        <v>0.17199999999999999</v>
      </c>
      <c r="G78" s="11"/>
      <c r="H78" s="32"/>
    </row>
    <row r="79" spans="1:8" ht="18" customHeight="1" x14ac:dyDescent="0.25">
      <c r="A79" s="1"/>
      <c r="B79" s="117"/>
      <c r="C79" s="90"/>
      <c r="D79" s="1"/>
      <c r="E79" s="1" t="s">
        <v>77</v>
      </c>
      <c r="F79" s="109">
        <v>0.1162</v>
      </c>
      <c r="G79" s="11"/>
      <c r="H79" s="32"/>
    </row>
    <row r="80" spans="1:8" ht="18" customHeight="1" x14ac:dyDescent="0.25">
      <c r="A80" s="1"/>
      <c r="B80" s="117"/>
      <c r="C80" s="90"/>
      <c r="D80" s="1"/>
      <c r="E80" s="21" t="s">
        <v>79</v>
      </c>
      <c r="F80" s="96">
        <f>F78-F79</f>
        <v>5.5799999999999988E-2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1" t="s">
        <v>7</v>
      </c>
      <c r="E84" s="121"/>
      <c r="F84" s="41" t="s">
        <v>29</v>
      </c>
      <c r="G84" s="42" t="s">
        <v>34</v>
      </c>
      <c r="H84" s="1"/>
    </row>
    <row r="85" spans="1:8" ht="69.95" customHeight="1" x14ac:dyDescent="0.25">
      <c r="A85" s="1"/>
      <c r="B85" s="122" t="s">
        <v>36</v>
      </c>
      <c r="C85" s="76"/>
      <c r="D85" s="123" t="s">
        <v>41</v>
      </c>
      <c r="E85" s="123"/>
      <c r="F85" s="123"/>
      <c r="G85" s="20"/>
      <c r="H85" s="1"/>
    </row>
    <row r="86" spans="1:8" ht="18" customHeight="1" x14ac:dyDescent="0.25">
      <c r="A86" s="1"/>
      <c r="B86" s="118"/>
      <c r="C86" s="77"/>
      <c r="E86" s="53" t="s">
        <v>33</v>
      </c>
      <c r="F86" s="108">
        <v>17.519865859199999</v>
      </c>
      <c r="G86" s="11"/>
      <c r="H86" s="5"/>
    </row>
    <row r="87" spans="1:8" x14ac:dyDescent="0.25">
      <c r="A87" s="1"/>
      <c r="B87" s="118"/>
      <c r="C87" s="77"/>
      <c r="D87" s="1"/>
      <c r="E87" s="53" t="s">
        <v>15</v>
      </c>
      <c r="F87" s="49">
        <f>F17</f>
        <v>1098.0429999999999</v>
      </c>
      <c r="G87" s="64"/>
      <c r="H87" s="1"/>
    </row>
    <row r="88" spans="1:8" x14ac:dyDescent="0.25">
      <c r="A88" s="1"/>
      <c r="B88" s="118"/>
      <c r="C88" s="77"/>
      <c r="D88" s="1"/>
      <c r="E88" s="21" t="s">
        <v>35</v>
      </c>
      <c r="F88" s="22">
        <f>F86/F87</f>
        <v>1.5955537132152385E-2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8" t="s">
        <v>37</v>
      </c>
      <c r="C91" s="77"/>
      <c r="D91" s="116" t="s">
        <v>40</v>
      </c>
      <c r="E91" s="116"/>
      <c r="F91" s="116"/>
      <c r="G91" s="67"/>
      <c r="H91" s="34"/>
    </row>
    <row r="92" spans="1:8" x14ac:dyDescent="0.25">
      <c r="A92" s="1"/>
      <c r="B92" s="118"/>
      <c r="C92" s="77"/>
      <c r="E92" s="1" t="s">
        <v>46</v>
      </c>
      <c r="F92" s="31">
        <v>0</v>
      </c>
      <c r="G92" s="64"/>
      <c r="H92" s="34"/>
    </row>
    <row r="93" spans="1:8" x14ac:dyDescent="0.25">
      <c r="A93" s="1"/>
      <c r="B93" s="118"/>
      <c r="C93" s="77"/>
      <c r="D93" s="1"/>
      <c r="E93" s="1"/>
      <c r="F93" s="10"/>
      <c r="G93" s="64"/>
      <c r="H93" s="34"/>
    </row>
    <row r="94" spans="1:8" x14ac:dyDescent="0.25">
      <c r="A94" s="1"/>
      <c r="B94" s="118"/>
      <c r="C94" s="77"/>
      <c r="D94" s="1"/>
      <c r="E94" s="21" t="s">
        <v>38</v>
      </c>
      <c r="F94" s="10">
        <f>F92</f>
        <v>0</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8" t="s">
        <v>52</v>
      </c>
      <c r="C97" s="77"/>
      <c r="D97" s="119" t="s">
        <v>60</v>
      </c>
      <c r="E97" s="119"/>
      <c r="F97" s="119"/>
      <c r="G97" s="67"/>
      <c r="H97" s="1"/>
    </row>
    <row r="98" spans="1:8" ht="30" x14ac:dyDescent="0.25">
      <c r="A98" s="1"/>
      <c r="B98" s="118"/>
      <c r="C98" s="77"/>
      <c r="E98" s="70" t="s">
        <v>61</v>
      </c>
      <c r="F98" s="50">
        <v>0</v>
      </c>
      <c r="G98" s="64"/>
      <c r="H98" s="1"/>
    </row>
    <row r="99" spans="1:8" x14ac:dyDescent="0.25">
      <c r="A99" s="1"/>
      <c r="B99" s="118"/>
      <c r="C99" s="77"/>
      <c r="D99" s="1"/>
      <c r="E99" s="70" t="s">
        <v>45</v>
      </c>
      <c r="F99" s="50">
        <v>219.40799999999999</v>
      </c>
      <c r="G99" s="64"/>
      <c r="H99" s="1"/>
    </row>
    <row r="100" spans="1:8" ht="14.45" customHeight="1" x14ac:dyDescent="0.25">
      <c r="A100" s="1"/>
      <c r="B100" s="118"/>
      <c r="C100" s="77"/>
      <c r="D100" s="1"/>
      <c r="E100" s="71" t="s">
        <v>62</v>
      </c>
      <c r="F100" s="22">
        <f>F98/F99</f>
        <v>0</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8" t="s">
        <v>53</v>
      </c>
      <c r="C103" s="77"/>
      <c r="D103" s="116" t="s">
        <v>51</v>
      </c>
      <c r="E103" s="116"/>
      <c r="F103" s="116"/>
      <c r="G103" s="67"/>
      <c r="H103" s="1"/>
    </row>
    <row r="104" spans="1:8" ht="48.6" customHeight="1" x14ac:dyDescent="0.25">
      <c r="A104" s="1"/>
      <c r="B104" s="118"/>
      <c r="C104" s="77"/>
      <c r="E104" s="52" t="s">
        <v>44</v>
      </c>
      <c r="F104" s="50">
        <v>0</v>
      </c>
      <c r="G104" s="64"/>
      <c r="H104" s="1"/>
    </row>
    <row r="105" spans="1:8" ht="48.6" customHeight="1" x14ac:dyDescent="0.25">
      <c r="A105" s="1"/>
      <c r="B105" s="118"/>
      <c r="C105" s="77"/>
      <c r="D105" s="1"/>
      <c r="E105" s="52" t="s">
        <v>39</v>
      </c>
      <c r="F105" s="50">
        <v>375.73700000000002</v>
      </c>
      <c r="G105" s="64"/>
      <c r="H105" s="1"/>
    </row>
    <row r="106" spans="1:8" x14ac:dyDescent="0.25">
      <c r="A106" s="1"/>
      <c r="B106" s="118"/>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8" t="s">
        <v>54</v>
      </c>
      <c r="C109" s="77"/>
      <c r="D109" s="116" t="s">
        <v>32</v>
      </c>
      <c r="E109" s="116"/>
      <c r="F109" s="116"/>
      <c r="G109" s="67"/>
      <c r="H109" s="1"/>
    </row>
    <row r="110" spans="1:8" ht="45" x14ac:dyDescent="0.25">
      <c r="A110" s="1"/>
      <c r="B110" s="118"/>
      <c r="C110" s="77"/>
      <c r="E110" s="52" t="s">
        <v>42</v>
      </c>
      <c r="F110" s="50">
        <v>15.94</v>
      </c>
      <c r="G110" s="64"/>
      <c r="H110" s="1"/>
    </row>
    <row r="111" spans="1:8" ht="39.6" customHeight="1" x14ac:dyDescent="0.25">
      <c r="A111" s="1"/>
      <c r="B111" s="118"/>
      <c r="C111" s="77"/>
      <c r="D111" s="1"/>
      <c r="E111" s="52" t="s">
        <v>43</v>
      </c>
      <c r="F111" s="50">
        <v>409.90600000000001</v>
      </c>
      <c r="G111" s="64"/>
      <c r="H111" s="1"/>
    </row>
    <row r="112" spans="1:8" x14ac:dyDescent="0.25">
      <c r="A112" s="1"/>
      <c r="B112" s="118"/>
      <c r="C112" s="77"/>
      <c r="D112" s="1"/>
      <c r="E112" s="21" t="s">
        <v>35</v>
      </c>
      <c r="F112" s="22">
        <f>F110/F111</f>
        <v>3.8886964328406999E-2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7" t="s">
        <v>55</v>
      </c>
      <c r="C115" s="73"/>
      <c r="D115" s="116" t="s">
        <v>47</v>
      </c>
      <c r="E115" s="116"/>
      <c r="F115" s="116"/>
      <c r="G115" s="67"/>
      <c r="H115" s="1"/>
    </row>
    <row r="116" spans="1:8" ht="30" x14ac:dyDescent="0.25">
      <c r="A116" s="1"/>
      <c r="B116" s="117"/>
      <c r="C116" s="73"/>
      <c r="E116" s="52" t="s">
        <v>49</v>
      </c>
      <c r="F116" s="50">
        <v>0</v>
      </c>
      <c r="G116" s="64"/>
      <c r="H116" s="1"/>
    </row>
    <row r="117" spans="1:8" x14ac:dyDescent="0.25">
      <c r="A117" s="1"/>
      <c r="B117" s="117"/>
      <c r="C117" s="73"/>
      <c r="D117" s="1"/>
      <c r="E117" s="53" t="s">
        <v>48</v>
      </c>
      <c r="F117" s="50">
        <v>17.495999999999999</v>
      </c>
      <c r="G117" s="64"/>
      <c r="H117" s="1"/>
    </row>
    <row r="118" spans="1:8" x14ac:dyDescent="0.25">
      <c r="A118" s="1"/>
      <c r="B118" s="117"/>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82</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4A47DC4A-5550-47DD-BA8E-FECAB98B1BEF}"/>
</file>

<file path=customXml/itemProps2.xml><?xml version="1.0" encoding="utf-8"?>
<ds:datastoreItem xmlns:ds="http://schemas.openxmlformats.org/officeDocument/2006/customXml" ds:itemID="{F7C7D431-5AEB-45C3-989E-43EEE2C8F511}"/>
</file>

<file path=customXml/itemProps3.xml><?xml version="1.0" encoding="utf-8"?>
<ds:datastoreItem xmlns:ds="http://schemas.openxmlformats.org/officeDocument/2006/customXml" ds:itemID="{DC613A23-0043-4624-A260-01F2270A707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2024-06-27T05:39:38Z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