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Tharme\Downloads\"/>
    </mc:Choice>
  </mc:AlternateContent>
  <xr:revisionPtr revIDLastSave="0" documentId="13_ncr:1_{B85A5914-8081-450E-B006-C2E71560A106}" xr6:coauthVersionLast="47" xr6:coauthVersionMax="47" xr10:uidLastSave="{00000000-0000-0000-0000-000000000000}"/>
  <bookViews>
    <workbookView xWindow="11655" yWindow="-16320" windowWidth="29040" windowHeight="15720" xr2:uid="{4F70608B-E910-48D1-9173-69FC2A7D1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10" i="1" l="1"/>
  <c r="G17" i="1"/>
  <c r="G18" i="1"/>
  <c r="G19" i="1"/>
  <c r="G21" i="1"/>
  <c r="G20" i="1"/>
  <c r="G16" i="1"/>
  <c r="G15" i="1"/>
  <c r="G14" i="1"/>
  <c r="G13" i="1"/>
  <c r="G12" i="1"/>
  <c r="G11" i="1"/>
  <c r="G9" i="1"/>
  <c r="G8" i="1"/>
  <c r="G7" i="1"/>
  <c r="G6" i="1"/>
  <c r="G5" i="1"/>
  <c r="C22" i="1"/>
  <c r="D3" i="1" l="1"/>
  <c r="D11" i="1"/>
  <c r="D19" i="1"/>
  <c r="D10" i="1"/>
  <c r="D4" i="1"/>
  <c r="D12" i="1"/>
  <c r="D20" i="1"/>
  <c r="D21" i="1"/>
  <c r="D18" i="1"/>
  <c r="D5" i="1"/>
  <c r="D13" i="1"/>
  <c r="D6" i="1"/>
  <c r="D14" i="1"/>
  <c r="D7" i="1"/>
  <c r="D15" i="1"/>
  <c r="D8" i="1"/>
  <c r="D16" i="1"/>
  <c r="D9" i="1"/>
  <c r="D17" i="1"/>
  <c r="E22" i="1" l="1"/>
  <c r="F22" i="1"/>
  <c r="G22" i="1" s="1"/>
  <c r="D22" i="1"/>
</calcChain>
</file>

<file path=xl/sharedStrings.xml><?xml version="1.0" encoding="utf-8"?>
<sst xmlns="http://schemas.openxmlformats.org/spreadsheetml/2006/main" count="26" uniqueCount="26">
  <si>
    <t>Industry</t>
  </si>
  <si>
    <t>Portfolio Weight</t>
  </si>
  <si>
    <t xml:space="preserve">Equifax Score </t>
  </si>
  <si>
    <t xml:space="preserve">Failure </t>
  </si>
  <si>
    <t>Probability of Failure</t>
  </si>
  <si>
    <t>Accommodation and Food Services</t>
  </si>
  <si>
    <t>Administrative and Support Services</t>
  </si>
  <si>
    <t>Agriculture, Forestry and Fishing</t>
  </si>
  <si>
    <t>Arts and Recreation Services</t>
  </si>
  <si>
    <t>Construction</t>
  </si>
  <si>
    <t>Education and Training</t>
  </si>
  <si>
    <t>Electricity, Gas, Water and Waste Services</t>
  </si>
  <si>
    <t>Financial and Insurance Services</t>
  </si>
  <si>
    <t>Health Care and Social Assistance</t>
  </si>
  <si>
    <t>Information Media and Telecommunications</t>
  </si>
  <si>
    <t>Manufacturing</t>
  </si>
  <si>
    <t>Mining</t>
  </si>
  <si>
    <t xml:space="preserve">Other Services </t>
  </si>
  <si>
    <t>Professional, Scientific and Technical Services</t>
  </si>
  <si>
    <t>Public Administration and Safety</t>
  </si>
  <si>
    <t>Rental, Hiring and Real Estate Services</t>
  </si>
  <si>
    <t>Retail Trade</t>
  </si>
  <si>
    <t>Transport, Postal and Warehousing</t>
  </si>
  <si>
    <t>Wholesale Trade</t>
  </si>
  <si>
    <t>Grand Total</t>
  </si>
  <si>
    <t>February 2024 Outstanding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</si>
</sst>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vertical="center"/>
    </xf>
    <xf numFmtId="10" fontId="0" fillId="0" borderId="0" xfId="3" applyNumberFormat="1" applyFont="1"/>
    <xf numFmtId="164" fontId="0" fillId="0" borderId="0" xfId="0" applyNumberFormat="1"/>
    <xf numFmtId="1" fontId="0" fillId="0" borderId="0" xfId="0" applyNumberFormat="1"/>
    <xf numFmtId="44" fontId="0" fillId="0" borderId="0" xfId="2" applyFont="1"/>
    <xf numFmtId="10" fontId="0" fillId="0" borderId="0" xfId="3" applyNumberFormat="1" applyFont="1" applyFill="1"/>
    <xf numFmtId="43" fontId="0" fillId="0" borderId="0" xfId="1" applyFont="1"/>
    <xf numFmtId="0" fontId="2" fillId="0" borderId="1" xfId="0" applyFont="1" applyBorder="1"/>
    <xf numFmtId="44" fontId="2" fillId="0" borderId="1" xfId="2" applyFont="1" applyBorder="1"/>
    <xf numFmtId="10" fontId="2" fillId="0" borderId="1" xfId="3" applyNumberFormat="1" applyFont="1" applyBorder="1"/>
    <xf numFmtId="44" fontId="0" fillId="0" borderId="0" xfId="0" applyNumberFormat="1"/>
    <xf numFmtId="3" fontId="0" fillId="0" borderId="0" xfId="0" applyNumberFormat="1"/>
    <xf numFmtId="9" fontId="0" fillId="0" borderId="0" xfId="3" applyFont="1"/>
    <xf numFmtId="165" fontId="2" fillId="0" borderId="1" xfId="1" applyNumberFormat="1" applyFont="1" applyFill="1" applyBorder="1"/>
    <xf numFmtId="10" fontId="2" fillId="0" borderId="1" xfId="3" applyNumberFormat="1" applyFont="1" applyFill="1" applyBorder="1"/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 cent" xfId="3" builtinId="5"/>
  </cellStyles>
  <dxfs count="8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4CB303-AA4A-4E99-A8B4-E7B609C83D1F}" name="Table4" displayName="Table4" ref="B2:G22" totalsRowShown="0" headerRowDxfId="7" dataDxfId="6">
  <tableColumns count="6">
    <tableColumn id="1" xr3:uid="{93D52CE0-1C94-47D8-A25F-C4925E93654F}" name="Industry" dataDxfId="5"/>
    <tableColumn id="2" xr3:uid="{38026FD1-F25F-44ED-B859-49C7F20CF969}" name="February 2024 Outstanding" dataDxfId="4" dataCellStyle="Currency"/>
    <tableColumn id="3" xr3:uid="{8BF90F39-E9ED-43AA-B5EB-6BBFA01E8D80}" name="Portfolio Weight" dataDxfId="3"/>
    <tableColumn id="5" xr3:uid="{1DF56088-2144-44FE-B572-19EF22D63473}" name="Equifax Score " dataDxfId="2"/>
    <tableColumn id="7" xr3:uid="{08FF51CD-77D2-467B-8483-6EC306189E3A}" name="Failure " dataDxfId="1"/>
    <tableColumn id="8" xr3:uid="{29401FB2-EAFD-4022-AD99-38562815DE38}" name="Probability of Failure" dataDxfId="0" dataCellStyle="Currency">
      <calculatedColumnFormula>Table4[[#This Row],[Failure ]]*Table4[[#This Row],[February 2024 Outstanding]]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CF456-CB7F-4419-B9EC-36E6A4272BEB}">
  <dimension ref="B2:L28"/>
  <sheetViews>
    <sheetView tabSelected="1" workbookViewId="0">
      <selection activeCell="C13" sqref="C13"/>
    </sheetView>
  </sheetViews>
  <sheetFormatPr defaultRowHeight="14.5" x14ac:dyDescent="0.35"/>
  <cols>
    <col min="2" max="2" width="42.453125" bestFit="1" customWidth="1"/>
    <col min="3" max="3" width="31.1796875" customWidth="1"/>
    <col min="4" max="4" width="18.7265625" bestFit="1" customWidth="1"/>
    <col min="5" max="5" width="17.453125" bestFit="1" customWidth="1"/>
    <col min="6" max="6" width="10.453125" bestFit="1" customWidth="1"/>
    <col min="7" max="7" width="24.26953125" bestFit="1" customWidth="1"/>
    <col min="9" max="9" width="14.26953125" bestFit="1" customWidth="1"/>
  </cols>
  <sheetData>
    <row r="2" spans="2:12" x14ac:dyDescent="0.35">
      <c r="B2" s="1" t="s">
        <v>0</v>
      </c>
      <c r="C2" s="1" t="s">
        <v>25</v>
      </c>
      <c r="D2" s="1" t="s">
        <v>1</v>
      </c>
      <c r="E2" s="1" t="s">
        <v>2</v>
      </c>
      <c r="F2" s="1" t="s">
        <v>3</v>
      </c>
      <c r="G2" s="1" t="s">
        <v>4</v>
      </c>
    </row>
    <row r="3" spans="2:12" x14ac:dyDescent="0.35">
      <c r="B3" t="s">
        <v>5</v>
      </c>
      <c r="C3" s="3">
        <v>38924803.04486727</v>
      </c>
      <c r="D3" s="2">
        <f>Table4[[#This Row],[February 2024 Outstanding]]/$C$22</f>
        <v>4.0194119295633025E-2</v>
      </c>
      <c r="E3" s="4">
        <v>634.43835616438355</v>
      </c>
      <c r="F3" s="2">
        <v>1.5186301369863021E-2</v>
      </c>
      <c r="G3" s="5">
        <f>Table4[[#This Row],[Failure ]]*Table4[[#This Row],[February 2024 Outstanding]]</f>
        <v>591123.78980191611</v>
      </c>
      <c r="L3" s="6"/>
    </row>
    <row r="4" spans="2:12" x14ac:dyDescent="0.35">
      <c r="B4" t="s">
        <v>6</v>
      </c>
      <c r="C4" s="3">
        <v>7599934.576864833</v>
      </c>
      <c r="D4" s="2">
        <f>Table4[[#This Row],[February 2024 Outstanding]]/$C$22</f>
        <v>7.8477642306732705E-3</v>
      </c>
      <c r="E4" s="4">
        <v>689.60526315789468</v>
      </c>
      <c r="F4" s="2">
        <v>9.9157894736842077E-3</v>
      </c>
      <c r="G4" s="5">
        <f>Table4[[#This Row],[Failure ]]*Table4[[#This Row],[February 2024 Outstanding]]</f>
        <v>75359.351277964961</v>
      </c>
      <c r="L4" s="6"/>
    </row>
    <row r="5" spans="2:12" x14ac:dyDescent="0.35">
      <c r="B5" t="s">
        <v>7</v>
      </c>
      <c r="C5" s="3">
        <v>125996133.60406797</v>
      </c>
      <c r="D5" s="2">
        <f>Table4[[#This Row],[February 2024 Outstanding]]/$C$22</f>
        <v>0.13010479767959204</v>
      </c>
      <c r="E5" s="4">
        <v>680.71428571428567</v>
      </c>
      <c r="F5" s="2">
        <v>1.1160000000000003E-2</v>
      </c>
      <c r="G5" s="5">
        <f>Table4[[#This Row],[Failure ]]*Table4[[#This Row],[February 2024 Outstanding]]</f>
        <v>1406116.851021399</v>
      </c>
      <c r="L5" s="6"/>
    </row>
    <row r="6" spans="2:12" x14ac:dyDescent="0.35">
      <c r="B6" t="s">
        <v>8</v>
      </c>
      <c r="C6" s="3">
        <v>1015548.5998381632</v>
      </c>
      <c r="D6" s="2">
        <f>Table4[[#This Row],[February 2024 Outstanding]]/$C$22</f>
        <v>1.0486650767470159E-3</v>
      </c>
      <c r="E6" s="4">
        <v>685.12</v>
      </c>
      <c r="F6" s="2">
        <v>1.0928E-2</v>
      </c>
      <c r="G6" s="5">
        <f>Table4[[#This Row],[Failure ]]*Table4[[#This Row],[February 2024 Outstanding]]</f>
        <v>11097.915099031448</v>
      </c>
      <c r="L6" s="6"/>
    </row>
    <row r="7" spans="2:12" x14ac:dyDescent="0.35">
      <c r="B7" t="s">
        <v>9</v>
      </c>
      <c r="C7" s="3">
        <v>16136994.413362429</v>
      </c>
      <c r="D7" s="2">
        <f>Table4[[#This Row],[February 2024 Outstanding]]/$C$22</f>
        <v>1.6663212856235142E-2</v>
      </c>
      <c r="E7" s="4">
        <v>685.17989417989418</v>
      </c>
      <c r="F7" s="2">
        <v>1.0400529100529111E-2</v>
      </c>
      <c r="G7" s="5">
        <f>Table4[[#This Row],[Failure ]]*Table4[[#This Row],[February 2024 Outstanding]]</f>
        <v>167833.27999125165</v>
      </c>
      <c r="L7" s="6"/>
    </row>
    <row r="8" spans="2:12" x14ac:dyDescent="0.35">
      <c r="B8" t="s">
        <v>10</v>
      </c>
      <c r="C8" s="3">
        <v>343748.92216965253</v>
      </c>
      <c r="D8" s="2">
        <f>Table4[[#This Row],[February 2024 Outstanding]]/$C$22</f>
        <v>3.5495838397708195E-4</v>
      </c>
      <c r="E8" s="4">
        <v>676.90909090909088</v>
      </c>
      <c r="F8" s="2">
        <v>1.0418181818181816E-2</v>
      </c>
      <c r="G8" s="5">
        <f>Table4[[#This Row],[Failure ]]*Table4[[#This Row],[February 2024 Outstanding]]</f>
        <v>3581.2387709674704</v>
      </c>
      <c r="L8" s="6"/>
    </row>
    <row r="9" spans="2:12" x14ac:dyDescent="0.35">
      <c r="B9" t="s">
        <v>11</v>
      </c>
      <c r="C9" s="3">
        <v>451156.37900292588</v>
      </c>
      <c r="D9" s="2">
        <f>Table4[[#This Row],[February 2024 Outstanding]]/$C$22</f>
        <v>4.6586833844033043E-4</v>
      </c>
      <c r="E9" s="4">
        <v>688</v>
      </c>
      <c r="F9" s="2">
        <v>9.2800000000000001E-3</v>
      </c>
      <c r="G9" s="5">
        <f>Table4[[#This Row],[Failure ]]*Table4[[#This Row],[February 2024 Outstanding]]</f>
        <v>4186.7311971471518</v>
      </c>
      <c r="L9" s="6"/>
    </row>
    <row r="10" spans="2:12" x14ac:dyDescent="0.35">
      <c r="B10" t="s">
        <v>12</v>
      </c>
      <c r="C10" s="3">
        <v>170563418.93013716</v>
      </c>
      <c r="D10" s="2">
        <f>Table4[[#This Row],[February 2024 Outstanding]]/$C$22</f>
        <v>0.17612539747591527</v>
      </c>
      <c r="E10" s="4">
        <v>712.63865546218483</v>
      </c>
      <c r="F10" s="2">
        <v>7.7865546218487472E-3</v>
      </c>
      <c r="G10" s="5">
        <f>Table4[[#This Row],[Failure ]]*Table4[[#This Row],[February 2024 Outstanding]]</f>
        <v>1328101.3779887836</v>
      </c>
      <c r="L10" s="6"/>
    </row>
    <row r="11" spans="2:12" x14ac:dyDescent="0.35">
      <c r="B11" t="s">
        <v>13</v>
      </c>
      <c r="C11" s="3">
        <v>38594044.4716736</v>
      </c>
      <c r="D11" s="2">
        <f>Table4[[#This Row],[February 2024 Outstanding]]/$C$22</f>
        <v>3.9852574868711313E-2</v>
      </c>
      <c r="E11" s="4">
        <v>683.48</v>
      </c>
      <c r="F11" s="2">
        <v>1.0419999999999999E-2</v>
      </c>
      <c r="G11" s="5">
        <f>Table4[[#This Row],[Failure ]]*Table4[[#This Row],[February 2024 Outstanding]]</f>
        <v>402149.94339483889</v>
      </c>
      <c r="L11" s="6"/>
    </row>
    <row r="12" spans="2:12" x14ac:dyDescent="0.35">
      <c r="B12" t="s">
        <v>14</v>
      </c>
      <c r="C12" s="3">
        <v>162225619.08307087</v>
      </c>
      <c r="D12" s="2">
        <f>Table4[[#This Row],[February 2024 Outstanding]]/$C$22</f>
        <v>0.16751570659758766</v>
      </c>
      <c r="E12" s="4">
        <v>690.84615384615381</v>
      </c>
      <c r="F12" s="2">
        <v>8.9961538461538412E-3</v>
      </c>
      <c r="G12" s="5">
        <f>Table4[[#This Row],[Failure ]]*Table4[[#This Row],[February 2024 Outstanding]]</f>
        <v>1459406.627058856</v>
      </c>
      <c r="I12" s="7"/>
      <c r="L12" s="6"/>
    </row>
    <row r="13" spans="2:12" x14ac:dyDescent="0.35">
      <c r="B13" t="s">
        <v>15</v>
      </c>
      <c r="C13" s="3">
        <v>10772452.169335309</v>
      </c>
      <c r="D13" s="2">
        <f>Table4[[#This Row],[February 2024 Outstanding]]/$C$22</f>
        <v>1.112373586326622E-2</v>
      </c>
      <c r="E13" s="4">
        <v>712.64772727272725</v>
      </c>
      <c r="F13" s="2">
        <v>8.9818181818181846E-3</v>
      </c>
      <c r="G13" s="5">
        <f>Table4[[#This Row],[Failure ]]*Table4[[#This Row],[February 2024 Outstanding]]</f>
        <v>96756.206757302629</v>
      </c>
      <c r="L13" s="6"/>
    </row>
    <row r="14" spans="2:12" x14ac:dyDescent="0.35">
      <c r="B14" t="s">
        <v>16</v>
      </c>
      <c r="C14" s="3">
        <v>25198864.870091442</v>
      </c>
      <c r="D14" s="2">
        <f>Table4[[#This Row],[February 2024 Outstanding]]/$C$22</f>
        <v>2.6020585885444789E-2</v>
      </c>
      <c r="E14" s="4">
        <v>579.66666666666663</v>
      </c>
      <c r="F14" s="2">
        <v>2.1066666666666664E-2</v>
      </c>
      <c r="G14" s="5">
        <f>Table4[[#This Row],[Failure ]]*Table4[[#This Row],[February 2024 Outstanding]]</f>
        <v>530856.08659659303</v>
      </c>
      <c r="L14" s="6"/>
    </row>
    <row r="15" spans="2:12" x14ac:dyDescent="0.35">
      <c r="B15" t="s">
        <v>17</v>
      </c>
      <c r="C15" s="3">
        <v>33955027.957754396</v>
      </c>
      <c r="D15" s="2">
        <f>Table4[[#This Row],[February 2024 Outstanding]]/$C$22</f>
        <v>3.5062282597740725E-2</v>
      </c>
      <c r="E15" s="4">
        <v>684.80722891566268</v>
      </c>
      <c r="F15" s="2">
        <v>9.9614457831325304E-3</v>
      </c>
      <c r="G15" s="5">
        <f>Table4[[#This Row],[Failure ]]*Table4[[#This Row],[February 2024 Outstanding]]</f>
        <v>338241.17006591969</v>
      </c>
      <c r="L15" s="6"/>
    </row>
    <row r="16" spans="2:12" x14ac:dyDescent="0.35">
      <c r="B16" t="s">
        <v>18</v>
      </c>
      <c r="C16" s="3">
        <v>3991715.9821450999</v>
      </c>
      <c r="D16" s="2">
        <f>Table4[[#This Row],[February 2024 Outstanding]]/$C$22</f>
        <v>4.1218836276624808E-3</v>
      </c>
      <c r="E16" s="4">
        <v>727.495145631068</v>
      </c>
      <c r="F16" s="2">
        <v>7.5349514563106817E-3</v>
      </c>
      <c r="G16" s="5">
        <f>Table4[[#This Row],[Failure ]]*Table4[[#This Row],[February 2024 Outstanding]]</f>
        <v>30077.386152842842</v>
      </c>
      <c r="L16" s="6"/>
    </row>
    <row r="17" spans="2:12" x14ac:dyDescent="0.35">
      <c r="B17" t="s">
        <v>19</v>
      </c>
      <c r="C17" s="3">
        <v>40660.807391087714</v>
      </c>
      <c r="D17" s="2">
        <f>Table4[[#This Row],[February 2024 Outstanding]]/$C$22</f>
        <v>4.1986733781293805E-5</v>
      </c>
      <c r="E17" s="4">
        <v>692.5</v>
      </c>
      <c r="F17" s="2">
        <v>9.549999999999996E-3</v>
      </c>
      <c r="G17" s="5">
        <f>Table4[[#This Row],[Failure ]]*Table4[[#This Row],[February 2024 Outstanding]]</f>
        <v>388.31071058488749</v>
      </c>
      <c r="L17" s="6"/>
    </row>
    <row r="18" spans="2:12" x14ac:dyDescent="0.35">
      <c r="B18" t="s">
        <v>20</v>
      </c>
      <c r="C18" s="3">
        <v>90893865.996195093</v>
      </c>
      <c r="D18" s="2">
        <f>Table4[[#This Row],[February 2024 Outstanding]]/$C$22</f>
        <v>9.3857864582672423E-2</v>
      </c>
      <c r="E18" s="4">
        <v>711.8</v>
      </c>
      <c r="F18" s="2">
        <v>9.4233333333333322E-3</v>
      </c>
      <c r="G18" s="5">
        <f>Table4[[#This Row],[Failure ]]*Table4[[#This Row],[February 2024 Outstanding]]</f>
        <v>856523.19723747834</v>
      </c>
      <c r="L18" s="6"/>
    </row>
    <row r="19" spans="2:12" x14ac:dyDescent="0.35">
      <c r="B19" t="s">
        <v>21</v>
      </c>
      <c r="C19" s="3">
        <v>44224181.340874344</v>
      </c>
      <c r="D19" s="2">
        <f>Table4[[#This Row],[February 2024 Outstanding]]/$C$22</f>
        <v>4.56663073803582E-2</v>
      </c>
      <c r="E19" s="4">
        <v>700.78616352201254</v>
      </c>
      <c r="F19" s="2">
        <v>8.9465408805031559E-3</v>
      </c>
      <c r="G19" s="5">
        <f>Table4[[#This Row],[Failure ]]*Table4[[#This Row],[February 2024 Outstanding]]</f>
        <v>395653.44627291721</v>
      </c>
      <c r="L19" s="6"/>
    </row>
    <row r="20" spans="2:12" x14ac:dyDescent="0.35">
      <c r="B20" t="s">
        <v>22</v>
      </c>
      <c r="C20" s="3">
        <v>49673544.060746595</v>
      </c>
      <c r="D20" s="2">
        <f>Table4[[#This Row],[February 2024 Outstanding]]/$C$22</f>
        <v>5.129337079787246E-2</v>
      </c>
      <c r="E20" s="4">
        <v>665.85416666666663</v>
      </c>
      <c r="F20" s="2">
        <v>1.1887499999999995E-2</v>
      </c>
      <c r="G20" s="5">
        <f>Table4[[#This Row],[Failure ]]*Table4[[#This Row],[February 2024 Outstanding]]</f>
        <v>590494.25502212497</v>
      </c>
      <c r="L20" s="6"/>
    </row>
    <row r="21" spans="2:12" x14ac:dyDescent="0.35">
      <c r="B21" t="s">
        <v>23</v>
      </c>
      <c r="C21" s="3">
        <v>147818634.01041177</v>
      </c>
      <c r="D21" s="2">
        <f>Table4[[#This Row],[February 2024 Outstanding]]/$C$22</f>
        <v>0.15263891772768937</v>
      </c>
      <c r="E21" s="4">
        <v>685.30357142857144</v>
      </c>
      <c r="F21" s="2">
        <v>1.0326785714285712E-2</v>
      </c>
      <c r="G21" s="5">
        <f>Table4[[#This Row],[Failure ]]*Table4[[#This Row],[February 2024 Outstanding]]</f>
        <v>1526491.3580039483</v>
      </c>
      <c r="L21" s="6"/>
    </row>
    <row r="22" spans="2:12" ht="15" thickBot="1" x14ac:dyDescent="0.4">
      <c r="B22" s="8" t="s">
        <v>24</v>
      </c>
      <c r="C22" s="9">
        <f>SUM(C3:C21)</f>
        <v>968420349.21999991</v>
      </c>
      <c r="D22" s="10">
        <f>SUM(D3:D21)</f>
        <v>1</v>
      </c>
      <c r="E22" s="14">
        <f>SUMPRODUCT(D3:D21,E3:E21)</f>
        <v>688.27052923930762</v>
      </c>
      <c r="F22" s="15">
        <f>SUMPRODUCT(D3:D21,F3:F21)</f>
        <v>1.0134481922366424E-2</v>
      </c>
      <c r="G22" s="16">
        <f>Table4[[#This Row],[Failure ]]*Table4[[#This Row],[February 2024 Outstanding]]</f>
        <v>9814438.5224218685</v>
      </c>
      <c r="I22" s="11"/>
      <c r="L22" s="6"/>
    </row>
    <row r="23" spans="2:12" ht="15" thickTop="1" x14ac:dyDescent="0.35"/>
    <row r="24" spans="2:12" x14ac:dyDescent="0.35">
      <c r="C24" s="12"/>
      <c r="F24" s="13"/>
      <c r="I24" s="13"/>
    </row>
    <row r="25" spans="2:12" x14ac:dyDescent="0.35">
      <c r="C25" s="12"/>
    </row>
    <row r="26" spans="2:12" x14ac:dyDescent="0.35">
      <c r="C26" s="12"/>
    </row>
    <row r="28" spans="2:12" x14ac:dyDescent="0.35">
      <c r="C28" s="11"/>
    </row>
  </sheetData>
  <phoneticPr fontId="3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D1EC2E6-6830-43F7-AB72-0FDC234DA608}"/>
</file>

<file path=customXml/itemProps2.xml><?xml version="1.0" encoding="utf-8"?>
<ds:datastoreItem xmlns:ds="http://schemas.openxmlformats.org/officeDocument/2006/customXml" ds:itemID="{C6283BD4-F0DF-43FC-82D2-0D4F7083DA5D}"/>
</file>

<file path=customXml/itemProps3.xml><?xml version="1.0" encoding="utf-8"?>
<ds:datastoreItem xmlns:ds="http://schemas.openxmlformats.org/officeDocument/2006/customXml" ds:itemID="{FDDE112C-690A-45E4-8525-220C91CB55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Wong</dc:creator>
  <cp:lastModifiedBy>Mat Tharme</cp:lastModifiedBy>
  <dcterms:created xsi:type="dcterms:W3CDTF">2023-01-15T23:27:56Z</dcterms:created>
  <dcterms:modified xsi:type="dcterms:W3CDTF">2024-11-05T00:13:05Z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