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arme\Downloads\"/>
    </mc:Choice>
  </mc:AlternateContent>
  <xr:revisionPtr revIDLastSave="0" documentId="13_ncr:1_{D83FD0D0-ED4D-41A7-B9C9-3B0BE678E9F4}" xr6:coauthVersionLast="47" xr6:coauthVersionMax="47" xr10:uidLastSave="{00000000-0000-0000-0000-000000000000}"/>
  <bookViews>
    <workbookView xWindow="11655" yWindow="-16320" windowWidth="29040" windowHeight="1572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3" i="1" l="1"/>
  <c r="D11" i="1"/>
  <c r="D19" i="1"/>
  <c r="D10" i="1"/>
  <c r="D4" i="1"/>
  <c r="D12" i="1"/>
  <c r="D20" i="1"/>
  <c r="D21" i="1"/>
  <c r="D18" i="1"/>
  <c r="D5" i="1"/>
  <c r="D13" i="1"/>
  <c r="D6" i="1"/>
  <c r="D14" i="1"/>
  <c r="D7" i="1"/>
  <c r="D15" i="1"/>
  <c r="D8" i="1"/>
  <c r="D16" i="1"/>
  <c r="D9" i="1"/>
  <c r="D17" i="1"/>
  <c r="E22" i="1" l="1"/>
  <c r="F22" i="1"/>
  <c r="G22" i="1" s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<sst xmlns="http://schemas.openxmlformats.org/spreadsheetml/2006/main" count="26" uniqueCount="26">
  <si>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</si>
  <si>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</si>
  <si>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</si>
  <si>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</si>
  <si>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</si>
  <si>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</si>
  <si>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</si>
  <si>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</si>
  <si>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</si>
  <si>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</si>
  <si>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</si>
  <si>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</si>
  <si>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</si>
  <si>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</si>
  <si>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</si>
  <si>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</si>
  <si>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</si>
  <si>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</si>
  <si>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</si>
  <si>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</si>
  <si>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</si>
  <si>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</si>
  <si>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</si>
  <si>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</si>
  <si>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</si>
  <si>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January 2024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</si>
</sst>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 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>
  <tableColumns count="6">
    <tableColumn id="1" xr3:uid="{93D52CE0-1C94-47D8-A25F-C4925E93654F}" name="Industry" dataDxfId="5"/>
    <tableColumn id="2" xr3:uid="{38026FD1-F25F-44ED-B859-49C7F20CF969}" name="January 2024 Outstanding" dataDxfId="4" dataCellStyle="Currency"/>
    <tableColumn id="3" xr3:uid="{8BF90F39-E9ED-43AA-B5EB-6BBFA01E8D80}" name="Portfolio Weight" dataDxfId="3"/>
    <tableColumn id="5" xr3:uid="{1DF56088-2144-44FE-B572-19EF22D63473}" name="Equifax Score " dataDxfId="2"/>
    <tableColumn id="7" xr3:uid="{08FF51CD-77D2-467B-8483-6EC306189E3A}" name="Failure " dataDxfId="1"/>
    <tableColumn id="8" xr3:uid="{29401FB2-EAFD-4022-AD99-38562815DE38}" name="Probability of Failure" dataDxfId="0" dataCellStyle="Currency">
      <calculatedColumnFormula>Table4[[#This Row],[Failure ]]*Table4[[#This Row],[January 2024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/>
  </sheetViews>
  <sheetFormatPr defaultRowHeight="14.5" x14ac:dyDescent="0.35"/>
  <cols>
    <col min="2" max="2" width="42.453125" bestFit="1" customWidth="1"/>
    <col min="3" max="3" width="31.1796875" customWidth="1"/>
    <col min="4" max="4" width="18.7265625" bestFit="1" customWidth="1"/>
    <col min="5" max="5" width="17.453125" bestFit="1" customWidth="1"/>
    <col min="6" max="6" width="10.453125" bestFit="1" customWidth="1"/>
    <col min="7" max="7" width="24.26953125" bestFit="1" customWidth="1"/>
    <col min="9" max="9" width="14.26953125" bestFit="1" customWidth="1"/>
  </cols>
  <sheetData>
    <row r="2" spans="2:12" x14ac:dyDescent="0.3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35">
      <c r="B3" t="s">
        <v>5</v>
      </c>
      <c r="C3" s="3">
        <v>38723275.098300129</v>
      </c>
      <c r="D3" s="2">
        <f>Table4[[#This Row],[January 2024 Outstanding]]/$C$22</f>
        <v>3.9738440248710261E-2</v>
      </c>
      <c r="E3" s="4">
        <v>632.94202898550725</v>
      </c>
      <c r="F3" s="2">
        <v>1.5401449275362328E-2</v>
      </c>
      <c r="G3" s="5">
        <f>Table4[[#This Row],[Failure ]]*Table4[[#This Row],[January 2024 Outstanding]]</f>
        <v>596394.5572023706</v>
      </c>
      <c r="L3" s="6"/>
    </row>
    <row r="4" spans="2:12" x14ac:dyDescent="0.35">
      <c r="B4" t="s">
        <v>6</v>
      </c>
      <c r="C4" s="3">
        <v>7872501.3158890745</v>
      </c>
      <c r="D4" s="2">
        <f>Table4[[#This Row],[January 2024 Outstanding]]/$C$22</f>
        <v>8.0788859505089728E-3</v>
      </c>
      <c r="E4" s="4">
        <v>689.60526315789468</v>
      </c>
      <c r="F4" s="2">
        <v>9.9157894736842077E-3</v>
      </c>
      <c r="G4" s="5">
        <f>Table4[[#This Row],[Failure ]]*Table4[[#This Row],[January 2024 Outstanding]]</f>
        <v>78062.065679657957</v>
      </c>
      <c r="L4" s="6"/>
    </row>
    <row r="5" spans="2:12" x14ac:dyDescent="0.35">
      <c r="B5" t="s">
        <v>7</v>
      </c>
      <c r="C5" s="3">
        <v>125471090.44944969</v>
      </c>
      <c r="D5" s="2">
        <f>Table4[[#This Row],[January 2024 Outstanding]]/$C$22</f>
        <v>0.12876042685203692</v>
      </c>
      <c r="E5" s="4">
        <v>676.80555555555554</v>
      </c>
      <c r="F5" s="2">
        <v>1.138055555555556E-2</v>
      </c>
      <c r="G5" s="5">
        <f>Table4[[#This Row],[Failure ]]*Table4[[#This Row],[January 2024 Outstanding]]</f>
        <v>1427930.7154760989</v>
      </c>
      <c r="L5" s="6"/>
    </row>
    <row r="6" spans="2:12" x14ac:dyDescent="0.35">
      <c r="B6" t="s">
        <v>8</v>
      </c>
      <c r="C6" s="3">
        <v>1158247.4381666896</v>
      </c>
      <c r="D6" s="2">
        <f>Table4[[#This Row],[January 2024 Outstanding]]/$C$22</f>
        <v>1.1886119264955771E-3</v>
      </c>
      <c r="E6" s="4">
        <v>685.12</v>
      </c>
      <c r="F6" s="2">
        <v>1.0927999999999993E-2</v>
      </c>
      <c r="G6" s="5">
        <f>Table4[[#This Row],[Failure ]]*Table4[[#This Row],[January 2024 Outstanding]]</f>
        <v>12657.328004285577</v>
      </c>
      <c r="L6" s="6"/>
    </row>
    <row r="7" spans="2:12" x14ac:dyDescent="0.35">
      <c r="B7" t="s">
        <v>9</v>
      </c>
      <c r="C7" s="3">
        <v>17590039.306768674</v>
      </c>
      <c r="D7" s="2">
        <f>Table4[[#This Row],[January 2024 Outstanding]]/$C$22</f>
        <v>1.8051177855955072E-2</v>
      </c>
      <c r="E7" s="4">
        <v>685</v>
      </c>
      <c r="F7" s="2">
        <v>1.0400000000000006E-2</v>
      </c>
      <c r="G7" s="5">
        <f>Table4[[#This Row],[Failure ]]*Table4[[#This Row],[January 2024 Outstanding]]</f>
        <v>182936.40879039431</v>
      </c>
      <c r="L7" s="6"/>
    </row>
    <row r="8" spans="2:12" x14ac:dyDescent="0.35">
      <c r="B8" t="s">
        <v>10</v>
      </c>
      <c r="C8" s="3">
        <v>392034.29068636696</v>
      </c>
      <c r="D8" s="2">
        <f>Table4[[#This Row],[January 2024 Outstanding]]/$C$22</f>
        <v>4.0231181883088139E-4</v>
      </c>
      <c r="E8" s="4">
        <v>676.90909090909088</v>
      </c>
      <c r="F8" s="2">
        <v>1.0418181818181816E-2</v>
      </c>
      <c r="G8" s="5">
        <f>Table4[[#This Row],[Failure ]]*Table4[[#This Row],[January 2024 Outstanding]]</f>
        <v>4084.2845193325134</v>
      </c>
      <c r="L8" s="6"/>
    </row>
    <row r="9" spans="2:12" x14ac:dyDescent="0.35">
      <c r="B9" t="s">
        <v>11</v>
      </c>
      <c r="C9" s="3">
        <v>440977.35265314957</v>
      </c>
      <c r="D9" s="2">
        <f>Table4[[#This Row],[January 2024 Outstanding]]/$C$22</f>
        <v>4.5253796676435751E-4</v>
      </c>
      <c r="E9" s="4">
        <v>679.33333333333337</v>
      </c>
      <c r="F9" s="2">
        <v>1.0044444444444443E-2</v>
      </c>
      <c r="G9" s="5">
        <f>Table4[[#This Row],[Failure ]]*Table4[[#This Row],[January 2024 Outstanding]]</f>
        <v>4429.3725199827459</v>
      </c>
      <c r="L9" s="6"/>
    </row>
    <row r="10" spans="2:12" x14ac:dyDescent="0.35">
      <c r="B10" t="s">
        <v>12</v>
      </c>
      <c r="C10" s="3">
        <v>165612929.50619644</v>
      </c>
      <c r="D10" s="2">
        <f>Table4[[#This Row],[January 2024 Outstanding]]/$C$22</f>
        <v>0.16995461997698519</v>
      </c>
      <c r="E10" s="4">
        <v>711.45081967213116</v>
      </c>
      <c r="F10" s="2">
        <v>7.8270491803278767E-3</v>
      </c>
      <c r="G10" s="5">
        <f>Table4[[#This Row],[Failure ]]*Table4[[#This Row],[January 2024 Outstanding]]</f>
        <v>1296260.5441431734</v>
      </c>
      <c r="L10" s="6"/>
    </row>
    <row r="11" spans="2:12" x14ac:dyDescent="0.35">
      <c r="B11" t="s">
        <v>13</v>
      </c>
      <c r="C11" s="3">
        <v>38877100.020870417</v>
      </c>
      <c r="D11" s="2">
        <f>Table4[[#This Row],[January 2024 Outstanding]]/$C$22</f>
        <v>3.9896297828649056E-2</v>
      </c>
      <c r="E11" s="4">
        <v>675.34615384615381</v>
      </c>
      <c r="F11" s="2">
        <v>1.137307692307692E-2</v>
      </c>
      <c r="G11" s="5">
        <f>Table4[[#This Row],[Failure ]]*Table4[[#This Row],[January 2024 Outstanding]]</f>
        <v>442152.24908351456</v>
      </c>
      <c r="L11" s="6"/>
    </row>
    <row r="12" spans="2:12" x14ac:dyDescent="0.35">
      <c r="B12" t="s">
        <v>14</v>
      </c>
      <c r="C12" s="3">
        <v>156511988.06816712</v>
      </c>
      <c r="D12" s="2">
        <f>Table4[[#This Row],[January 2024 Outstanding]]/$C$22</f>
        <v>0.16061508925227086</v>
      </c>
      <c r="E12" s="4">
        <v>692.03703703703707</v>
      </c>
      <c r="F12" s="2">
        <v>8.8888888888888871E-3</v>
      </c>
      <c r="G12" s="5">
        <f>Table4[[#This Row],[Failure ]]*Table4[[#This Row],[January 2024 Outstanding]]</f>
        <v>1391217.6717170407</v>
      </c>
      <c r="I12" s="7"/>
      <c r="L12" s="6"/>
    </row>
    <row r="13" spans="2:12" x14ac:dyDescent="0.35">
      <c r="B13" t="s">
        <v>15</v>
      </c>
      <c r="C13" s="3">
        <v>11588299.655318923</v>
      </c>
      <c r="D13" s="2">
        <f>Table4[[#This Row],[January 2024 Outstanding]]/$C$22</f>
        <v>1.1892097253345592E-2</v>
      </c>
      <c r="E13" s="4">
        <v>713.30681818181813</v>
      </c>
      <c r="F13" s="2">
        <v>8.7522727272727301E-3</v>
      </c>
      <c r="G13" s="5">
        <f>Table4[[#This Row],[Failure ]]*Table4[[#This Row],[January 2024 Outstanding]]</f>
        <v>101423.95902871179</v>
      </c>
      <c r="L13" s="6"/>
    </row>
    <row r="14" spans="2:12" x14ac:dyDescent="0.35">
      <c r="B14" t="s">
        <v>16</v>
      </c>
      <c r="C14" s="3">
        <v>25374703.198152483</v>
      </c>
      <c r="D14" s="2">
        <f>Table4[[#This Row],[January 2024 Outstanding]]/$C$22</f>
        <v>2.6039923645632033E-2</v>
      </c>
      <c r="E14" s="4">
        <v>579.66666666666663</v>
      </c>
      <c r="F14" s="2">
        <v>2.1066666666666664E-2</v>
      </c>
      <c r="G14" s="5">
        <f>Table4[[#This Row],[Failure ]]*Table4[[#This Row],[January 2024 Outstanding]]</f>
        <v>534560.41404107888</v>
      </c>
      <c r="L14" s="6"/>
    </row>
    <row r="15" spans="2:12" x14ac:dyDescent="0.35">
      <c r="B15" t="s">
        <v>17</v>
      </c>
      <c r="C15" s="3">
        <v>27736476.830436669</v>
      </c>
      <c r="D15" s="2">
        <f>Table4[[#This Row],[January 2024 Outstanding]]/$C$22</f>
        <v>2.8463613277494408E-2</v>
      </c>
      <c r="E15" s="4">
        <v>689.625</v>
      </c>
      <c r="F15" s="2">
        <v>9.4099999999999878E-3</v>
      </c>
      <c r="G15" s="5">
        <f>Table4[[#This Row],[Failure ]]*Table4[[#This Row],[January 2024 Outstanding]]</f>
        <v>261000.24697440871</v>
      </c>
      <c r="L15" s="6"/>
    </row>
    <row r="16" spans="2:12" x14ac:dyDescent="0.35">
      <c r="B16" t="s">
        <v>18</v>
      </c>
      <c r="C16" s="3">
        <v>20903420.836548731</v>
      </c>
      <c r="D16" s="2">
        <f>Table4[[#This Row],[January 2024 Outstanding]]/$C$22</f>
        <v>2.1451422634014276E-2</v>
      </c>
      <c r="E16" s="4">
        <v>727.74257425742576</v>
      </c>
      <c r="F16" s="2">
        <v>7.5603960396039595E-3</v>
      </c>
      <c r="G16" s="5">
        <f>Table4[[#This Row],[Failure ]]*Table4[[#This Row],[January 2024 Outstanding]]</f>
        <v>158038.14010681791</v>
      </c>
      <c r="L16" s="6"/>
    </row>
    <row r="17" spans="2:12" x14ac:dyDescent="0.35">
      <c r="B17" t="s">
        <v>19</v>
      </c>
      <c r="C17" s="3">
        <v>48968.186405269873</v>
      </c>
      <c r="D17" s="2">
        <f>Table4[[#This Row],[January 2024 Outstanding]]/$C$22</f>
        <v>5.0251931031498544E-5</v>
      </c>
      <c r="E17" s="4">
        <v>692.5</v>
      </c>
      <c r="F17" s="2">
        <v>9.549999999999996E-3</v>
      </c>
      <c r="G17" s="5">
        <f>Table4[[#This Row],[Failure ]]*Table4[[#This Row],[January 2024 Outstanding]]</f>
        <v>467.64618017032711</v>
      </c>
      <c r="L17" s="6"/>
    </row>
    <row r="18" spans="2:12" x14ac:dyDescent="0.35">
      <c r="B18" t="s">
        <v>20</v>
      </c>
      <c r="C18" s="3">
        <v>95631295.612707242</v>
      </c>
      <c r="D18" s="2">
        <f>Table4[[#This Row],[January 2024 Outstanding]]/$C$22</f>
        <v>9.8138355213119283E-2</v>
      </c>
      <c r="E18" s="4">
        <v>714.27586206896547</v>
      </c>
      <c r="F18" s="2">
        <v>9.2999999999999992E-3</v>
      </c>
      <c r="G18" s="5">
        <f>Table4[[#This Row],[Failure ]]*Table4[[#This Row],[January 2024 Outstanding]]</f>
        <v>889371.04919817729</v>
      </c>
      <c r="L18" s="6"/>
    </row>
    <row r="19" spans="2:12" x14ac:dyDescent="0.35">
      <c r="B19" t="s">
        <v>21</v>
      </c>
      <c r="C19" s="3">
        <v>45328871.844678551</v>
      </c>
      <c r="D19" s="2">
        <f>Table4[[#This Row],[January 2024 Outstanding]]/$C$22</f>
        <v>4.6517208597892504E-2</v>
      </c>
      <c r="E19" s="4">
        <v>697.7341772151899</v>
      </c>
      <c r="F19" s="2">
        <v>9.1822784810126727E-3</v>
      </c>
      <c r="G19" s="5">
        <f>Table4[[#This Row],[Failure ]]*Table4[[#This Row],[January 2024 Outstanding]]</f>
        <v>416222.3245079731</v>
      </c>
      <c r="L19" s="6"/>
    </row>
    <row r="20" spans="2:12" x14ac:dyDescent="0.35">
      <c r="B20" t="s">
        <v>22</v>
      </c>
      <c r="C20" s="3">
        <v>50048706.097895555</v>
      </c>
      <c r="D20" s="2">
        <f>Table4[[#This Row],[January 2024 Outstanding]]/$C$22</f>
        <v>5.1360777510365857E-2</v>
      </c>
      <c r="E20" s="4">
        <v>668.58823529411768</v>
      </c>
      <c r="F20" s="2">
        <v>1.1633333333333332E-2</v>
      </c>
      <c r="G20" s="5">
        <f>Table4[[#This Row],[Failure ]]*Table4[[#This Row],[January 2024 Outstanding]]</f>
        <v>582233.28093885153</v>
      </c>
      <c r="L20" s="6"/>
    </row>
    <row r="21" spans="2:12" x14ac:dyDescent="0.35">
      <c r="B21" t="s">
        <v>23</v>
      </c>
      <c r="C21" s="3">
        <v>145142899.85070884</v>
      </c>
      <c r="D21" s="2">
        <f>Table4[[#This Row],[January 2024 Outstanding]]/$C$22</f>
        <v>0.14894795025989738</v>
      </c>
      <c r="E21" s="4">
        <v>686.20754716981128</v>
      </c>
      <c r="F21" s="2">
        <v>1.0260377358490561E-2</v>
      </c>
      <c r="G21" s="5">
        <f>Table4[[#This Row],[Failure ]]*Table4[[#This Row],[January 2024 Outstanding]]</f>
        <v>1489220.9233738761</v>
      </c>
      <c r="L21" s="6"/>
    </row>
    <row r="22" spans="2:12" ht="15" thickBot="1" x14ac:dyDescent="0.4">
      <c r="B22" s="8" t="s">
        <v>24</v>
      </c>
      <c r="C22" s="9">
        <f>SUM(C3:C21)</f>
        <v>974453824.96000004</v>
      </c>
      <c r="D22" s="10">
        <f>SUM(D3:D21)</f>
        <v>1</v>
      </c>
      <c r="E22" s="14">
        <f>SUMPRODUCT(D3:D21,E3:E21)</f>
        <v>688.59329607194184</v>
      </c>
      <c r="F22" s="15">
        <f>SUMPRODUCT(D3:D21,F3:F21)</f>
        <v>1.0127378977542638E-2</v>
      </c>
      <c r="G22" s="16">
        <f>Table4[[#This Row],[Failure ]]*Table4[[#This Row],[January 2024 Outstanding]]</f>
        <v>9868663.1814859174</v>
      </c>
      <c r="I22" s="11"/>
      <c r="L22" s="6"/>
    </row>
    <row r="23" spans="2:12" ht="15" thickTop="1" x14ac:dyDescent="0.35"/>
    <row r="24" spans="2:12" x14ac:dyDescent="0.35">
      <c r="C24" s="12"/>
      <c r="F24" s="13"/>
      <c r="I24" s="13"/>
    </row>
    <row r="25" spans="2:12" x14ac:dyDescent="0.35">
      <c r="C25" s="12"/>
    </row>
    <row r="26" spans="2:12" x14ac:dyDescent="0.35">
      <c r="C26" s="12"/>
    </row>
    <row r="28" spans="2:12" x14ac:dyDescent="0.3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81C9F0-70ED-4CDA-8F71-B14041B7FCB0}"/>
</file>

<file path=customXml/itemProps2.xml><?xml version="1.0" encoding="utf-8"?>
<ds:datastoreItem xmlns:ds="http://schemas.openxmlformats.org/officeDocument/2006/customXml" ds:itemID="{669868F2-5392-4B7A-A90A-7B87DEA6C7E9}"/>
</file>

<file path=customXml/itemProps3.xml><?xml version="1.0" encoding="utf-8"?>
<ds:datastoreItem xmlns:ds="http://schemas.openxmlformats.org/officeDocument/2006/customXml" ds:itemID="{0E0F35F0-8608-4F42-A7AE-6A4CDAA739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Mat Tharme</cp:lastModifiedBy>
  <dcterms:created xsi:type="dcterms:W3CDTF">2023-01-15T23:27:56Z</dcterms:created>
  <dcterms:modified xsi:type="dcterms:W3CDTF">2024-11-05T00:22:35Z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