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ceanafund-my.sharepoint.com/personal/mat_tharme_oceanafunds_com/Documents/Desktop/Temp website files/"/>
    </mc:Choice>
  </mc:AlternateContent>
  <xr:revisionPtr revIDLastSave="0" documentId="13_ncr:1_{0ABF04CC-5228-4D5D-8BDA-DE3D8004E541}" xr6:coauthVersionLast="47" xr6:coauthVersionMax="47" xr10:uidLastSave="{00000000-0000-0000-0000-000000000000}"/>
  <bookViews>
    <workbookView xWindow="11655" yWindow="-16320" windowWidth="29040" windowHeight="15720" xr2:uid="{4F70608B-E910-48D1-9173-69FC2A7D141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10" i="1" l="1"/>
  <c r="G17" i="1"/>
  <c r="G18" i="1"/>
  <c r="G19" i="1"/>
  <c r="G21" i="1"/>
  <c r="G20" i="1"/>
  <c r="G16" i="1"/>
  <c r="G15" i="1"/>
  <c r="G14" i="1"/>
  <c r="G13" i="1"/>
  <c r="G12" i="1"/>
  <c r="G11" i="1"/>
  <c r="G9" i="1"/>
  <c r="G8" i="1"/>
  <c r="G7" i="1"/>
  <c r="G6" i="1"/>
  <c r="G5" i="1"/>
  <c r="C22" i="1"/>
  <c r="D3" i="1" l="1"/>
  <c r="D11" i="1"/>
  <c r="D19" i="1"/>
  <c r="D10" i="1"/>
  <c r="D4" i="1"/>
  <c r="D12" i="1"/>
  <c r="D20" i="1"/>
  <c r="D21" i="1"/>
  <c r="D18" i="1"/>
  <c r="D5" i="1"/>
  <c r="D13" i="1"/>
  <c r="D6" i="1"/>
  <c r="D14" i="1"/>
  <c r="D7" i="1"/>
  <c r="D15" i="1"/>
  <c r="D8" i="1"/>
  <c r="E22" i="1" s="1"/>
  <c r="D16" i="1"/>
  <c r="D9" i="1"/>
  <c r="D17" i="1"/>
  <c r="F22" i="1" l="1"/>
  <c r="G22" i="1" s="1"/>
  <c r="D22" i="1"/>
</calcChain>
</file>

<file path=xl/sharedStrings.xml><?xml version="1.0" encoding="utf-8"?>
<sst xmlns="http://schemas.openxmlformats.org/spreadsheetml/2006/main" count="26" uniqueCount="26">
  <si>
    <t>Industry</t>
  </si>
  <si>
    <t>Portfolio Weight</t>
  </si>
  <si>
    <t xml:space="preserve">Equifax Score </t>
  </si>
  <si>
    <t xml:space="preserve">Failure </t>
  </si>
  <si>
    <t>Probability of Failure</t>
  </si>
  <si>
    <t>Accommodation and Food Services</t>
  </si>
  <si>
    <t>Administrative and Support Services</t>
  </si>
  <si>
    <t>Agriculture, Forestry and Fishing</t>
  </si>
  <si>
    <t>Arts and Recreation Services</t>
  </si>
  <si>
    <t>Construction</t>
  </si>
  <si>
    <t>Education and Training</t>
  </si>
  <si>
    <t>Electricity, Gas, Water and Waste Services</t>
  </si>
  <si>
    <t>Financial and Insurance Services</t>
  </si>
  <si>
    <t>Health Care and Social Assistance</t>
  </si>
  <si>
    <t>Information Media and Telecommunications</t>
  </si>
  <si>
    <t>Manufacturing</t>
  </si>
  <si>
    <t>Mining</t>
  </si>
  <si>
    <t xml:space="preserve">Other Services </t>
  </si>
  <si>
    <t>Professional, Scientific and Technical Services</t>
  </si>
  <si>
    <t>Public Administration and Safety</t>
  </si>
  <si>
    <t>Rental, Hiring and Real Estate Services</t>
  </si>
  <si>
    <t>Retail Trade</t>
  </si>
  <si>
    <t>Transport, Postal and Warehousing</t>
  </si>
  <si>
    <t>Wholesale Trade</t>
  </si>
  <si>
    <t>Grand Total</t>
  </si>
  <si>
    <t>December 2023 Outstanding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</si>
</sst>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vertical="center"/>
    </xf>
    <xf numFmtId="10" fontId="0" fillId="0" borderId="0" xfId="3" applyNumberFormat="1" applyFont="1"/>
    <xf numFmtId="164" fontId="0" fillId="0" borderId="0" xfId="0" applyNumberFormat="1"/>
    <xf numFmtId="1" fontId="0" fillId="0" borderId="0" xfId="0" applyNumberFormat="1"/>
    <xf numFmtId="44" fontId="0" fillId="0" borderId="0" xfId="2" applyFont="1"/>
    <xf numFmtId="10" fontId="0" fillId="0" borderId="0" xfId="3" applyNumberFormat="1" applyFont="1" applyFill="1"/>
    <xf numFmtId="43" fontId="0" fillId="0" borderId="0" xfId="1" applyFont="1"/>
    <xf numFmtId="0" fontId="2" fillId="0" borderId="1" xfId="0" applyFont="1" applyBorder="1"/>
    <xf numFmtId="44" fontId="2" fillId="0" borderId="1" xfId="2" applyFont="1" applyBorder="1"/>
    <xf numFmtId="10" fontId="2" fillId="0" borderId="1" xfId="3" applyNumberFormat="1" applyFont="1" applyBorder="1"/>
    <xf numFmtId="44" fontId="0" fillId="0" borderId="0" xfId="0" applyNumberFormat="1"/>
    <xf numFmtId="3" fontId="0" fillId="0" borderId="0" xfId="0" applyNumberFormat="1"/>
    <xf numFmtId="9" fontId="0" fillId="0" borderId="0" xfId="3" applyFont="1"/>
    <xf numFmtId="165" fontId="2" fillId="0" borderId="1" xfId="1" applyNumberFormat="1" applyFont="1" applyFill="1" applyBorder="1"/>
    <xf numFmtId="10" fontId="2" fillId="0" borderId="1" xfId="3" applyNumberFormat="1" applyFont="1" applyFill="1" applyBorder="1"/>
    <xf numFmtId="44" fontId="2" fillId="0" borderId="1" xfId="2" applyFont="1" applyFill="1" applyBorder="1"/>
  </cellXfs>
  <cellStyles count="4">
    <cellStyle name="Comma" xfId="1" builtinId="3"/>
    <cellStyle name="Currency" xfId="2" builtinId="4"/>
    <cellStyle name="Normal" xfId="0" builtinId="0"/>
    <cellStyle name="Per cent" xfId="3" builtinId="5"/>
  </cellStyles>
  <dxfs count="8"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B4CB303-AA4A-4E99-A8B4-E7B609C83D1F}" name="Table4" displayName="Table4" ref="B2:G22" totalsRowShown="0" headerRowDxfId="7" dataDxfId="6">
  <tableColumns count="6">
    <tableColumn id="1" xr3:uid="{93D52CE0-1C94-47D8-A25F-C4925E93654F}" name="Industry" dataDxfId="5"/>
    <tableColumn id="2" xr3:uid="{38026FD1-F25F-44ED-B859-49C7F20CF969}" name="December 2023 Outstanding" dataDxfId="4" dataCellStyle="Currency"/>
    <tableColumn id="3" xr3:uid="{8BF90F39-E9ED-43AA-B5EB-6BBFA01E8D80}" name="Portfolio Weight" dataDxfId="3"/>
    <tableColumn id="5" xr3:uid="{1DF56088-2144-44FE-B572-19EF22D63473}" name="Equifax Score " dataDxfId="2"/>
    <tableColumn id="7" xr3:uid="{08FF51CD-77D2-467B-8483-6EC306189E3A}" name="Failure " dataDxfId="1"/>
    <tableColumn id="8" xr3:uid="{29401FB2-EAFD-4022-AD99-38562815DE38}" name="Probability of Failure" dataDxfId="0" dataCellStyle="Currency">
      <calculatedColumnFormula>Table4[[#This Row],[Failure ]]*Table4[[#This Row],[December 2023 Outstanding]]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CF456-CB7F-4419-B9EC-36E6A4272BEB}">
  <dimension ref="B2:L28"/>
  <sheetViews>
    <sheetView tabSelected="1" workbookViewId="0"/>
  </sheetViews>
  <sheetFormatPr defaultRowHeight="14.5" x14ac:dyDescent="0.35"/>
  <cols>
    <col min="2" max="2" width="42.453125" bestFit="1" customWidth="1"/>
    <col min="3" max="3" width="31.1796875" customWidth="1"/>
    <col min="4" max="4" width="18.7265625" bestFit="1" customWidth="1"/>
    <col min="5" max="5" width="17.453125" bestFit="1" customWidth="1"/>
    <col min="6" max="6" width="10.453125" bestFit="1" customWidth="1"/>
    <col min="7" max="7" width="24.26953125" bestFit="1" customWidth="1"/>
    <col min="9" max="9" width="14.26953125" bestFit="1" customWidth="1"/>
  </cols>
  <sheetData>
    <row r="2" spans="2:12" x14ac:dyDescent="0.35">
      <c r="B2" s="1" t="s">
        <v>0</v>
      </c>
      <c r="C2" s="1" t="s">
        <v>25</v>
      </c>
      <c r="D2" s="1" t="s">
        <v>1</v>
      </c>
      <c r="E2" s="1" t="s">
        <v>2</v>
      </c>
      <c r="F2" s="1" t="s">
        <v>3</v>
      </c>
      <c r="G2" s="1" t="s">
        <v>4</v>
      </c>
    </row>
    <row r="3" spans="2:12" x14ac:dyDescent="0.35">
      <c r="B3" t="s">
        <v>5</v>
      </c>
      <c r="C3" s="3">
        <v>37567790.341857657</v>
      </c>
      <c r="D3" s="2">
        <f>Table4[[#This Row],[December 2023 Outstanding]]/$C$22</f>
        <v>3.8952592205391615E-2</v>
      </c>
      <c r="E3" s="4">
        <v>632.85714285714289</v>
      </c>
      <c r="F3" s="2">
        <v>1.5207142857142858E-2</v>
      </c>
      <c r="G3" s="5">
        <f>Table4[[#This Row],[Failure ]]*Table4[[#This Row],[December 2023 Outstanding]]</f>
        <v>571298.75455582107</v>
      </c>
      <c r="L3" s="6"/>
    </row>
    <row r="4" spans="2:12" x14ac:dyDescent="0.35">
      <c r="B4" t="s">
        <v>6</v>
      </c>
      <c r="C4" s="3">
        <v>8011728.500012096</v>
      </c>
      <c r="D4" s="2">
        <f>Table4[[#This Row],[December 2023 Outstanding]]/$C$22</f>
        <v>8.307052139118528E-3</v>
      </c>
      <c r="E4" s="4">
        <v>700.4</v>
      </c>
      <c r="F4" s="2">
        <v>8.9350000000000002E-3</v>
      </c>
      <c r="G4" s="5">
        <f>Table4[[#This Row],[Failure ]]*Table4[[#This Row],[December 2023 Outstanding]]</f>
        <v>71584.794147608074</v>
      </c>
      <c r="L4" s="6"/>
    </row>
    <row r="5" spans="2:12" x14ac:dyDescent="0.35">
      <c r="B5" t="s">
        <v>7</v>
      </c>
      <c r="C5" s="3">
        <v>123448067.69144538</v>
      </c>
      <c r="D5" s="2">
        <f>Table4[[#This Row],[December 2023 Outstanding]]/$C$22</f>
        <v>0.12799853799148608</v>
      </c>
      <c r="E5" s="4">
        <v>682.87179487179492</v>
      </c>
      <c r="F5" s="2">
        <v>1.0617948717948722E-2</v>
      </c>
      <c r="G5" s="5">
        <f>Table4[[#This Row],[Failure ]]*Table4[[#This Row],[December 2023 Outstanding]]</f>
        <v>1310765.2520776296</v>
      </c>
      <c r="L5" s="6"/>
    </row>
    <row r="6" spans="2:12" x14ac:dyDescent="0.35">
      <c r="B6" t="s">
        <v>8</v>
      </c>
      <c r="C6" s="3">
        <v>1207960.912615184</v>
      </c>
      <c r="D6" s="2">
        <f>Table4[[#This Row],[December 2023 Outstanding]]/$C$22</f>
        <v>1.2524880596111543E-3</v>
      </c>
      <c r="E6" s="4">
        <v>687.12</v>
      </c>
      <c r="F6" s="2">
        <v>1.0628E-2</v>
      </c>
      <c r="G6" s="5">
        <f>Table4[[#This Row],[Failure ]]*Table4[[#This Row],[December 2023 Outstanding]]</f>
        <v>12838.208579274176</v>
      </c>
      <c r="L6" s="6"/>
    </row>
    <row r="7" spans="2:12" x14ac:dyDescent="0.35">
      <c r="B7" t="s">
        <v>9</v>
      </c>
      <c r="C7" s="3">
        <v>20710087.473252207</v>
      </c>
      <c r="D7" s="2">
        <f>Table4[[#This Row],[December 2023 Outstanding]]/$C$22</f>
        <v>2.1473490576440754E-2</v>
      </c>
      <c r="E7" s="4">
        <v>682.99014778325125</v>
      </c>
      <c r="F7" s="2">
        <v>1.0544334975369466E-2</v>
      </c>
      <c r="G7" s="5">
        <f>Table4[[#This Row],[Failure ]]*Table4[[#This Row],[December 2023 Outstanding]]</f>
        <v>218374.09968717431</v>
      </c>
      <c r="L7" s="6"/>
    </row>
    <row r="8" spans="2:12" x14ac:dyDescent="0.35">
      <c r="B8" t="s">
        <v>10</v>
      </c>
      <c r="C8" s="3">
        <v>399436.3595165562</v>
      </c>
      <c r="D8" s="2">
        <f>Table4[[#This Row],[December 2023 Outstanding]]/$C$22</f>
        <v>4.1416014843222854E-4</v>
      </c>
      <c r="E8" s="4">
        <v>677.83333333333337</v>
      </c>
      <c r="F8" s="2">
        <v>9.9916666666666643E-3</v>
      </c>
      <c r="G8" s="5">
        <f>Table4[[#This Row],[Failure ]]*Table4[[#This Row],[December 2023 Outstanding]]</f>
        <v>3991.0349588362565</v>
      </c>
      <c r="L8" s="6"/>
    </row>
    <row r="9" spans="2:12" x14ac:dyDescent="0.35">
      <c r="B9" t="s">
        <v>11</v>
      </c>
      <c r="C9" s="3">
        <v>390267.35450721928</v>
      </c>
      <c r="D9" s="2">
        <f>Table4[[#This Row],[December 2023 Outstanding]]/$C$22</f>
        <v>4.0465316093554971E-4</v>
      </c>
      <c r="E9" s="4">
        <v>663</v>
      </c>
      <c r="F9" s="2">
        <v>1.095E-2</v>
      </c>
      <c r="G9" s="5">
        <f>Table4[[#This Row],[Failure ]]*Table4[[#This Row],[December 2023 Outstanding]]</f>
        <v>4273.4275318540513</v>
      </c>
      <c r="L9" s="6"/>
    </row>
    <row r="10" spans="2:12" x14ac:dyDescent="0.35">
      <c r="B10" t="s">
        <v>12</v>
      </c>
      <c r="C10" s="3">
        <v>167497362.12579</v>
      </c>
      <c r="D10" s="2">
        <f>Table4[[#This Row],[December 2023 Outstanding]]/$C$22</f>
        <v>0.17367155169345214</v>
      </c>
      <c r="E10" s="4">
        <v>711.39200000000005</v>
      </c>
      <c r="F10" s="2">
        <v>7.7000000000000107E-3</v>
      </c>
      <c r="G10" s="5">
        <f>Table4[[#This Row],[Failure ]]*Table4[[#This Row],[December 2023 Outstanding]]</f>
        <v>1289729.6883685847</v>
      </c>
      <c r="L10" s="6"/>
    </row>
    <row r="11" spans="2:12" x14ac:dyDescent="0.35">
      <c r="B11" t="s">
        <v>13</v>
      </c>
      <c r="C11" s="3">
        <v>38836182.347090416</v>
      </c>
      <c r="D11" s="2">
        <f>Table4[[#This Row],[December 2023 Outstanding]]/$C$22</f>
        <v>4.0267738933128794E-2</v>
      </c>
      <c r="E11" s="4">
        <v>668.96</v>
      </c>
      <c r="F11" s="2">
        <v>1.1607999999999999E-2</v>
      </c>
      <c r="G11" s="5">
        <f>Table4[[#This Row],[Failure ]]*Table4[[#This Row],[December 2023 Outstanding]]</f>
        <v>450810.40468502551</v>
      </c>
      <c r="L11" s="6"/>
    </row>
    <row r="12" spans="2:12" x14ac:dyDescent="0.35">
      <c r="B12" t="s">
        <v>14</v>
      </c>
      <c r="C12" s="3">
        <v>148915986.56058773</v>
      </c>
      <c r="D12" s="2">
        <f>Table4[[#This Row],[December 2023 Outstanding]]/$C$22</f>
        <v>0.15440524035546244</v>
      </c>
      <c r="E12" s="4">
        <v>695.30769230769226</v>
      </c>
      <c r="F12" s="2">
        <v>8.4307692307692295E-3</v>
      </c>
      <c r="G12" s="5">
        <f>Table4[[#This Row],[Failure ]]*Table4[[#This Row],[December 2023 Outstanding]]</f>
        <v>1255476.3174646471</v>
      </c>
      <c r="I12" s="7"/>
      <c r="L12" s="6"/>
    </row>
    <row r="13" spans="2:12" x14ac:dyDescent="0.35">
      <c r="B13" t="s">
        <v>15</v>
      </c>
      <c r="C13" s="3">
        <v>11557683.651130933</v>
      </c>
      <c r="D13" s="2">
        <f>Table4[[#This Row],[December 2023 Outstanding]]/$C$22</f>
        <v>1.1983716210208259E-2</v>
      </c>
      <c r="E13" s="4">
        <v>712.34831460674161</v>
      </c>
      <c r="F13" s="2">
        <v>8.7887640449438292E-3</v>
      </c>
      <c r="G13" s="5">
        <f>Table4[[#This Row],[Failure ]]*Table4[[#This Row],[December 2023 Outstanding]]</f>
        <v>101577.75451589466</v>
      </c>
      <c r="L13" s="6"/>
    </row>
    <row r="14" spans="2:12" x14ac:dyDescent="0.35">
      <c r="B14" t="s">
        <v>16</v>
      </c>
      <c r="C14" s="3">
        <v>25836522.132279091</v>
      </c>
      <c r="D14" s="2">
        <f>Table4[[#This Row],[December 2023 Outstanding]]/$C$22</f>
        <v>2.678889286450585E-2</v>
      </c>
      <c r="E14" s="4">
        <v>581.66666666666663</v>
      </c>
      <c r="F14" s="2">
        <v>2.0766666666666662E-2</v>
      </c>
      <c r="G14" s="5">
        <f>Table4[[#This Row],[Failure ]]*Table4[[#This Row],[December 2023 Outstanding]]</f>
        <v>536538.44294699572</v>
      </c>
      <c r="L14" s="6"/>
    </row>
    <row r="15" spans="2:12" x14ac:dyDescent="0.35">
      <c r="B15" t="s">
        <v>17</v>
      </c>
      <c r="C15" s="3">
        <v>27243976.267346121</v>
      </c>
      <c r="D15" s="2">
        <f>Table4[[#This Row],[December 2023 Outstanding]]/$C$22</f>
        <v>2.8248227748782339E-2</v>
      </c>
      <c r="E15" s="4">
        <v>692.10666666666668</v>
      </c>
      <c r="F15" s="2">
        <v>9.0880000000000006E-3</v>
      </c>
      <c r="G15" s="5">
        <f>Table4[[#This Row],[Failure ]]*Table4[[#This Row],[December 2023 Outstanding]]</f>
        <v>247593.25631764156</v>
      </c>
      <c r="L15" s="6"/>
    </row>
    <row r="16" spans="2:12" x14ac:dyDescent="0.35">
      <c r="B16" t="s">
        <v>18</v>
      </c>
      <c r="C16" s="3">
        <v>17796418.099133864</v>
      </c>
      <c r="D16" s="2">
        <f>Table4[[#This Row],[December 2023 Outstanding]]/$C$22</f>
        <v>1.8452419229986944E-2</v>
      </c>
      <c r="E16" s="4">
        <v>720.76635514018687</v>
      </c>
      <c r="F16" s="2">
        <v>8.187850467289726E-3</v>
      </c>
      <c r="G16" s="5">
        <f>Table4[[#This Row],[Failure ]]*Table4[[#This Row],[December 2023 Outstanding]]</f>
        <v>145714.41024907655</v>
      </c>
      <c r="L16" s="6"/>
    </row>
    <row r="17" spans="2:12" x14ac:dyDescent="0.35">
      <c r="B17" t="s">
        <v>19</v>
      </c>
      <c r="C17" s="3">
        <v>58493.019321097927</v>
      </c>
      <c r="D17" s="2">
        <f>Table4[[#This Row],[December 2023 Outstanding]]/$C$22</f>
        <v>6.0649154707887853E-5</v>
      </c>
      <c r="E17" s="4">
        <v>694.5</v>
      </c>
      <c r="F17" s="2">
        <v>9.2499999999999961E-3</v>
      </c>
      <c r="G17" s="5">
        <f>Table4[[#This Row],[Failure ]]*Table4[[#This Row],[December 2023 Outstanding]]</f>
        <v>541.06042872015564</v>
      </c>
      <c r="L17" s="6"/>
    </row>
    <row r="18" spans="2:12" x14ac:dyDescent="0.35">
      <c r="B18" t="s">
        <v>20</v>
      </c>
      <c r="C18" s="3">
        <v>95272636.399859756</v>
      </c>
      <c r="D18" s="2">
        <f>Table4[[#This Row],[December 2023 Outstanding]]/$C$22</f>
        <v>9.8784520469424528E-2</v>
      </c>
      <c r="E18" s="4">
        <v>716.43333333333328</v>
      </c>
      <c r="F18" s="2">
        <v>8.8933333333333312E-3</v>
      </c>
      <c r="G18" s="5">
        <f>Table4[[#This Row],[Failure ]]*Table4[[#This Row],[December 2023 Outstanding]]</f>
        <v>847291.3130494192</v>
      </c>
      <c r="L18" s="6"/>
    </row>
    <row r="19" spans="2:12" x14ac:dyDescent="0.35">
      <c r="B19" t="s">
        <v>21</v>
      </c>
      <c r="C19" s="3">
        <v>45580139.539872304</v>
      </c>
      <c r="D19" s="2">
        <f>Table4[[#This Row],[December 2023 Outstanding]]/$C$22</f>
        <v>4.7260287922318581E-2</v>
      </c>
      <c r="E19" s="4">
        <v>698.68152866242042</v>
      </c>
      <c r="F19" s="2">
        <v>8.963057324840781E-3</v>
      </c>
      <c r="G19" s="5">
        <f>Table4[[#This Row],[Failure ]]*Table4[[#This Row],[December 2023 Outstanding]]</f>
        <v>408537.40357011737</v>
      </c>
      <c r="L19" s="6"/>
    </row>
    <row r="20" spans="2:12" x14ac:dyDescent="0.35">
      <c r="B20" t="s">
        <v>22</v>
      </c>
      <c r="C20" s="3">
        <v>50258474.215743534</v>
      </c>
      <c r="D20" s="2">
        <f>Table4[[#This Row],[December 2023 Outstanding]]/$C$22</f>
        <v>5.2111072628346723E-2</v>
      </c>
      <c r="E20" s="4">
        <v>665.72222222222217</v>
      </c>
      <c r="F20" s="2">
        <v>1.1857407407407405E-2</v>
      </c>
      <c r="G20" s="5">
        <f>Table4[[#This Row],[Failure ]]*Table4[[#This Row],[December 2023 Outstanding]]</f>
        <v>595935.20445075142</v>
      </c>
      <c r="L20" s="6"/>
    </row>
    <row r="21" spans="2:12" x14ac:dyDescent="0.35">
      <c r="B21" t="s">
        <v>23</v>
      </c>
      <c r="C21" s="3">
        <v>143859831.72863886</v>
      </c>
      <c r="D21" s="2">
        <f>Table4[[#This Row],[December 2023 Outstanding]]/$C$22</f>
        <v>0.14916270850825969</v>
      </c>
      <c r="E21" s="4">
        <v>687.22222222222217</v>
      </c>
      <c r="F21" s="2">
        <v>1.0011111111111115E-2</v>
      </c>
      <c r="G21" s="5">
        <f>Table4[[#This Row],[Failure ]]*Table4[[#This Row],[December 2023 Outstanding]]</f>
        <v>1440196.7598611517</v>
      </c>
      <c r="L21" s="6"/>
    </row>
    <row r="22" spans="2:12" ht="15" thickBot="1" x14ac:dyDescent="0.4">
      <c r="B22" s="8" t="s">
        <v>24</v>
      </c>
      <c r="C22" s="9">
        <f>SUM(C3:C21)</f>
        <v>964449044.71999991</v>
      </c>
      <c r="D22" s="10">
        <f>SUM(D3:D21)</f>
        <v>1.0000000000000002</v>
      </c>
      <c r="E22" s="14">
        <f>SUMPRODUCT(D3:D21,E3:E21)</f>
        <v>689.80071327167207</v>
      </c>
      <c r="F22" s="15">
        <f>SUMPRODUCT(D3:D21,F3:F21)</f>
        <v>9.8637327078363885E-3</v>
      </c>
      <c r="G22" s="16">
        <f>Table4[[#This Row],[Failure ]]*Table4[[#This Row],[December 2023 Outstanding]]</f>
        <v>9513067.5874462221</v>
      </c>
      <c r="I22" s="11"/>
      <c r="L22" s="6"/>
    </row>
    <row r="23" spans="2:12" ht="15" thickTop="1" x14ac:dyDescent="0.35"/>
    <row r="24" spans="2:12" x14ac:dyDescent="0.35">
      <c r="C24" s="12"/>
      <c r="F24" s="13"/>
      <c r="I24" s="13"/>
    </row>
    <row r="25" spans="2:12" x14ac:dyDescent="0.35">
      <c r="C25" s="12"/>
    </row>
    <row r="26" spans="2:12" x14ac:dyDescent="0.35">
      <c r="C26" s="12"/>
    </row>
    <row r="28" spans="2:12" x14ac:dyDescent="0.35">
      <c r="C28" s="11"/>
    </row>
  </sheetData>
  <phoneticPr fontId="3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20" ma:contentTypeDescription="Create a new document." ma:contentTypeScope="" ma:versionID="4a4a12df90fde4903a71235bcb60089d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e7c5415a0db7e8535dc9a6f29d46d5c4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test" minOccurs="0"/>
                <xsd:element ref="ns3:Next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extaction" ma:index="27" nillable="true" ma:displayName="Next action" ma:description="Help with development progress tracking" ma:format="Dropdown" ma:internalName="Nextaction">
      <xsd:simpleType>
        <xsd:restriction base="dms:Choice">
          <xsd:enumeration value="Approved"/>
          <xsd:enumeration value="Ready for approval"/>
          <xsd:enumeration value="To be reviewed"/>
          <xsd:enumeration value="Needs updating"/>
          <xsd:enumeration value="Unused"/>
          <xsd:enumeration value="OPP Websi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afe7f93e-5df7-4624-bd2c-14d6aca18e57">
      <UserInfo>
        <DisplayName/>
        <AccountId xsi:nil="true"/>
        <AccountType/>
      </UserInfo>
    </test>
    <TaxCatchAll xmlns="11aa93d3-d804-4844-bf54-5a44759c8902" xsi:nil="true"/>
    <Nextaction xmlns="afe7f93e-5df7-4624-bd2c-14d6aca18e57" xsi:nil="true"/>
    <lcf76f155ced4ddcb4097134ff3c332f xmlns="afe7f93e-5df7-4624-bd2c-14d6aca18e5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7E85175-737D-4382-870C-ABAD29A3B711}"/>
</file>

<file path=customXml/itemProps2.xml><?xml version="1.0" encoding="utf-8"?>
<ds:datastoreItem xmlns:ds="http://schemas.openxmlformats.org/officeDocument/2006/customXml" ds:itemID="{9B4C5AEE-EF0F-416A-93E3-803CA8878FE0}"/>
</file>

<file path=customXml/itemProps3.xml><?xml version="1.0" encoding="utf-8"?>
<ds:datastoreItem xmlns:ds="http://schemas.openxmlformats.org/officeDocument/2006/customXml" ds:itemID="{2AA28311-0CCE-4FFE-99F8-DC750A8DFC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Wong</dc:creator>
  <cp:lastModifiedBy>Mat Tharme</cp:lastModifiedBy>
  <dcterms:created xsi:type="dcterms:W3CDTF">2023-01-15T23:27:56Z</dcterms:created>
  <dcterms:modified xsi:type="dcterms:W3CDTF">2024-11-05T02:49:00Z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0x010100E71008658BF0144CB59BC5CC5C23D646</vt:lpwstr>
  </property>
</Properties>
</file>