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4AA1C5CF-8211-496A-8B83-8EF4FBE660F0}" xr6:coauthVersionLast="47" xr6:coauthVersionMax="47" xr10:uidLastSave="{00000000-0000-0000-0000-000000000000}"/>
  <bookViews>
    <workbookView xWindow="11655" yWindow="-16320" windowWidth="29040" windowHeight="157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E22" i="1" s="1"/>
  <c r="D16" i="1"/>
  <c r="D9" i="1"/>
  <c r="D17" i="1"/>
  <c r="F22" i="1" l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<sst xmlns="http://schemas.openxmlformats.org/spreadsheetml/2006/main" count="26" uniqueCount="26">
  <si>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</si>
  <si>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</si>
  <si>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</si>
  <si>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</si>
  <si>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</si>
  <si>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</si>
  <si>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</si>
  <si>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</si>
  <si>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</si>
  <si>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</si>
  <si>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</si>
  <si>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</si>
  <si>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</si>
  <si>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</si>
  <si>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</si>
  <si>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</si>
  <si>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</si>
  <si>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</si>
  <si>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</si>
  <si>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</si>
  <si>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</si>
  <si>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</si>
  <si>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</si>
  <si>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</si>
  <si>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</si>
  <si>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November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</si>
</sst>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>
  <tableColumns count="6">
    <tableColumn id="1" xr3:uid="{93D52CE0-1C94-47D8-A25F-C4925E93654F}" name="Industry" dataDxfId="5"/>
    <tableColumn id="2" xr3:uid="{38026FD1-F25F-44ED-B859-49C7F20CF969}" name="November 2023 Outstanding" dataDxfId="4" dataCellStyle="Currency"/>
    <tableColumn id="3" xr3:uid="{8BF90F39-E9ED-43AA-B5EB-6BBFA01E8D80}" name="Portfolio Weight" dataDxfId="3"/>
    <tableColumn id="5" xr3:uid="{1DF56088-2144-44FE-B572-19EF22D63473}" name="Equifax Score " dataDxfId="2"/>
    <tableColumn id="7" xr3:uid="{08FF51CD-77D2-467B-8483-6EC306189E3A}" name="Failure " dataDxfId="1"/>
    <tableColumn id="8" xr3:uid="{29401FB2-EAFD-4022-AD99-38562815DE38}" name="Probability of Failure" dataDxfId="0" dataCellStyle="Currency">
      <calculatedColumnFormula>Table4[[#This Row],[Failure ]]*Table4[[#This Row],[November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/>
  </sheetViews>
  <sheetFormatPr defaultRowHeight="14.5" x14ac:dyDescent="0.35"/>
  <cols>
    <col min="2" max="2" width="42.453125" bestFit="1" customWidth="1"/>
    <col min="3" max="3" width="31.1796875" customWidth="1"/>
    <col min="4" max="4" width="18.7265625" bestFit="1" customWidth="1"/>
    <col min="5" max="5" width="17.453125" bestFit="1" customWidth="1"/>
    <col min="6" max="6" width="10.453125" bestFit="1" customWidth="1"/>
    <col min="7" max="7" width="24.26953125" bestFit="1" customWidth="1"/>
    <col min="9" max="9" width="14.26953125" bestFit="1" customWidth="1"/>
  </cols>
  <sheetData>
    <row r="2" spans="2:12" x14ac:dyDescent="0.3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35">
      <c r="B3" t="s">
        <v>5</v>
      </c>
      <c r="C3" s="3">
        <v>37203631.067497343</v>
      </c>
      <c r="D3" s="2">
        <f>Table4[[#This Row],[November 2023 Outstanding]]/$C$22</f>
        <v>3.9622154915424049E-2</v>
      </c>
      <c r="E3" s="4">
        <v>621.26086956521738</v>
      </c>
      <c r="F3" s="2">
        <v>1.4679710144927539E-2</v>
      </c>
      <c r="G3" s="5">
        <f>Table4[[#This Row],[Failure ]]*Table4[[#This Row],[November 2023 Outstanding]]</f>
        <v>546138.52040968207</v>
      </c>
      <c r="L3" s="6"/>
    </row>
    <row r="4" spans="2:12" x14ac:dyDescent="0.35">
      <c r="B4" t="s">
        <v>6</v>
      </c>
      <c r="C4" s="3">
        <v>8072284.8901606761</v>
      </c>
      <c r="D4" s="2">
        <f>Table4[[#This Row],[November 2023 Outstanding]]/$C$22</f>
        <v>8.5970458598276425E-3</v>
      </c>
      <c r="E4" s="4">
        <v>680.12820512820508</v>
      </c>
      <c r="F4" s="2">
        <v>9.110256410256411E-3</v>
      </c>
      <c r="G4" s="5">
        <f>Table4[[#This Row],[Failure ]]*Table4[[#This Row],[November 2023 Outstanding]]</f>
        <v>73540.585166002274</v>
      </c>
      <c r="L4" s="6"/>
    </row>
    <row r="5" spans="2:12" x14ac:dyDescent="0.35">
      <c r="B5" t="s">
        <v>7</v>
      </c>
      <c r="C5" s="3">
        <v>115070558.50360592</v>
      </c>
      <c r="D5" s="2">
        <f>Table4[[#This Row],[November 2023 Outstanding]]/$C$22</f>
        <v>0.12255103505790524</v>
      </c>
      <c r="E5" s="4">
        <v>659.26315789473688</v>
      </c>
      <c r="F5" s="2">
        <v>1.0978947368421055E-2</v>
      </c>
      <c r="G5" s="5">
        <f>Table4[[#This Row],[Failure ]]*Table4[[#This Row],[November 2023 Outstanding]]</f>
        <v>1263353.6054659053</v>
      </c>
      <c r="L5" s="6"/>
    </row>
    <row r="6" spans="2:12" x14ac:dyDescent="0.35">
      <c r="B6" t="s">
        <v>8</v>
      </c>
      <c r="C6" s="3">
        <v>1182432.0039442324</v>
      </c>
      <c r="D6" s="2">
        <f>Table4[[#This Row],[November 2023 Outstanding]]/$C$22</f>
        <v>1.2592992321699547E-3</v>
      </c>
      <c r="E6" s="4">
        <v>669.12</v>
      </c>
      <c r="F6" s="2">
        <v>1.0627999999999993E-2</v>
      </c>
      <c r="G6" s="5">
        <f>Table4[[#This Row],[Failure ]]*Table4[[#This Row],[November 2023 Outstanding]]</f>
        <v>12566.887337919294</v>
      </c>
      <c r="L6" s="6"/>
    </row>
    <row r="7" spans="2:12" x14ac:dyDescent="0.35">
      <c r="B7" t="s">
        <v>9</v>
      </c>
      <c r="C7" s="3">
        <v>21110957.02230427</v>
      </c>
      <c r="D7" s="2">
        <f>Table4[[#This Row],[November 2023 Outstanding]]/$C$22</f>
        <v>2.2483332555175428E-2</v>
      </c>
      <c r="E7" s="4">
        <v>664.73604060913704</v>
      </c>
      <c r="F7" s="2">
        <v>1.0569543147208134E-2</v>
      </c>
      <c r="G7" s="5">
        <f>Table4[[#This Row],[Failure ]]*Table4[[#This Row],[November 2023 Outstanding]]</f>
        <v>223133.17112610152</v>
      </c>
      <c r="L7" s="6"/>
    </row>
    <row r="8" spans="2:12" x14ac:dyDescent="0.35">
      <c r="B8" t="s">
        <v>10</v>
      </c>
      <c r="C8" s="3">
        <v>389337.45859919873</v>
      </c>
      <c r="D8" s="2">
        <f>Table4[[#This Row],[November 2023 Outstanding]]/$C$22</f>
        <v>4.1464740554510258E-4</v>
      </c>
      <c r="E8" s="4">
        <v>659</v>
      </c>
      <c r="F8" s="2">
        <v>9.8846153846153858E-3</v>
      </c>
      <c r="G8" s="5">
        <f>Table4[[#This Row],[Failure ]]*Table4[[#This Row],[November 2023 Outstanding]]</f>
        <v>3848.4510330766957</v>
      </c>
      <c r="L8" s="6"/>
    </row>
    <row r="9" spans="2:12" x14ac:dyDescent="0.35">
      <c r="B9" t="s">
        <v>11</v>
      </c>
      <c r="C9" s="3">
        <v>383995.90629998693</v>
      </c>
      <c r="D9" s="2">
        <f>Table4[[#This Row],[November 2023 Outstanding]]/$C$22</f>
        <v>4.0895861102114255E-4</v>
      </c>
      <c r="E9" s="4">
        <v>620</v>
      </c>
      <c r="F9" s="2">
        <v>1.3419999999999996E-2</v>
      </c>
      <c r="G9" s="5">
        <f>Table4[[#This Row],[Failure ]]*Table4[[#This Row],[November 2023 Outstanding]]</f>
        <v>5153.2250625458228</v>
      </c>
      <c r="L9" s="6"/>
    </row>
    <row r="10" spans="2:12" x14ac:dyDescent="0.35">
      <c r="B10" t="s">
        <v>12</v>
      </c>
      <c r="C10" s="3">
        <v>162982633.81711918</v>
      </c>
      <c r="D10" s="2">
        <f>Table4[[#This Row],[November 2023 Outstanding]]/$C$22</f>
        <v>0.17357776594197724</v>
      </c>
      <c r="E10" s="4">
        <v>692.95238095238096</v>
      </c>
      <c r="F10" s="2">
        <v>7.7071428571428655E-3</v>
      </c>
      <c r="G10" s="5">
        <f>Table4[[#This Row],[Failure ]]*Table4[[#This Row],[November 2023 Outstanding]]</f>
        <v>1256130.4420619414</v>
      </c>
      <c r="L10" s="6"/>
    </row>
    <row r="11" spans="2:12" x14ac:dyDescent="0.35">
      <c r="B11" t="s">
        <v>13</v>
      </c>
      <c r="C11" s="3">
        <v>38845606.643090568</v>
      </c>
      <c r="D11" s="2">
        <f>Table4[[#This Row],[November 2023 Outstanding]]/$C$22</f>
        <v>4.1370871606691728E-2</v>
      </c>
      <c r="E11" s="4">
        <v>651.79166666666663</v>
      </c>
      <c r="F11" s="2">
        <v>1.1562499999999998E-2</v>
      </c>
      <c r="G11" s="5">
        <f>Table4[[#This Row],[Failure ]]*Table4[[#This Row],[November 2023 Outstanding]]</f>
        <v>449152.32681073464</v>
      </c>
      <c r="L11" s="6"/>
    </row>
    <row r="12" spans="2:12" x14ac:dyDescent="0.35">
      <c r="B12" t="s">
        <v>14</v>
      </c>
      <c r="C12" s="3">
        <v>148046231.28598082</v>
      </c>
      <c r="D12" s="2">
        <f>Table4[[#This Row],[November 2023 Outstanding]]/$C$22</f>
        <v>0.15767038168977374</v>
      </c>
      <c r="E12" s="4">
        <v>672.74074074074076</v>
      </c>
      <c r="F12" s="2">
        <v>8.8148148148148118E-3</v>
      </c>
      <c r="G12" s="5">
        <f>Table4[[#This Row],[Failure ]]*Table4[[#This Row],[November 2023 Outstanding]]</f>
        <v>1305000.1128171638</v>
      </c>
      <c r="I12" s="7"/>
      <c r="L12" s="6"/>
    </row>
    <row r="13" spans="2:12" x14ac:dyDescent="0.35">
      <c r="B13" t="s">
        <v>15</v>
      </c>
      <c r="C13" s="3">
        <v>11213420.469686501</v>
      </c>
      <c r="D13" s="2">
        <f>Table4[[#This Row],[November 2023 Outstanding]]/$C$22</f>
        <v>1.1942379553641599E-2</v>
      </c>
      <c r="E13" s="4">
        <v>696.5795454545455</v>
      </c>
      <c r="F13" s="2">
        <v>8.4920454545454587E-3</v>
      </c>
      <c r="G13" s="5">
        <f>Table4[[#This Row],[Failure ]]*Table4[[#This Row],[November 2023 Outstanding]]</f>
        <v>95224.876329508246</v>
      </c>
      <c r="L13" s="6"/>
    </row>
    <row r="14" spans="2:12" x14ac:dyDescent="0.35">
      <c r="B14" t="s">
        <v>16</v>
      </c>
      <c r="C14" s="3">
        <v>26661703.695013888</v>
      </c>
      <c r="D14" s="2">
        <f>Table4[[#This Row],[November 2023 Outstanding]]/$C$22</f>
        <v>2.8394920705357828E-2</v>
      </c>
      <c r="E14" s="4">
        <v>563.66666666666663</v>
      </c>
      <c r="F14" s="2">
        <v>2.0766666666666662E-2</v>
      </c>
      <c r="G14" s="5">
        <f>Table4[[#This Row],[Failure ]]*Table4[[#This Row],[November 2023 Outstanding]]</f>
        <v>553674.71339978825</v>
      </c>
      <c r="L14" s="6"/>
    </row>
    <row r="15" spans="2:12" x14ac:dyDescent="0.35">
      <c r="B15" t="s">
        <v>17</v>
      </c>
      <c r="C15" s="3">
        <v>27266001.41436303</v>
      </c>
      <c r="D15" s="2">
        <f>Table4[[#This Row],[November 2023 Outstanding]]/$C$22</f>
        <v>2.9038502451656973E-2</v>
      </c>
      <c r="E15" s="4">
        <v>673.02941176470586</v>
      </c>
      <c r="F15" s="2">
        <v>9.2926470588235253E-3</v>
      </c>
      <c r="G15" s="5">
        <f>Table4[[#This Row],[Failure ]]*Table4[[#This Row],[November 2023 Outstanding]]</f>
        <v>253373.3278490587</v>
      </c>
      <c r="L15" s="6"/>
    </row>
    <row r="16" spans="2:12" x14ac:dyDescent="0.35">
      <c r="B16" t="s">
        <v>18</v>
      </c>
      <c r="C16" s="3">
        <v>14539517.919259677</v>
      </c>
      <c r="D16" s="2">
        <f>Table4[[#This Row],[November 2023 Outstanding]]/$C$22</f>
        <v>1.5484699070026654E-2</v>
      </c>
      <c r="E16" s="4">
        <v>703.76635514018687</v>
      </c>
      <c r="F16" s="2">
        <v>8.0616822429906611E-3</v>
      </c>
      <c r="G16" s="5">
        <f>Table4[[#This Row],[Failure ]]*Table4[[#This Row],[November 2023 Outstanding]]</f>
        <v>117212.97343134026</v>
      </c>
      <c r="L16" s="6"/>
    </row>
    <row r="17" spans="2:12" x14ac:dyDescent="0.35">
      <c r="B17" t="s">
        <v>19</v>
      </c>
      <c r="C17" s="3">
        <v>67569.733365356617</v>
      </c>
      <c r="D17" s="2">
        <f>Table4[[#This Row],[November 2023 Outstanding]]/$C$22</f>
        <v>7.1962288792155622E-5</v>
      </c>
      <c r="E17" s="4">
        <v>676.5</v>
      </c>
      <c r="F17" s="2">
        <v>9.2499999999999961E-3</v>
      </c>
      <c r="G17" s="5">
        <f>Table4[[#This Row],[Failure ]]*Table4[[#This Row],[November 2023 Outstanding]]</f>
        <v>625.02003362954849</v>
      </c>
      <c r="L17" s="6"/>
    </row>
    <row r="18" spans="2:12" x14ac:dyDescent="0.35">
      <c r="B18" t="s">
        <v>20</v>
      </c>
      <c r="C18" s="3">
        <v>89623894.259687975</v>
      </c>
      <c r="D18" s="2">
        <f>Table4[[#This Row],[November 2023 Outstanding]]/$C$22</f>
        <v>9.5450140768203781E-2</v>
      </c>
      <c r="E18" s="4">
        <v>692.92857142857144</v>
      </c>
      <c r="F18" s="2">
        <v>9.3321428571428566E-3</v>
      </c>
      <c r="G18" s="5">
        <f>Table4[[#This Row],[Failure ]]*Table4[[#This Row],[November 2023 Outstanding]]</f>
        <v>836382.98464487377</v>
      </c>
      <c r="L18" s="6"/>
    </row>
    <row r="19" spans="2:12" x14ac:dyDescent="0.35">
      <c r="B19" t="s">
        <v>21</v>
      </c>
      <c r="C19" s="3">
        <v>43877378.545683868</v>
      </c>
      <c r="D19" s="2">
        <f>Table4[[#This Row],[November 2023 Outstanding]]/$C$22</f>
        <v>4.6729747611615004E-2</v>
      </c>
      <c r="E19" s="4">
        <v>680.55769230769226</v>
      </c>
      <c r="F19" s="2">
        <v>9.0070512820512854E-3</v>
      </c>
      <c r="G19" s="5">
        <f>Table4[[#This Row],[Failure ]]*Table4[[#This Row],[November 2023 Outstanding]]</f>
        <v>395205.79868295143</v>
      </c>
      <c r="L19" s="6"/>
    </row>
    <row r="20" spans="2:12" x14ac:dyDescent="0.35">
      <c r="B20" t="s">
        <v>22</v>
      </c>
      <c r="C20" s="3">
        <v>48766850.427254483</v>
      </c>
      <c r="D20" s="2">
        <f>Table4[[#This Row],[November 2023 Outstanding]]/$C$22</f>
        <v>5.1937072993234884E-2</v>
      </c>
      <c r="E20" s="4">
        <v>647.72222222222217</v>
      </c>
      <c r="F20" s="2">
        <v>1.1857407407407398E-2</v>
      </c>
      <c r="G20" s="5">
        <f>Table4[[#This Row],[Failure ]]*Table4[[#This Row],[November 2023 Outstanding]]</f>
        <v>578248.41349205596</v>
      </c>
      <c r="L20" s="6"/>
    </row>
    <row r="21" spans="2:12" x14ac:dyDescent="0.35">
      <c r="B21" t="s">
        <v>23</v>
      </c>
      <c r="C21" s="3">
        <v>143656310.11708301</v>
      </c>
      <c r="D21" s="2">
        <f>Table4[[#This Row],[November 2023 Outstanding]]/$C$22</f>
        <v>0.15299508168196005</v>
      </c>
      <c r="E21" s="4">
        <v>667.98076923076928</v>
      </c>
      <c r="F21" s="2">
        <v>1.0032692307692303E-2</v>
      </c>
      <c r="G21" s="5">
        <f>Table4[[#This Row],[Failure ]]*Table4[[#This Row],[November 2023 Outstanding]]</f>
        <v>1441259.5574631188</v>
      </c>
      <c r="L21" s="6"/>
    </row>
    <row r="22" spans="2:12" ht="15" thickBot="1" x14ac:dyDescent="0.4">
      <c r="B22" s="8" t="s">
        <v>24</v>
      </c>
      <c r="C22" s="9">
        <f>SUM(C3:C21)</f>
        <v>938960315.17999983</v>
      </c>
      <c r="D22" s="10">
        <f>SUM(D3:D21)</f>
        <v>1.0000000000000002</v>
      </c>
      <c r="E22" s="14">
        <f>SUMPRODUCT(D3:D21,E3:E21)</f>
        <v>669.4838199523092</v>
      </c>
      <c r="F22" s="15">
        <f>SUMPRODUCT(D3:D21,F3:F21)</f>
        <v>1.0020897412276299E-2</v>
      </c>
      <c r="G22" s="16">
        <f>Table4[[#This Row],[Failure ]]*Table4[[#This Row],[November 2023 Outstanding]]</f>
        <v>9409224.9926173985</v>
      </c>
      <c r="I22" s="11"/>
      <c r="L22" s="6"/>
    </row>
    <row r="23" spans="2:12" ht="15" thickTop="1" x14ac:dyDescent="0.35"/>
    <row r="24" spans="2:12" x14ac:dyDescent="0.35">
      <c r="C24" s="12"/>
      <c r="F24" s="13"/>
      <c r="I24" s="13"/>
    </row>
    <row r="25" spans="2:12" x14ac:dyDescent="0.35">
      <c r="C25" s="12"/>
    </row>
    <row r="26" spans="2:12" x14ac:dyDescent="0.35">
      <c r="C26" s="12"/>
    </row>
    <row r="28" spans="2:12" x14ac:dyDescent="0.3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BE59C7-AEF3-441E-AE24-B3B9B344025E}"/>
</file>

<file path=customXml/itemProps2.xml><?xml version="1.0" encoding="utf-8"?>
<ds:datastoreItem xmlns:ds="http://schemas.openxmlformats.org/officeDocument/2006/customXml" ds:itemID="{A4B07F98-7B84-418D-8AD0-B1F7B38B57FB}"/>
</file>

<file path=customXml/itemProps3.xml><?xml version="1.0" encoding="utf-8"?>
<ds:datastoreItem xmlns:ds="http://schemas.openxmlformats.org/officeDocument/2006/customXml" ds:itemID="{938A96B8-39D3-42A6-8010-602F3ADBC0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Mat Tharme</cp:lastModifiedBy>
  <dcterms:created xsi:type="dcterms:W3CDTF">2023-01-15T23:27:56Z</dcterms:created>
  <dcterms:modified xsi:type="dcterms:W3CDTF">2024-11-05T02:37:53Z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