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david_lewis_oceanafunds_com/Documents/Desktop/OAFIT Reporting/Monthly Reporting/September 23/"/>
    </mc:Choice>
  </mc:AlternateContent>
  <xr:revisionPtr revIDLastSave="0" documentId="8_{8111B264-CC9E-4A61-ACE2-1A0D916CCB87}" xr6:coauthVersionLast="47" xr6:coauthVersionMax="47" xr10:uidLastSave="{00000000-0000-0000-0000-000000000000}"/>
  <bookViews>
    <workbookView xWindow="6030" yWindow="510" windowWidth="21600" windowHeight="11295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<sst xmlns="http://schemas.openxmlformats.org/spreadsheetml/2006/main" count="26" uniqueCount="26">
  <si>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</si>
  <si>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</si>
  <si>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</si>
  <si>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</si>
  <si>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</si>
  <si>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</si>
  <si>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</si>
  <si>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</si>
  <si>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</si>
  <si>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</si>
  <si>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</si>
  <si>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</si>
  <si>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</si>
  <si>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</si>
  <si>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</si>
  <si>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</si>
  <si>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</si>
  <si>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</si>
  <si>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</si>
  <si>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</si>
  <si>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</si>
  <si>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</si>
  <si>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</si>
  <si>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</si>
  <si>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</si>
  <si>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September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</si>
</sst>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164" fontId="0" fillId="0" borderId="0" xfId="2" applyFont="1"/>
    <xf numFmtId="10" fontId="0" fillId="0" borderId="0" xfId="3" applyNumberFormat="1" applyFont="1" applyFill="1"/>
    <xf numFmtId="0" fontId="2" fillId="0" borderId="1" xfId="0" applyFont="1" applyBorder="1"/>
    <xf numFmtId="164" fontId="2" fillId="0" borderId="1" xfId="2" applyFont="1" applyBorder="1"/>
    <xf numFmtId="10" fontId="2" fillId="0" borderId="1" xfId="3" applyNumberFormat="1" applyFont="1" applyBorder="1"/>
    <xf numFmtId="164" fontId="0" fillId="0" borderId="0" xfId="0" applyNumberFormat="1"/>
    <xf numFmtId="3" fontId="0" fillId="0" borderId="0" xfId="0" applyNumberFormat="1"/>
    <xf numFmtId="9" fontId="0" fillId="0" borderId="0" xfId="3" applyFont="1"/>
    <xf numFmtId="166" fontId="2" fillId="0" borderId="1" xfId="1" applyNumberFormat="1" applyFont="1" applyFill="1" applyBorder="1"/>
    <xf numFmtId="10" fontId="2" fillId="0" borderId="1" xfId="3" applyNumberFormat="1" applyFont="1" applyFill="1" applyBorder="1"/>
    <xf numFmtId="16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September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Row],[September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I1" sqref="I1"/>
    </sheetView>
  </sheetViews>
  <sheetFormatPr defaultRowHeight="15" x14ac:dyDescent="0.25"/>
  <cols>
    <col min="2" max="2" width="42.42578125" bestFit="1" customWidth="1"/>
    <col min="3" max="3" width="31.140625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27769874.706845757</v>
      </c>
      <c r="D3" s="2">
        <f>Table4[[#This Row],[September 2023 Outstanding]]/$C$22</f>
        <v>3.0680658891319608E-2</v>
      </c>
      <c r="E3" s="4">
        <v>668.5625</v>
      </c>
      <c r="F3" s="2">
        <v>1.5657999999999998E-2</v>
      </c>
      <c r="G3" s="5">
        <f>Table4[[#This Row],[Failure ]]*Table4[[#This Row],[September 2023 Outstanding]]</f>
        <v>434820.69815979083</v>
      </c>
      <c r="I3" s="4"/>
      <c r="J3" s="4"/>
      <c r="L3" s="6"/>
    </row>
    <row r="4" spans="2:12" x14ac:dyDescent="0.25">
      <c r="B4" t="s">
        <v>6</v>
      </c>
      <c r="C4" s="3">
        <v>7211010.0611179825</v>
      </c>
      <c r="D4" s="2">
        <f>Table4[[#This Row],[September 2023 Outstanding]]/$C$22</f>
        <v>7.9668540921610798E-3</v>
      </c>
      <c r="E4" s="4">
        <v>690.12820509999995</v>
      </c>
      <c r="F4" s="2">
        <v>9.4099999999999982E-3</v>
      </c>
      <c r="G4" s="5">
        <f>Table4[[#This Row],[Failure ]]*Table4[[#This Row],[September 2023 Outstanding]]</f>
        <v>67855.604675120208</v>
      </c>
      <c r="I4" s="4"/>
      <c r="J4" s="4"/>
      <c r="L4" s="6"/>
    </row>
    <row r="5" spans="2:12" x14ac:dyDescent="0.25">
      <c r="B5" t="s">
        <v>7</v>
      </c>
      <c r="C5" s="3">
        <v>111404469.64895816</v>
      </c>
      <c r="D5" s="2">
        <f>Table4[[#This Row],[September 2023 Outstanding]]/$C$22</f>
        <v>0.12308166919548494</v>
      </c>
      <c r="E5" s="4">
        <v>691.41666669999995</v>
      </c>
      <c r="F5" s="2">
        <v>1.1466999999999998E-2</v>
      </c>
      <c r="G5" s="5">
        <f>Table4[[#This Row],[Failure ]]*Table4[[#This Row],[September 2023 Outstanding]]</f>
        <v>1277475.0534646029</v>
      </c>
      <c r="I5" s="4"/>
      <c r="J5" s="4"/>
      <c r="L5" s="6"/>
    </row>
    <row r="6" spans="2:12" x14ac:dyDescent="0.25">
      <c r="B6" t="s">
        <v>8</v>
      </c>
      <c r="C6" s="3">
        <v>840530.05229284684</v>
      </c>
      <c r="D6" s="2">
        <f>Table4[[#This Row],[September 2023 Outstanding]]/$C$22</f>
        <v>9.2863277542777937E-4</v>
      </c>
      <c r="E6" s="4">
        <v>679.26086959999998</v>
      </c>
      <c r="F6" s="2">
        <v>1.0217E-2</v>
      </c>
      <c r="G6" s="5">
        <f>Table4[[#This Row],[Failure ]]*Table4[[#This Row],[September 2023 Outstanding]]</f>
        <v>8587.6955442760172</v>
      </c>
      <c r="I6" s="4"/>
      <c r="J6" s="4"/>
      <c r="L6" s="6"/>
    </row>
    <row r="7" spans="2:12" x14ac:dyDescent="0.25">
      <c r="B7" t="s">
        <v>9</v>
      </c>
      <c r="C7" s="3">
        <v>18405256.830230281</v>
      </c>
      <c r="D7" s="2">
        <f>Table4[[#This Row],[September 2023 Outstanding]]/$C$22</f>
        <v>2.0334460006628002E-2</v>
      </c>
      <c r="E7" s="4">
        <v>678.44278610000003</v>
      </c>
      <c r="F7" s="2">
        <v>1.0954999999999999E-2</v>
      </c>
      <c r="G7" s="5">
        <f>Table4[[#This Row],[Failure ]]*Table4[[#This Row],[September 2023 Outstanding]]</f>
        <v>201629.5885751727</v>
      </c>
      <c r="I7" s="4"/>
      <c r="J7" s="4"/>
      <c r="L7" s="6"/>
    </row>
    <row r="8" spans="2:12" x14ac:dyDescent="0.25">
      <c r="B8" t="s">
        <v>10</v>
      </c>
      <c r="C8" s="3">
        <v>323800.18082900607</v>
      </c>
      <c r="D8" s="2">
        <f>Table4[[#This Row],[September 2023 Outstanding]]/$C$22</f>
        <v>3.5774028517720818E-4</v>
      </c>
      <c r="E8" s="4">
        <v>658.25</v>
      </c>
      <c r="F8" s="2">
        <v>1.0291999999999999E-2</v>
      </c>
      <c r="G8" s="5">
        <f>Table4[[#This Row],[Failure ]]*Table4[[#This Row],[September 2023 Outstanding]]</f>
        <v>3332.55146109213</v>
      </c>
      <c r="I8" s="4"/>
      <c r="J8" s="4"/>
      <c r="L8" s="6"/>
    </row>
    <row r="9" spans="2:12" x14ac:dyDescent="0.25">
      <c r="B9" t="s">
        <v>11</v>
      </c>
      <c r="C9" s="3">
        <v>143986.71009483986</v>
      </c>
      <c r="D9" s="2">
        <f>Table4[[#This Row],[September 2023 Outstanding]]/$C$22</f>
        <v>1.5907911663044308E-4</v>
      </c>
      <c r="E9" s="4">
        <v>649.57142859999999</v>
      </c>
      <c r="F9" s="2">
        <v>1.1942999999999999E-2</v>
      </c>
      <c r="G9" s="5">
        <f>Table4[[#This Row],[Failure ]]*Table4[[#This Row],[September 2023 Outstanding]]</f>
        <v>1719.6332786626722</v>
      </c>
      <c r="I9" s="4"/>
      <c r="J9" s="4"/>
      <c r="L9" s="6"/>
    </row>
    <row r="10" spans="2:12" x14ac:dyDescent="0.25">
      <c r="B10" t="s">
        <v>12</v>
      </c>
      <c r="C10" s="3">
        <v>155855331.00796616</v>
      </c>
      <c r="D10" s="2">
        <f>Table4[[#This Row],[September 2023 Outstanding]]/$C$22</f>
        <v>0.17219178327334456</v>
      </c>
      <c r="E10" s="4">
        <v>698.93700790000003</v>
      </c>
      <c r="F10" s="2">
        <v>7.7829999999999983E-3</v>
      </c>
      <c r="G10" s="5">
        <f>Table4[[#This Row],[Failure ]]*Table4[[#This Row],[September 2023 Outstanding]]</f>
        <v>1213022.0412350004</v>
      </c>
      <c r="I10" s="4"/>
      <c r="J10" s="4"/>
      <c r="L10" s="6"/>
    </row>
    <row r="11" spans="2:12" x14ac:dyDescent="0.25">
      <c r="B11" t="s">
        <v>13</v>
      </c>
      <c r="C11" s="3">
        <v>38027096.80385451</v>
      </c>
      <c r="D11" s="2">
        <f>Table4[[#This Row],[September 2023 Outstanding]]/$C$22</f>
        <v>4.2013023032424393E-2</v>
      </c>
      <c r="E11" s="4">
        <v>683.33333330000005</v>
      </c>
      <c r="F11" s="2">
        <v>1.1813000000000001E-2</v>
      </c>
      <c r="G11" s="5">
        <f>Table4[[#This Row],[Failure ]]*Table4[[#This Row],[September 2023 Outstanding]]</f>
        <v>449214.09454393334</v>
      </c>
      <c r="I11" s="4"/>
      <c r="J11" s="4"/>
      <c r="L11" s="6"/>
    </row>
    <row r="12" spans="2:12" x14ac:dyDescent="0.25">
      <c r="B12" t="s">
        <v>14</v>
      </c>
      <c r="C12" s="3">
        <v>140079508.37580398</v>
      </c>
      <c r="D12" s="2">
        <f>Table4[[#This Row],[September 2023 Outstanding]]/$C$22</f>
        <v>0.15476236963655887</v>
      </c>
      <c r="E12" s="4">
        <v>693.8</v>
      </c>
      <c r="F12" s="2">
        <v>8.6239999999999997E-3</v>
      </c>
      <c r="G12" s="5">
        <f>Table4[[#This Row],[Failure ]]*Table4[[#This Row],[September 2023 Outstanding]]</f>
        <v>1208045.6802329335</v>
      </c>
      <c r="I12" s="4"/>
      <c r="J12" s="4"/>
      <c r="L12" s="6"/>
    </row>
    <row r="13" spans="2:12" x14ac:dyDescent="0.25">
      <c r="B13" t="s">
        <v>15</v>
      </c>
      <c r="C13" s="3">
        <v>10590431.603498265</v>
      </c>
      <c r="D13" s="2">
        <f>Table4[[#This Row],[September 2023 Outstanding]]/$C$22</f>
        <v>1.1700500019133411E-2</v>
      </c>
      <c r="E13" s="4">
        <v>697.56976740000005</v>
      </c>
      <c r="F13" s="2">
        <v>9.1240000000000002E-3</v>
      </c>
      <c r="G13" s="5">
        <f>Table4[[#This Row],[Failure ]]*Table4[[#This Row],[September 2023 Outstanding]]</f>
        <v>96627.097950318173</v>
      </c>
      <c r="I13" s="4"/>
      <c r="J13" s="4"/>
      <c r="L13" s="6"/>
    </row>
    <row r="14" spans="2:12" x14ac:dyDescent="0.25">
      <c r="B14" t="s">
        <v>16</v>
      </c>
      <c r="C14" s="3">
        <v>27574725.71632392</v>
      </c>
      <c r="D14" s="2">
        <f>Table4[[#This Row],[September 2023 Outstanding]]/$C$22</f>
        <v>3.0465054763667211E-2</v>
      </c>
      <c r="E14" s="4">
        <v>650.5</v>
      </c>
      <c r="F14" s="2">
        <v>1.6399999999999998E-2</v>
      </c>
      <c r="G14" s="5">
        <f>Table4[[#This Row],[Failure ]]*Table4[[#This Row],[September 2023 Outstanding]]</f>
        <v>452225.5017477122</v>
      </c>
      <c r="I14" s="4"/>
      <c r="J14" s="4"/>
      <c r="L14" s="6"/>
    </row>
    <row r="15" spans="2:12" x14ac:dyDescent="0.25">
      <c r="B15" t="s">
        <v>17</v>
      </c>
      <c r="C15" s="3">
        <v>40380315.527776897</v>
      </c>
      <c r="D15" s="2">
        <f>Table4[[#This Row],[September 2023 Outstanding]]/$C$22</f>
        <v>4.4612901560055304E-2</v>
      </c>
      <c r="E15" s="4">
        <v>686.8</v>
      </c>
      <c r="F15" s="2">
        <v>1.0314999999999998E-2</v>
      </c>
      <c r="G15" s="5">
        <f>Table4[[#This Row],[Failure ]]*Table4[[#This Row],[September 2023 Outstanding]]</f>
        <v>416522.95466901863</v>
      </c>
      <c r="I15" s="4"/>
      <c r="J15" s="4"/>
      <c r="L15" s="6"/>
    </row>
    <row r="16" spans="2:12" x14ac:dyDescent="0.25">
      <c r="B16" t="s">
        <v>18</v>
      </c>
      <c r="C16" s="3">
        <v>13540027.755692955</v>
      </c>
      <c r="D16" s="2">
        <f>Table4[[#This Row],[September 2023 Outstanding]]/$C$22</f>
        <v>1.4959267095613068E-2</v>
      </c>
      <c r="E16" s="4">
        <v>702.29357800000002</v>
      </c>
      <c r="F16" s="2">
        <v>8.4539999999999997E-3</v>
      </c>
      <c r="G16" s="5">
        <f>Table4[[#This Row],[Failure ]]*Table4[[#This Row],[September 2023 Outstanding]]</f>
        <v>114467.39464662824</v>
      </c>
      <c r="I16" s="4"/>
      <c r="J16" s="4"/>
      <c r="L16" s="6"/>
    </row>
    <row r="17" spans="2:12" x14ac:dyDescent="0.25">
      <c r="B17" t="s">
        <v>19</v>
      </c>
      <c r="C17" s="3">
        <v>139183.171669595</v>
      </c>
      <c r="D17" s="2">
        <f>Table4[[#This Row],[September 2023 Outstanding]]/$C$22</f>
        <v>1.5377208066243587E-4</v>
      </c>
      <c r="E17" s="4">
        <v>676.5</v>
      </c>
      <c r="F17" s="2">
        <v>9.5499999999999995E-3</v>
      </c>
      <c r="G17" s="5">
        <f>Table4[[#This Row],[Failure ]]*Table4[[#This Row],[September 2023 Outstanding]]</f>
        <v>1329.1992894446321</v>
      </c>
      <c r="I17" s="4"/>
      <c r="J17" s="4"/>
      <c r="L17" s="6"/>
    </row>
    <row r="18" spans="2:12" x14ac:dyDescent="0.25">
      <c r="B18" t="s">
        <v>20</v>
      </c>
      <c r="C18" s="3">
        <v>86307711.406987563</v>
      </c>
      <c r="D18" s="2">
        <f>Table4[[#This Row],[September 2023 Outstanding]]/$C$22</f>
        <v>9.5354317630949453E-2</v>
      </c>
      <c r="E18" s="4">
        <v>688.92857140000001</v>
      </c>
      <c r="F18" s="2">
        <v>1.1011E-2</v>
      </c>
      <c r="G18" s="5">
        <f>Table4[[#This Row],[Failure ]]*Table4[[#This Row],[September 2023 Outstanding]]</f>
        <v>950334.2103023401</v>
      </c>
      <c r="I18" s="4"/>
      <c r="J18" s="4"/>
      <c r="L18" s="6"/>
    </row>
    <row r="19" spans="2:12" x14ac:dyDescent="0.25">
      <c r="B19" t="s">
        <v>21</v>
      </c>
      <c r="C19" s="3">
        <v>44595696.920123354</v>
      </c>
      <c r="D19" s="2">
        <f>Table4[[#This Row],[September 2023 Outstanding]]/$C$22</f>
        <v>4.9270131020421409E-2</v>
      </c>
      <c r="E19" s="4">
        <v>687.29677419999996</v>
      </c>
      <c r="F19" s="2">
        <v>9.1749999999999991E-3</v>
      </c>
      <c r="G19" s="5">
        <f>Table4[[#This Row],[Failure ]]*Table4[[#This Row],[September 2023 Outstanding]]</f>
        <v>409165.51924213173</v>
      </c>
      <c r="I19" s="4"/>
      <c r="J19" s="4"/>
      <c r="L19" s="6"/>
    </row>
    <row r="20" spans="2:12" x14ac:dyDescent="0.25">
      <c r="B20" t="s">
        <v>22</v>
      </c>
      <c r="C20" s="3">
        <v>43833202.736185469</v>
      </c>
      <c r="D20" s="2">
        <f>Table4[[#This Row],[September 2023 Outstanding]]/$C$22</f>
        <v>4.8427713681093394E-2</v>
      </c>
      <c r="E20" s="4">
        <v>673.12280699999997</v>
      </c>
      <c r="F20" s="2">
        <v>1.217E-2</v>
      </c>
      <c r="G20" s="5">
        <f>Table4[[#This Row],[Failure ]]*Table4[[#This Row],[September 2023 Outstanding]]</f>
        <v>533450.07729937718</v>
      </c>
      <c r="I20" s="4"/>
      <c r="J20" s="4"/>
      <c r="L20" s="6"/>
    </row>
    <row r="21" spans="2:12" x14ac:dyDescent="0.25">
      <c r="B21" t="s">
        <v>23</v>
      </c>
      <c r="C21" s="3">
        <v>138104253.00374842</v>
      </c>
      <c r="D21" s="2">
        <f>Table4[[#This Row],[September 2023 Outstanding]]/$C$22</f>
        <v>0.15258007184324748</v>
      </c>
      <c r="E21" s="4">
        <v>687.82</v>
      </c>
      <c r="F21" s="2">
        <v>1.0363999999999998E-2</v>
      </c>
      <c r="G21" s="5">
        <f>Table4[[#This Row],[Failure ]]*Table4[[#This Row],[September 2023 Outstanding]]</f>
        <v>1431312.4781308484</v>
      </c>
      <c r="I21" s="4"/>
      <c r="J21" s="4"/>
      <c r="L21" s="6"/>
    </row>
    <row r="22" spans="2:12" ht="15.75" thickBot="1" x14ac:dyDescent="0.3">
      <c r="B22" s="7" t="s">
        <v>24</v>
      </c>
      <c r="C22" s="8">
        <f>SUM(C3:C21)</f>
        <v>905126412.21999991</v>
      </c>
      <c r="D22" s="9">
        <f>SUM(D3:D21)</f>
        <v>1</v>
      </c>
      <c r="E22" s="13">
        <v>688.6407520209932</v>
      </c>
      <c r="F22" s="14">
        <f>SUMPRODUCT(D3:D21,F3:F21)</f>
        <v>1.0242919606896812E-2</v>
      </c>
      <c r="G22" s="15">
        <f>Table4[[#This Row],[Failure ]]*Table4[[#This Row],[September 2023 Outstanding]]</f>
        <v>9271137.074448403</v>
      </c>
      <c r="I22" s="10"/>
      <c r="J22" s="4"/>
      <c r="L22" s="6"/>
    </row>
    <row r="23" spans="2:12" ht="15.75" thickTop="1" x14ac:dyDescent="0.25"/>
    <row r="24" spans="2:12" x14ac:dyDescent="0.25">
      <c r="C24" s="11"/>
      <c r="F24" s="12"/>
      <c r="I24" s="12"/>
    </row>
    <row r="25" spans="2:12" x14ac:dyDescent="0.25">
      <c r="C25" s="11"/>
    </row>
    <row r="26" spans="2:12" x14ac:dyDescent="0.25">
      <c r="C26" s="11"/>
    </row>
    <row r="28" spans="2:12" x14ac:dyDescent="0.25">
      <c r="C28" s="10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6D4FBA-701A-4B4F-A50E-0C0A9A7F4FEF}"/>
</file>

<file path=customXml/itemProps2.xml><?xml version="1.0" encoding="utf-8"?>
<ds:datastoreItem xmlns:ds="http://schemas.openxmlformats.org/officeDocument/2006/customXml" ds:itemID="{8D9BA02E-4B2A-4188-9771-5500A3AA453C}"/>
</file>

<file path=customXml/itemProps3.xml><?xml version="1.0" encoding="utf-8"?>
<ds:datastoreItem xmlns:ds="http://schemas.openxmlformats.org/officeDocument/2006/customXml" ds:itemID="{CCF39DA7-CB44-4C9A-893A-2204F064A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David Lewis</cp:lastModifiedBy>
  <dcterms:created xsi:type="dcterms:W3CDTF">2023-01-15T23:27:56Z</dcterms:created>
  <dcterms:modified xsi:type="dcterms:W3CDTF">2023-10-31T06:43:10Z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