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yx_\Desktop\"/>
    </mc:Choice>
  </mc:AlternateContent>
  <xr:revisionPtr revIDLastSave="0" documentId="13_ncr:1_{45EC1A70-D9C2-44BC-BE46-4AE3BCD05F48}" xr6:coauthVersionLast="47" xr6:coauthVersionMax="47" xr10:uidLastSave="{00000000-0000-0000-0000-000000000000}"/>
  <bookViews>
    <workbookView xWindow="28680" yWindow="105" windowWidth="29040" windowHeight="15720" xr2:uid="{4F70608B-E910-48D1-9173-69FC2A7D14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10" i="1" l="1"/>
  <c r="G17" i="1"/>
  <c r="G18" i="1"/>
  <c r="G19" i="1"/>
  <c r="G21" i="1"/>
  <c r="G20" i="1"/>
  <c r="G16" i="1"/>
  <c r="G15" i="1"/>
  <c r="G14" i="1"/>
  <c r="G13" i="1"/>
  <c r="G12" i="1"/>
  <c r="G11" i="1"/>
  <c r="G9" i="1"/>
  <c r="G8" i="1"/>
  <c r="G7" i="1"/>
  <c r="G6" i="1"/>
  <c r="G5" i="1"/>
  <c r="C22" i="1"/>
  <c r="D20" i="1" l="1"/>
  <c r="D21" i="1"/>
  <c r="D14" i="1"/>
  <c r="D6" i="1"/>
  <c r="D15" i="1"/>
  <c r="D7" i="1"/>
  <c r="D16" i="1"/>
  <c r="D8" i="1"/>
  <c r="D5" i="1"/>
  <c r="D17" i="1"/>
  <c r="D9" i="1"/>
  <c r="D12" i="1"/>
  <c r="D4" i="1"/>
  <c r="D18" i="1"/>
  <c r="D10" i="1"/>
  <c r="D19" i="1"/>
  <c r="D11" i="1"/>
  <c r="D3" i="1"/>
  <c r="D13" i="1"/>
  <c r="F22" i="1" l="1"/>
  <c r="G22" i="1" s="1"/>
  <c r="E22" i="1"/>
  <c r="D22" i="1"/>
</calcChain>
</file>

<file path=xl/sharedStrings.xml><?xml version="1.0" encoding="utf-8"?>
<sst xmlns="http://schemas.openxmlformats.org/spreadsheetml/2006/main" count="26" uniqueCount="26">
  <si>
    <t>Industry</t>
  </si>
  <si>
    <t>Portfolio Weight</t>
  </si>
  <si>
    <t xml:space="preserve">Equifax Score </t>
  </si>
  <si>
    <t xml:space="preserve">Failure </t>
  </si>
  <si>
    <t>Probability of Failure</t>
  </si>
  <si>
    <t>Accommodation and Food Services</t>
  </si>
  <si>
    <t>Administrative and Support Services</t>
  </si>
  <si>
    <t>Agriculture, Forestry and Fishing</t>
  </si>
  <si>
    <t>Arts and Recreation Services</t>
  </si>
  <si>
    <t>Construction</t>
  </si>
  <si>
    <t>Education and Training</t>
  </si>
  <si>
    <t>Electricity, Gas, Water and Waste Services</t>
  </si>
  <si>
    <t>Financial and Insurance Services</t>
  </si>
  <si>
    <t>Health Care and Social Assistance</t>
  </si>
  <si>
    <t>Information Media and Telecommunications</t>
  </si>
  <si>
    <t>Manufacturing</t>
  </si>
  <si>
    <t>Mining</t>
  </si>
  <si>
    <t xml:space="preserve">Other Services </t>
  </si>
  <si>
    <t>Professional, Scientific and Technical Services</t>
  </si>
  <si>
    <t>Public Administration and Safety</t>
  </si>
  <si>
    <t>Rental, Hiring and Real Estate Services</t>
  </si>
  <si>
    <t>Retail Trade</t>
  </si>
  <si>
    <t>Transport, Postal and Warehousing</t>
  </si>
  <si>
    <t>Wholesale Trade</t>
  </si>
  <si>
    <t>Grand Total</t>
  </si>
  <si>
    <t>June 2023 Outstanding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</si>
</sst>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vertical="center"/>
    </xf>
    <xf numFmtId="10" fontId="0" fillId="0" borderId="0" xfId="3" applyNumberFormat="1" applyFont="1"/>
    <xf numFmtId="164" fontId="0" fillId="0" borderId="0" xfId="0" applyNumberFormat="1"/>
    <xf numFmtId="1" fontId="0" fillId="0" borderId="0" xfId="0" applyNumberFormat="1"/>
    <xf numFmtId="44" fontId="0" fillId="0" borderId="0" xfId="2" applyFont="1"/>
    <xf numFmtId="10" fontId="0" fillId="0" borderId="0" xfId="3" applyNumberFormat="1" applyFont="1" applyFill="1"/>
    <xf numFmtId="43" fontId="0" fillId="0" borderId="0" xfId="1" applyFont="1"/>
    <xf numFmtId="0" fontId="2" fillId="0" borderId="1" xfId="0" applyFont="1" applyBorder="1"/>
    <xf numFmtId="44" fontId="2" fillId="0" borderId="1" xfId="2" applyFont="1" applyBorder="1"/>
    <xf numFmtId="10" fontId="2" fillId="0" borderId="1" xfId="3" applyNumberFormat="1" applyFont="1" applyBorder="1"/>
    <xf numFmtId="44" fontId="0" fillId="0" borderId="0" xfId="0" applyNumberFormat="1"/>
    <xf numFmtId="3" fontId="0" fillId="0" borderId="0" xfId="0" applyNumberFormat="1"/>
    <xf numFmtId="9" fontId="0" fillId="0" borderId="0" xfId="3" applyFont="1"/>
    <xf numFmtId="165" fontId="2" fillId="0" borderId="1" xfId="1" applyNumberFormat="1" applyFont="1" applyFill="1" applyBorder="1"/>
    <xf numFmtId="10" fontId="2" fillId="0" borderId="1" xfId="3" applyNumberFormat="1" applyFont="1" applyFill="1" applyBorder="1"/>
    <xf numFmtId="44" fontId="2" fillId="0" borderId="1" xfId="2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8"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4CB303-AA4A-4E99-A8B4-E7B609C83D1F}" name="Table4" displayName="Table4" ref="B2:G22" totalsRowShown="0" headerRowDxfId="7" dataDxfId="6" dataCellStyle="Percent">
  <tableColumns count="6">
    <tableColumn id="1" xr3:uid="{93D52CE0-1C94-47D8-A25F-C4925E93654F}" name="Industry" dataDxfId="5"/>
    <tableColumn id="2" xr3:uid="{38026FD1-F25F-44ED-B859-49C7F20CF969}" name="June 2023 Outstanding" dataDxfId="4" dataCellStyle="Currency"/>
    <tableColumn id="3" xr3:uid="{8BF90F39-E9ED-43AA-B5EB-6BBFA01E8D80}" name="Portfolio Weight" dataDxfId="3" dataCellStyle="Percent"/>
    <tableColumn id="5" xr3:uid="{1DF56088-2144-44FE-B572-19EF22D63473}" name="Equifax Score " dataDxfId="2"/>
    <tableColumn id="7" xr3:uid="{08FF51CD-77D2-467B-8483-6EC306189E3A}" name="Failure " dataDxfId="1" dataCellStyle="Percent"/>
    <tableColumn id="8" xr3:uid="{29401FB2-EAFD-4022-AD99-38562815DE38}" name="Probability of Failure" dataDxfId="0" dataCellStyle="Currency">
      <calculatedColumnFormula>Table4[[#This Row],[Failure ]]*Table4[[#This Row],[June 2023 Outstanding]]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CF456-CB7F-4419-B9EC-36E6A4272BEB}">
  <dimension ref="B2:L28"/>
  <sheetViews>
    <sheetView tabSelected="1" workbookViewId="0">
      <selection activeCell="J5" sqref="J5"/>
    </sheetView>
  </sheetViews>
  <sheetFormatPr defaultRowHeight="15" x14ac:dyDescent="0.25"/>
  <cols>
    <col min="2" max="2" width="42.42578125" bestFit="1" customWidth="1"/>
    <col min="3" max="3" width="29.28515625" bestFit="1" customWidth="1"/>
    <col min="4" max="4" width="18.7109375" bestFit="1" customWidth="1"/>
    <col min="5" max="5" width="17.42578125" bestFit="1" customWidth="1"/>
    <col min="6" max="6" width="10.42578125" bestFit="1" customWidth="1"/>
    <col min="7" max="7" width="24.28515625" bestFit="1" customWidth="1"/>
    <col min="9" max="9" width="14.28515625" bestFit="1" customWidth="1"/>
  </cols>
  <sheetData>
    <row r="2" spans="2:12" x14ac:dyDescent="0.25">
      <c r="B2" s="1" t="s">
        <v>0</v>
      </c>
      <c r="C2" s="1" t="s">
        <v>25</v>
      </c>
      <c r="D2" s="1" t="s">
        <v>1</v>
      </c>
      <c r="E2" s="1" t="s">
        <v>2</v>
      </c>
      <c r="F2" s="1" t="s">
        <v>3</v>
      </c>
      <c r="G2" s="1" t="s">
        <v>4</v>
      </c>
    </row>
    <row r="3" spans="2:12" x14ac:dyDescent="0.25">
      <c r="B3" t="s">
        <v>5</v>
      </c>
      <c r="C3" s="3">
        <v>19635890.745323244</v>
      </c>
      <c r="D3" s="2">
        <f>Table4[[#This Row],[June 2023 Outstanding]]/$C$22</f>
        <v>2.296979879693007E-2</v>
      </c>
      <c r="E3" s="4">
        <v>625.77631578947364</v>
      </c>
      <c r="F3" s="2">
        <v>1.5996052631578953E-2</v>
      </c>
      <c r="G3" s="5">
        <f>Table4[[#This Row],[Failure ]]*Table4[[#This Row],[June 2023 Outstanding]]</f>
        <v>314096.74183012469</v>
      </c>
      <c r="L3" s="6"/>
    </row>
    <row r="4" spans="2:12" x14ac:dyDescent="0.25">
      <c r="B4" t="s">
        <v>6</v>
      </c>
      <c r="C4" s="3">
        <v>863933.3303835945</v>
      </c>
      <c r="D4" s="2">
        <f>Table4[[#This Row],[June 2023 Outstanding]]/$C$22</f>
        <v>1.0106174978387109E-3</v>
      </c>
      <c r="E4" s="4">
        <v>714.36363636363637</v>
      </c>
      <c r="F4" s="2">
        <v>7.6363636363636408E-3</v>
      </c>
      <c r="G4" s="5">
        <f>Table4[[#This Row],[Failure ]]*Table4[[#This Row],[June 2023 Outstanding]]</f>
        <v>6597.3090683838163</v>
      </c>
      <c r="L4" s="6"/>
    </row>
    <row r="5" spans="2:12" x14ac:dyDescent="0.25">
      <c r="B5" t="s">
        <v>7</v>
      </c>
      <c r="C5" s="3">
        <v>106427565.2895159</v>
      </c>
      <c r="D5" s="2">
        <f>Table4[[#This Row],[June 2023 Outstanding]]/$C$22</f>
        <v>0.12449752307414744</v>
      </c>
      <c r="E5" s="4">
        <v>640.84</v>
      </c>
      <c r="F5" s="2">
        <v>1.5163999999999999E-2</v>
      </c>
      <c r="G5" s="5">
        <f>Table4[[#This Row],[Failure ]]*Table4[[#This Row],[June 2023 Outstanding]]</f>
        <v>1613867.6000502189</v>
      </c>
      <c r="L5" s="6"/>
    </row>
    <row r="6" spans="2:12" x14ac:dyDescent="0.25">
      <c r="B6" t="s">
        <v>8</v>
      </c>
      <c r="C6" s="3">
        <v>1278108.7563707491</v>
      </c>
      <c r="D6" s="2">
        <f>Table4[[#This Row],[June 2023 Outstanding]]/$C$22</f>
        <v>1.4951142963261245E-3</v>
      </c>
      <c r="E6" s="4">
        <v>677.64285714285711</v>
      </c>
      <c r="F6" s="2">
        <v>1.0975E-2</v>
      </c>
      <c r="G6" s="5">
        <f>Table4[[#This Row],[Failure ]]*Table4[[#This Row],[June 2023 Outstanding]]</f>
        <v>14027.243601168972</v>
      </c>
      <c r="L6" s="6"/>
    </row>
    <row r="7" spans="2:12" x14ac:dyDescent="0.25">
      <c r="B7" t="s">
        <v>9</v>
      </c>
      <c r="C7" s="3">
        <v>21263783.724361397</v>
      </c>
      <c r="D7" s="2">
        <f>Table4[[#This Row],[June 2023 Outstanding]]/$C$22</f>
        <v>2.4874085935029336E-2</v>
      </c>
      <c r="E7" s="4">
        <v>660.20289855072463</v>
      </c>
      <c r="F7" s="2">
        <v>1.2121376811594206E-2</v>
      </c>
      <c r="G7" s="5">
        <f>Table4[[#This Row],[Failure ]]*Table4[[#This Row],[June 2023 Outstanding]]</f>
        <v>257746.33496322852</v>
      </c>
      <c r="L7" s="6"/>
    </row>
    <row r="8" spans="2:12" x14ac:dyDescent="0.25">
      <c r="B8" t="s">
        <v>10</v>
      </c>
      <c r="C8" s="3">
        <v>354956.68791827199</v>
      </c>
      <c r="D8" s="2">
        <f>Table4[[#This Row],[June 2023 Outstanding]]/$C$22</f>
        <v>4.1522352150229322E-4</v>
      </c>
      <c r="E8" s="4">
        <v>653.90909090909088</v>
      </c>
      <c r="F8" s="2">
        <v>1.2281818181818184E-2</v>
      </c>
      <c r="G8" s="5">
        <f>Table4[[#This Row],[Failure ]]*Table4[[#This Row],[June 2023 Outstanding]]</f>
        <v>4359.5135034325958</v>
      </c>
      <c r="L8" s="6"/>
    </row>
    <row r="9" spans="2:12" x14ac:dyDescent="0.25">
      <c r="B9" t="s">
        <v>11</v>
      </c>
      <c r="C9" s="3">
        <v>511981.88292239467</v>
      </c>
      <c r="D9" s="2">
        <f>Table4[[#This Row],[June 2023 Outstanding]]/$C$22</f>
        <v>5.9890946588209994E-4</v>
      </c>
      <c r="E9" s="4">
        <v>656.7</v>
      </c>
      <c r="F9" s="2">
        <v>1.332E-2</v>
      </c>
      <c r="G9" s="5">
        <f>Table4[[#This Row],[Failure ]]*Table4[[#This Row],[June 2023 Outstanding]]</f>
        <v>6819.5986805262974</v>
      </c>
      <c r="L9" s="6"/>
    </row>
    <row r="10" spans="2:12" x14ac:dyDescent="0.25">
      <c r="B10" t="s">
        <v>12</v>
      </c>
      <c r="C10" s="3">
        <v>151697235.16639438</v>
      </c>
      <c r="D10" s="2">
        <f>Table4[[#This Row],[June 2023 Outstanding]]/$C$22</f>
        <v>0.17745336919093266</v>
      </c>
      <c r="E10" s="4">
        <v>712.51923076923072</v>
      </c>
      <c r="F10" s="2">
        <v>8.273076923076916E-3</v>
      </c>
      <c r="G10" s="5">
        <f>Table4[[#This Row],[Failure ]]*Table4[[#This Row],[June 2023 Outstanding]]</f>
        <v>1255002.8955496694</v>
      </c>
      <c r="L10" s="6"/>
    </row>
    <row r="11" spans="2:12" x14ac:dyDescent="0.25">
      <c r="B11" t="s">
        <v>13</v>
      </c>
      <c r="C11" s="3">
        <v>38931647.297113828</v>
      </c>
      <c r="D11" s="2">
        <f>Table4[[#This Row],[June 2023 Outstanding]]/$C$22</f>
        <v>4.5541713225346732E-2</v>
      </c>
      <c r="E11" s="4">
        <v>686.76923076923072</v>
      </c>
      <c r="F11" s="2">
        <v>1.0238461538461535E-2</v>
      </c>
      <c r="G11" s="5">
        <f>Table4[[#This Row],[Failure ]]*Table4[[#This Row],[June 2023 Outstanding]]</f>
        <v>398600.17348044988</v>
      </c>
      <c r="L11" s="6"/>
    </row>
    <row r="12" spans="2:12" x14ac:dyDescent="0.25">
      <c r="B12" t="s">
        <v>14</v>
      </c>
      <c r="C12" s="3">
        <v>138243374.08553857</v>
      </c>
      <c r="D12" s="2">
        <f>Table4[[#This Row],[June 2023 Outstanding]]/$C$22</f>
        <v>0.16171522488786816</v>
      </c>
      <c r="E12" s="4">
        <v>710.57692307692309</v>
      </c>
      <c r="F12" s="2">
        <v>7.3923076923076928E-3</v>
      </c>
      <c r="G12" s="5">
        <f>Table4[[#This Row],[Failure ]]*Table4[[#This Row],[June 2023 Outstanding]]</f>
        <v>1021937.5576630967</v>
      </c>
      <c r="I12" s="7"/>
      <c r="L12" s="6"/>
    </row>
    <row r="13" spans="2:12" x14ac:dyDescent="0.25">
      <c r="B13" t="s">
        <v>15</v>
      </c>
      <c r="C13" s="3">
        <v>10280926.595236979</v>
      </c>
      <c r="D13" s="2">
        <f>Table4[[#This Row],[June 2023 Outstanding]]/$C$22</f>
        <v>1.2026488556158101E-2</v>
      </c>
      <c r="E13" s="4">
        <v>693.52380952380952</v>
      </c>
      <c r="F13" s="2">
        <v>9.7793650793650804E-3</v>
      </c>
      <c r="G13" s="5">
        <f>Table4[[#This Row],[Failure ]]*Table4[[#This Row],[June 2023 Outstanding]]</f>
        <v>100540.93452897624</v>
      </c>
      <c r="L13" s="6"/>
    </row>
    <row r="14" spans="2:12" x14ac:dyDescent="0.25">
      <c r="B14" t="s">
        <v>16</v>
      </c>
      <c r="C14" s="3">
        <v>29626024.999903847</v>
      </c>
      <c r="D14" s="2">
        <f>Table4[[#This Row],[June 2023 Outstanding]]/$C$22</f>
        <v>3.4656122415159078E-2</v>
      </c>
      <c r="E14" s="4">
        <v>696.90909090909088</v>
      </c>
      <c r="F14" s="2">
        <v>9.245454545454548E-3</v>
      </c>
      <c r="G14" s="5">
        <f>Table4[[#This Row],[Failure ]]*Table4[[#This Row],[June 2023 Outstanding]]</f>
        <v>273906.06749911112</v>
      </c>
      <c r="L14" s="6"/>
    </row>
    <row r="15" spans="2:12" x14ac:dyDescent="0.25">
      <c r="B15" t="s">
        <v>17</v>
      </c>
      <c r="C15" s="3">
        <v>27966212.204666454</v>
      </c>
      <c r="D15" s="2">
        <f>Table4[[#This Row],[June 2023 Outstanding]]/$C$22</f>
        <v>3.2714495908795799E-2</v>
      </c>
      <c r="E15" s="4">
        <v>648.88172043010752</v>
      </c>
      <c r="F15" s="2">
        <v>1.3456989247311832E-2</v>
      </c>
      <c r="G15" s="5">
        <f>Table4[[#This Row],[Failure ]]*Table4[[#This Row],[June 2023 Outstanding]]</f>
        <v>376341.01692623738</v>
      </c>
      <c r="L15" s="6"/>
    </row>
    <row r="16" spans="2:12" x14ac:dyDescent="0.25">
      <c r="B16" t="s">
        <v>18</v>
      </c>
      <c r="C16" s="3">
        <v>3377326.2884755298</v>
      </c>
      <c r="D16" s="2">
        <f>Table4[[#This Row],[June 2023 Outstanding]]/$C$22</f>
        <v>3.9507505070195108E-3</v>
      </c>
      <c r="E16" s="4">
        <v>686.98734177215192</v>
      </c>
      <c r="F16" s="2">
        <v>1.029620253164557E-2</v>
      </c>
      <c r="G16" s="5">
        <f>Table4[[#This Row],[Failure ]]*Table4[[#This Row],[June 2023 Outstanding]]</f>
        <v>34773.635481594887</v>
      </c>
      <c r="L16" s="6"/>
    </row>
    <row r="17" spans="2:12" x14ac:dyDescent="0.25">
      <c r="B17" t="s">
        <v>19</v>
      </c>
      <c r="C17" s="3">
        <v>178096.4671880992</v>
      </c>
      <c r="D17" s="2">
        <f>Table4[[#This Row],[June 2023 Outstanding]]/$C$22</f>
        <v>2.0833483292470589E-4</v>
      </c>
      <c r="E17" s="4">
        <v>614.5</v>
      </c>
      <c r="F17" s="2">
        <v>1.7250000000000001E-2</v>
      </c>
      <c r="G17" s="5">
        <f>Table4[[#This Row],[Failure ]]*Table4[[#This Row],[June 2023 Outstanding]]</f>
        <v>3072.1640589947115</v>
      </c>
      <c r="L17" s="6"/>
    </row>
    <row r="18" spans="2:12" x14ac:dyDescent="0.25">
      <c r="B18" t="s">
        <v>20</v>
      </c>
      <c r="C18" s="3">
        <v>88057210.713975832</v>
      </c>
      <c r="D18" s="2">
        <f>Table4[[#This Row],[June 2023 Outstanding]]/$C$22</f>
        <v>0.10300813133219554</v>
      </c>
      <c r="E18" s="4">
        <v>655.73913043478262</v>
      </c>
      <c r="F18" s="2">
        <v>1.4639130434782608E-2</v>
      </c>
      <c r="G18" s="5">
        <f>Table4[[#This Row],[Failure ]]*Table4[[#This Row],[June 2023 Outstanding]]</f>
        <v>1289080.9933650286</v>
      </c>
      <c r="L18" s="6"/>
    </row>
    <row r="19" spans="2:12" x14ac:dyDescent="0.25">
      <c r="B19" t="s">
        <v>21</v>
      </c>
      <c r="C19" s="3">
        <v>41536735.075946309</v>
      </c>
      <c r="D19" s="2">
        <f>Table4[[#This Row],[June 2023 Outstanding]]/$C$22</f>
        <v>4.8589109592754989E-2</v>
      </c>
      <c r="E19" s="4">
        <v>681.20967741935488</v>
      </c>
      <c r="F19" s="2">
        <v>1.0176612903225817E-2</v>
      </c>
      <c r="G19" s="5">
        <f>Table4[[#This Row],[Failure ]]*Table4[[#This Row],[June 2023 Outstanding]]</f>
        <v>422703.2741317476</v>
      </c>
      <c r="L19" s="6"/>
    </row>
    <row r="20" spans="2:12" x14ac:dyDescent="0.25">
      <c r="B20" t="s">
        <v>22</v>
      </c>
      <c r="C20" s="3">
        <v>42288061.736839473</v>
      </c>
      <c r="D20" s="2">
        <f>Table4[[#This Row],[June 2023 Outstanding]]/$C$22</f>
        <v>4.9468001335193294E-2</v>
      </c>
      <c r="E20" s="4">
        <v>646.67796610169489</v>
      </c>
      <c r="F20" s="2">
        <v>1.3911864406779653E-2</v>
      </c>
      <c r="G20" s="5">
        <f>Table4[[#This Row],[Failure ]]*Table4[[#This Row],[June 2023 Outstanding]]</f>
        <v>588305.78090843756</v>
      </c>
      <c r="L20" s="6"/>
    </row>
    <row r="21" spans="2:12" x14ac:dyDescent="0.25">
      <c r="B21" t="s">
        <v>23</v>
      </c>
      <c r="C21" s="3">
        <v>132337818.16192517</v>
      </c>
      <c r="D21" s="2">
        <f>Table4[[#This Row],[June 2023 Outstanding]]/$C$22</f>
        <v>0.15480698562799519</v>
      </c>
      <c r="E21" s="4">
        <v>703.15873015873012</v>
      </c>
      <c r="F21" s="2">
        <v>8.8492063492063549E-3</v>
      </c>
      <c r="G21" s="5">
        <f>Table4[[#This Row],[Failure ]]*Table4[[#This Row],[June 2023 Outstanding]]</f>
        <v>1171084.6607186242</v>
      </c>
      <c r="L21" s="6"/>
    </row>
    <row r="22" spans="2:12" ht="15.75" thickBot="1" x14ac:dyDescent="0.3">
      <c r="B22" s="8" t="s">
        <v>24</v>
      </c>
      <c r="C22" s="9">
        <f>SUM(C3:C21)</f>
        <v>854856889.21000016</v>
      </c>
      <c r="D22" s="10">
        <f>SUM(D3:D21)</f>
        <v>0.99999999999999978</v>
      </c>
      <c r="E22" s="14">
        <f>SUMPRODUCT(D3:D21,E3:E21)</f>
        <v>683.65789169110417</v>
      </c>
      <c r="F22" s="15">
        <f>SUMPRODUCT(D3:D21,F3:F21)</f>
        <v>1.0706895635440802E-2</v>
      </c>
      <c r="G22" s="16">
        <f>Table4[[#This Row],[Failure ]]*Table4[[#This Row],[June 2023 Outstanding]]</f>
        <v>9152863.4960090518</v>
      </c>
      <c r="I22" s="11"/>
      <c r="L22" s="6"/>
    </row>
    <row r="23" spans="2:12" ht="15.75" thickTop="1" x14ac:dyDescent="0.25"/>
    <row r="24" spans="2:12" x14ac:dyDescent="0.25">
      <c r="C24" s="12"/>
      <c r="F24" s="13"/>
      <c r="I24" s="13"/>
    </row>
    <row r="25" spans="2:12" x14ac:dyDescent="0.25">
      <c r="C25" s="12"/>
    </row>
    <row r="26" spans="2:12" x14ac:dyDescent="0.25">
      <c r="C26" s="12"/>
    </row>
    <row r="28" spans="2:12" x14ac:dyDescent="0.25">
      <c r="C28" s="11"/>
    </row>
  </sheetData>
  <phoneticPr fontId="3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aa93d3-d804-4844-bf54-5a44759c8902" xsi:nil="true"/>
    <lcf76f155ced4ddcb4097134ff3c332f xmlns="afe7f93e-5df7-4624-bd2c-14d6aca18e57">
      <Terms xmlns="http://schemas.microsoft.com/office/infopath/2007/PartnerControls"/>
    </lcf76f155ced4ddcb4097134ff3c332f>
    <test xmlns="afe7f93e-5df7-4624-bd2c-14d6aca18e57">
      <UserInfo>
        <DisplayName/>
        <AccountId xsi:nil="true"/>
        <AccountType/>
      </UserInfo>
    </test>
    <Nextaction xmlns="afe7f93e-5df7-4624-bd2c-14d6aca18e57" xsi:nil="true"/>
  </documentManagement>
</p:properties>
</file>

<file path=customXml/itemProps1.xml><?xml version="1.0" encoding="utf-8"?>
<ds:datastoreItem xmlns:ds="http://schemas.openxmlformats.org/officeDocument/2006/customXml" ds:itemID="{F8963B27-1CF5-476E-933D-05573835610B}"/>
</file>

<file path=customXml/itemProps2.xml><?xml version="1.0" encoding="utf-8"?>
<ds:datastoreItem xmlns:ds="http://schemas.openxmlformats.org/officeDocument/2006/customXml" ds:itemID="{0A73EF29-AC9F-48DD-9D53-B458E6C0A3F4}"/>
</file>

<file path=customXml/itemProps3.xml><?xml version="1.0" encoding="utf-8"?>
<ds:datastoreItem xmlns:ds="http://schemas.openxmlformats.org/officeDocument/2006/customXml" ds:itemID="{172531C6-CC90-460B-BAAA-498A0B24A6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JV Wong</cp:lastModifiedBy>
  <dcterms:created xsi:type="dcterms:W3CDTF">2023-01-15T23:27:56Z</dcterms:created>
  <dcterms:modified xsi:type="dcterms:W3CDTF">2023-07-19T23:31:31Z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