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wong\Desktop\"/>
    </mc:Choice>
  </mc:AlternateContent>
  <xr:revisionPtr revIDLastSave="0" documentId="13_ncr:1_{282C1A8C-BE8D-42EE-95A9-5FBBC4FE3C48}" xr6:coauthVersionLast="47" xr6:coauthVersionMax="47" xr10:uidLastSave="{00000000-0000-0000-0000-000000000000}"/>
  <bookViews>
    <workbookView xWindow="-120" yWindow="-120" windowWidth="29040" windowHeight="15840" xr2:uid="{4F70608B-E910-48D1-9173-69FC2A7D1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7" i="1"/>
  <c r="G18" i="1"/>
  <c r="G19" i="1"/>
  <c r="G21" i="1"/>
  <c r="G20" i="1"/>
  <c r="G16" i="1"/>
  <c r="G15" i="1"/>
  <c r="G14" i="1"/>
  <c r="G13" i="1"/>
  <c r="G12" i="1"/>
  <c r="G11" i="1"/>
  <c r="G9" i="1"/>
  <c r="G8" i="1"/>
  <c r="G7" i="1"/>
  <c r="G6" i="1"/>
  <c r="G5" i="1"/>
  <c r="G4" i="1"/>
  <c r="G3" i="1"/>
  <c r="C22" i="1"/>
  <c r="D20" i="1" l="1"/>
  <c r="D21" i="1"/>
  <c r="D14" i="1"/>
  <c r="D6" i="1"/>
  <c r="D15" i="1"/>
  <c r="D7" i="1"/>
  <c r="D16" i="1"/>
  <c r="D8" i="1"/>
  <c r="D5" i="1"/>
  <c r="D17" i="1"/>
  <c r="D9" i="1"/>
  <c r="D12" i="1"/>
  <c r="D4" i="1"/>
  <c r="D18" i="1"/>
  <c r="D10" i="1"/>
  <c r="D19" i="1"/>
  <c r="D11" i="1"/>
  <c r="D3" i="1"/>
  <c r="D13" i="1"/>
  <c r="F22" i="1" l="1"/>
  <c r="G22" i="1" s="1"/>
  <c r="E22" i="1"/>
  <c r="D22" i="1"/>
</calcChain>
</file>

<file path=xl/sharedStrings.xml><?xml version="1.0" encoding="utf-8"?>
<sst xmlns="http://schemas.openxmlformats.org/spreadsheetml/2006/main" count="26" uniqueCount="26">
  <si>
    <t>Industry</t>
  </si>
  <si>
    <t>December 2022 Outstanding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</si>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</sst>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  <xf numFmtId="0" fontId="0" fillId="0" borderId="0" xfId="0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CB303-AA4A-4E99-A8B4-E7B609C83D1F}" name="Table4" displayName="Table4" ref="B2:G22" totalsRowShown="0" headerRowDxfId="7" dataDxfId="6" dataCellStyle="Percent">
  <tableColumns count="6">
    <tableColumn id="1" xr3:uid="{93D52CE0-1C94-47D8-A25F-C4925E93654F}" name="Industry" dataDxfId="5"/>
    <tableColumn id="2" xr3:uid="{38026FD1-F25F-44ED-B859-49C7F20CF969}" name="December 2022 Outstanding" dataDxfId="4" dataCellStyle="Currency"/>
    <tableColumn id="3" xr3:uid="{8BF90F39-E9ED-43AA-B5EB-6BBFA01E8D80}" name="Portfolio Weight" dataDxfId="3" dataCellStyle="Percent"/>
    <tableColumn id="5" xr3:uid="{1DF56088-2144-44FE-B572-19EF22D63473}" name="Equifax Score " dataDxfId="2"/>
    <tableColumn id="7" xr3:uid="{08FF51CD-77D2-467B-8483-6EC306189E3A}" name="Failure " dataDxfId="1" dataCellStyle="Percent"/>
    <tableColumn id="8" xr3:uid="{29401FB2-EAFD-4022-AD99-38562815DE38}" name="Probability of Failure" dataDxfId="0" dataCellStyle="Currency">
      <calculatedColumnFormula>Table4[[#This Row],[Failure ]]*Table4[[#This Row],[December 2022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F456-CB7F-4419-B9EC-36E6A4272BEB}">
  <dimension ref="B2:L28"/>
  <sheetViews>
    <sheetView tabSelected="1" workbookViewId="0">
      <selection activeCell="D27" sqref="D27"/>
    </sheetView>
  </sheetViews>
  <sheetFormatPr defaultRowHeight="15" x14ac:dyDescent="0.25"/>
  <cols>
    <col min="2" max="2" width="42.42578125" bestFit="1" customWidth="1"/>
    <col min="3" max="3" width="29.28515625" bestFit="1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2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12" x14ac:dyDescent="0.25">
      <c r="B3" t="s">
        <v>6</v>
      </c>
      <c r="C3" s="3">
        <v>18417362.696093995</v>
      </c>
      <c r="D3" s="2">
        <f>Table4[[#This Row],[December 2022 Outstanding]]/$C$22</f>
        <v>2.4060701579304511E-2</v>
      </c>
      <c r="E3" s="4">
        <v>628.81944444444446</v>
      </c>
      <c r="F3" s="2">
        <v>1.5170833333333347E-2</v>
      </c>
      <c r="G3" s="5">
        <f>Table4[[#This Row],[Failure ]]*Table4[[#This Row],[December 2022 Outstanding]]</f>
        <v>279406.7399019929</v>
      </c>
      <c r="L3" s="6"/>
    </row>
    <row r="4" spans="2:12" x14ac:dyDescent="0.25">
      <c r="B4" t="s">
        <v>7</v>
      </c>
      <c r="C4" s="3">
        <v>632219.1966302956</v>
      </c>
      <c r="D4" s="2">
        <f>Table4[[#This Row],[December 2022 Outstanding]]/$C$22</f>
        <v>8.2594004765162759E-4</v>
      </c>
      <c r="E4" s="4">
        <v>708.17391304347825</v>
      </c>
      <c r="F4" s="2">
        <v>8.0826086956521746E-3</v>
      </c>
      <c r="G4" s="5">
        <f>Table4[[#This Row],[Failure ]]*Table4[[#This Row],[December 2022 Outstanding]]</f>
        <v>5109.9803762422589</v>
      </c>
      <c r="L4" s="6"/>
    </row>
    <row r="5" spans="2:12" x14ac:dyDescent="0.25">
      <c r="B5" t="s">
        <v>8</v>
      </c>
      <c r="C5" s="3">
        <v>98141531.05709891</v>
      </c>
      <c r="D5" s="2">
        <f>Table4[[#This Row],[December 2022 Outstanding]]/$C$22</f>
        <v>0.12821347606960604</v>
      </c>
      <c r="E5" s="4">
        <v>643.61538461538464</v>
      </c>
      <c r="F5" s="2">
        <v>1.435E-2</v>
      </c>
      <c r="G5" s="5">
        <f>Table4[[#This Row],[Failure ]]*Table4[[#This Row],[December 2022 Outstanding]]</f>
        <v>1408330.9706693694</v>
      </c>
      <c r="L5" s="6"/>
    </row>
    <row r="6" spans="2:12" x14ac:dyDescent="0.25">
      <c r="B6" t="s">
        <v>9</v>
      </c>
      <c r="C6" s="3">
        <v>1135678.4516361062</v>
      </c>
      <c r="D6" s="2">
        <f>Table4[[#This Row],[December 2022 Outstanding]]/$C$22</f>
        <v>1.4836662971652382E-3</v>
      </c>
      <c r="E6" s="4">
        <v>686.67857142857144</v>
      </c>
      <c r="F6" s="2">
        <v>9.8321428571428535E-3</v>
      </c>
      <c r="G6" s="5">
        <f>Table4[[#This Row],[Failure ]]*Table4[[#This Row],[December 2022 Outstanding]]</f>
        <v>11166.152776264998</v>
      </c>
      <c r="L6" s="6"/>
    </row>
    <row r="7" spans="2:12" x14ac:dyDescent="0.25">
      <c r="B7" t="s">
        <v>10</v>
      </c>
      <c r="C7" s="3">
        <v>18456598.834210966</v>
      </c>
      <c r="D7" s="2">
        <f>Table4[[#This Row],[December 2022 Outstanding]]/$C$22</f>
        <v>2.4111960221811293E-2</v>
      </c>
      <c r="E7" s="4">
        <v>663.2591240875912</v>
      </c>
      <c r="F7" s="2">
        <v>1.1699999999999993E-2</v>
      </c>
      <c r="G7" s="5">
        <f>Table4[[#This Row],[Failure ]]*Table4[[#This Row],[December 2022 Outstanding]]</f>
        <v>215942.20636026817</v>
      </c>
      <c r="L7" s="6"/>
    </row>
    <row r="8" spans="2:12" x14ac:dyDescent="0.25">
      <c r="B8" t="s">
        <v>11</v>
      </c>
      <c r="C8" s="3">
        <v>435876.59885348089</v>
      </c>
      <c r="D8" s="2">
        <f>Table4[[#This Row],[December 2022 Outstanding]]/$C$22</f>
        <v>5.6943531728568522E-4</v>
      </c>
      <c r="E8" s="4">
        <v>639.92857142857144</v>
      </c>
      <c r="F8" s="2">
        <v>1.3692857142857144E-2</v>
      </c>
      <c r="G8" s="5">
        <f>Table4[[#This Row],[Failure ]]*Table4[[#This Row],[December 2022 Outstanding]]</f>
        <v>5968.3960000151637</v>
      </c>
      <c r="L8" s="6"/>
    </row>
    <row r="9" spans="2:12" x14ac:dyDescent="0.25">
      <c r="B9" t="s">
        <v>12</v>
      </c>
      <c r="C9" s="3">
        <v>408825.61564120516</v>
      </c>
      <c r="D9" s="2">
        <f>Table4[[#This Row],[December 2022 Outstanding]]/$C$22</f>
        <v>5.3409553247298893E-4</v>
      </c>
      <c r="E9" s="4">
        <v>653.5</v>
      </c>
      <c r="F9" s="2">
        <v>1.315E-2</v>
      </c>
      <c r="G9" s="5">
        <f>Table4[[#This Row],[Failure ]]*Table4[[#This Row],[December 2022 Outstanding]]</f>
        <v>5376.0568456818482</v>
      </c>
      <c r="L9" s="6"/>
    </row>
    <row r="10" spans="2:12" x14ac:dyDescent="0.25">
      <c r="B10" t="s">
        <v>13</v>
      </c>
      <c r="C10" s="3">
        <v>137159994.06423572</v>
      </c>
      <c r="D10" s="2">
        <f>Table4[[#This Row],[December 2022 Outstanding]]/$C$22</f>
        <v>0.17918774475232885</v>
      </c>
      <c r="E10" s="4">
        <v>715.63157894736844</v>
      </c>
      <c r="F10" s="2">
        <v>7.8894736842105243E-3</v>
      </c>
      <c r="G10" s="5">
        <f>Table4[[#This Row],[Failure ]]*Table4[[#This Row],[December 2022 Outstanding]]</f>
        <v>1082120.1636962595</v>
      </c>
      <c r="L10" s="6"/>
    </row>
    <row r="11" spans="2:12" x14ac:dyDescent="0.25">
      <c r="B11" t="s">
        <v>14</v>
      </c>
      <c r="C11" s="3">
        <v>40223407.496667795</v>
      </c>
      <c r="D11" s="2">
        <f>Table4[[#This Row],[December 2022 Outstanding]]/$C$22</f>
        <v>5.2548425105693235E-2</v>
      </c>
      <c r="E11" s="4">
        <v>694.15384615384619</v>
      </c>
      <c r="F11" s="2">
        <v>9.6923076923076893E-3</v>
      </c>
      <c r="G11" s="5">
        <f>Table4[[#This Row],[Failure ]]*Table4[[#This Row],[December 2022 Outstanding]]</f>
        <v>389857.64189078007</v>
      </c>
      <c r="L11" s="6"/>
    </row>
    <row r="12" spans="2:12" x14ac:dyDescent="0.25">
      <c r="B12" t="s">
        <v>15</v>
      </c>
      <c r="C12" s="3">
        <v>132649634.80308864</v>
      </c>
      <c r="D12" s="2">
        <f>Table4[[#This Row],[December 2022 Outstanding]]/$C$22</f>
        <v>0.17329534799668869</v>
      </c>
      <c r="E12" s="4">
        <v>712.4</v>
      </c>
      <c r="F12" s="2">
        <v>7.2840000000000005E-3</v>
      </c>
      <c r="G12" s="5">
        <f>Table4[[#This Row],[Failure ]]*Table4[[#This Row],[December 2022 Outstanding]]</f>
        <v>966219.93990569771</v>
      </c>
      <c r="I12" s="7"/>
      <c r="L12" s="6"/>
    </row>
    <row r="13" spans="2:12" x14ac:dyDescent="0.25">
      <c r="B13" t="s">
        <v>16</v>
      </c>
      <c r="C13" s="3">
        <v>9512087.8877918962</v>
      </c>
      <c r="D13" s="2">
        <f>Table4[[#This Row],[December 2022 Outstanding]]/$C$22</f>
        <v>1.2426725359153439E-2</v>
      </c>
      <c r="E13" s="4">
        <v>683.87096774193549</v>
      </c>
      <c r="F13" s="2">
        <v>1.058064516129033E-2</v>
      </c>
      <c r="G13" s="5">
        <f>Table4[[#This Row],[Failure ]]*Table4[[#This Row],[December 2022 Outstanding]]</f>
        <v>100644.02668373368</v>
      </c>
      <c r="L13" s="6"/>
    </row>
    <row r="14" spans="2:12" x14ac:dyDescent="0.25">
      <c r="B14" t="s">
        <v>17</v>
      </c>
      <c r="C14" s="3">
        <v>30068588.344903968</v>
      </c>
      <c r="D14" s="2">
        <f>Table4[[#This Row],[December 2022 Outstanding]]/$C$22</f>
        <v>3.9282026586310533E-2</v>
      </c>
      <c r="E14" s="4">
        <v>698.27272727272725</v>
      </c>
      <c r="F14" s="2">
        <v>9.0636363636363657E-3</v>
      </c>
      <c r="G14" s="5">
        <f>Table4[[#This Row],[Failure ]]*Table4[[#This Row],[December 2022 Outstanding]]</f>
        <v>272530.75072608422</v>
      </c>
      <c r="L14" s="6"/>
    </row>
    <row r="15" spans="2:12" x14ac:dyDescent="0.25">
      <c r="B15" t="s">
        <v>18</v>
      </c>
      <c r="C15" s="3">
        <v>20038781.15016422</v>
      </c>
      <c r="D15" s="2">
        <f>Table4[[#This Row],[December 2022 Outstanding]]/$C$22</f>
        <v>2.6178945445286195E-2</v>
      </c>
      <c r="E15" s="4">
        <v>641.22471910112358</v>
      </c>
      <c r="F15" s="2">
        <v>1.4051685393258432E-2</v>
      </c>
      <c r="G15" s="5">
        <f>Table4[[#This Row],[Failure ]]*Table4[[#This Row],[December 2022 Outstanding]]</f>
        <v>281578.64838646498</v>
      </c>
      <c r="L15" s="6"/>
    </row>
    <row r="16" spans="2:12" x14ac:dyDescent="0.25">
      <c r="B16" t="s">
        <v>19</v>
      </c>
      <c r="C16" s="3">
        <v>4155645.3591482597</v>
      </c>
      <c r="D16" s="2">
        <f>Table4[[#This Row],[December 2022 Outstanding]]/$C$22</f>
        <v>5.4289935266949854E-3</v>
      </c>
      <c r="E16" s="4">
        <v>685.5</v>
      </c>
      <c r="F16" s="2">
        <v>1.0552439024390252E-2</v>
      </c>
      <c r="G16" s="5">
        <f>Table4[[#This Row],[Failure ]]*Table4[[#This Row],[December 2022 Outstanding]]</f>
        <v>43852.194259402342</v>
      </c>
      <c r="L16" s="6"/>
    </row>
    <row r="17" spans="2:12" x14ac:dyDescent="0.25">
      <c r="B17" t="s">
        <v>20</v>
      </c>
      <c r="C17" s="3">
        <v>0</v>
      </c>
      <c r="D17" s="2">
        <f>Table4[[#This Row],[December 2022 Outstanding]]/$C$22</f>
        <v>0</v>
      </c>
      <c r="E17" s="4">
        <v>586</v>
      </c>
      <c r="F17" s="2">
        <v>2.0299999999999999E-2</v>
      </c>
      <c r="G17" s="5">
        <f>Table4[[#This Row],[Failure ]]*Table4[[#This Row],[December 2022 Outstanding]]</f>
        <v>0</v>
      </c>
      <c r="L17" s="6"/>
    </row>
    <row r="18" spans="2:12" x14ac:dyDescent="0.25">
      <c r="B18" t="s">
        <v>21</v>
      </c>
      <c r="C18" s="3">
        <v>76807938.976248711</v>
      </c>
      <c r="D18" s="2">
        <f>Table4[[#This Row],[December 2022 Outstanding]]/$C$22</f>
        <v>0.10034297141907794</v>
      </c>
      <c r="E18" s="4">
        <v>672.17391304347825</v>
      </c>
      <c r="F18" s="2">
        <v>1.1956521739130433E-2</v>
      </c>
      <c r="G18" s="5">
        <f>Table4[[#This Row],[Failure ]]*Table4[[#This Row],[December 2022 Outstanding]]</f>
        <v>918355.79210732144</v>
      </c>
      <c r="L18" s="6"/>
    </row>
    <row r="19" spans="2:12" x14ac:dyDescent="0.25">
      <c r="B19" t="s">
        <v>22</v>
      </c>
      <c r="C19" s="3">
        <v>33425966.764344454</v>
      </c>
      <c r="D19" s="2">
        <f>Table4[[#This Row],[December 2022 Outstanding]]/$C$22</f>
        <v>4.3668152959121055E-2</v>
      </c>
      <c r="E19" s="4">
        <v>679.96212121212125</v>
      </c>
      <c r="F19" s="2">
        <v>1.0318939393939406E-2</v>
      </c>
      <c r="G19" s="5">
        <f>Table4[[#This Row],[Failure ]]*Table4[[#This Row],[December 2022 Outstanding]]</f>
        <v>344920.52522510331</v>
      </c>
      <c r="L19" s="6"/>
    </row>
    <row r="20" spans="2:12" x14ac:dyDescent="0.25">
      <c r="B20" t="s">
        <v>23</v>
      </c>
      <c r="C20" s="3">
        <v>28305908.80332211</v>
      </c>
      <c r="D20" s="2">
        <f>Table4[[#This Row],[December 2022 Outstanding]]/$C$22</f>
        <v>3.6979237249434353E-2</v>
      </c>
      <c r="E20" s="4">
        <v>656.07407407407402</v>
      </c>
      <c r="F20" s="2">
        <v>1.3259259259259264E-2</v>
      </c>
      <c r="G20" s="5">
        <f>Table4[[#This Row],[Failure ]]*Table4[[#This Row],[December 2022 Outstanding]]</f>
        <v>375315.38339219702</v>
      </c>
      <c r="L20" s="6"/>
    </row>
    <row r="21" spans="2:12" x14ac:dyDescent="0.25">
      <c r="B21" t="s">
        <v>24</v>
      </c>
      <c r="C21" s="3">
        <v>115478054.86991926</v>
      </c>
      <c r="D21" s="2">
        <f>Table4[[#This Row],[December 2022 Outstanding]]/$C$22</f>
        <v>0.15086215453491328</v>
      </c>
      <c r="E21" s="4">
        <v>692.93548387096769</v>
      </c>
      <c r="F21" s="2">
        <v>9.6645161290322672E-3</v>
      </c>
      <c r="G21" s="5">
        <f>Table4[[#This Row],[Failure ]]*Table4[[#This Row],[December 2022 Outstanding]]</f>
        <v>1116039.5238396078</v>
      </c>
      <c r="L21" s="6"/>
    </row>
    <row r="22" spans="2:12" ht="15.75" thickBot="1" x14ac:dyDescent="0.3">
      <c r="B22" s="8" t="s">
        <v>25</v>
      </c>
      <c r="C22" s="9">
        <f>SUM(C3:C21)</f>
        <v>765454100.97000003</v>
      </c>
      <c r="D22" s="10">
        <f>SUM(D3:D21)</f>
        <v>0.99999999999999989</v>
      </c>
      <c r="E22" s="14">
        <f>SUMPRODUCT(D3:D21,E3:E21)</f>
        <v>686.49980983914702</v>
      </c>
      <c r="F22" s="15">
        <f>SUMPRODUCT(D3:D21,F3:F21)</f>
        <v>1.0219731115333169E-2</v>
      </c>
      <c r="G22" s="16">
        <f>Table4[[#This Row],[Failure ]]*Table4[[#This Row],[December 2022 Outstanding]]</f>
        <v>7822735.0930424873</v>
      </c>
      <c r="I22" s="11"/>
      <c r="L22" s="6"/>
    </row>
    <row r="23" spans="2:12" ht="15.75" thickTop="1" x14ac:dyDescent="0.25">
      <c r="E23" s="17"/>
      <c r="F23" s="17"/>
      <c r="G23" s="17"/>
    </row>
    <row r="24" spans="2:12" x14ac:dyDescent="0.25">
      <c r="C24" s="12"/>
      <c r="F24" s="13"/>
      <c r="I24" s="13"/>
    </row>
    <row r="25" spans="2:12" x14ac:dyDescent="0.25">
      <c r="C25" s="12"/>
    </row>
    <row r="26" spans="2:12" x14ac:dyDescent="0.25">
      <c r="C26" s="12"/>
    </row>
    <row r="28" spans="2:12" x14ac:dyDescent="0.25">
      <c r="C28" s="1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test xmlns="afe7f93e-5df7-4624-bd2c-14d6aca18e57">
      <UserInfo>
        <DisplayName/>
        <AccountId xsi:nil="true"/>
        <AccountType/>
      </UserInfo>
    </test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4D6FF5D6-6CE8-4158-8E4A-E58D17C16461}"/>
</file>

<file path=customXml/itemProps2.xml><?xml version="1.0" encoding="utf-8"?>
<ds:datastoreItem xmlns:ds="http://schemas.openxmlformats.org/officeDocument/2006/customXml" ds:itemID="{BCF6243E-0FA1-412B-B479-4DEC4E50003D}"/>
</file>

<file path=customXml/itemProps3.xml><?xml version="1.0" encoding="utf-8"?>
<ds:datastoreItem xmlns:ds="http://schemas.openxmlformats.org/officeDocument/2006/customXml" ds:itemID="{A44D6BC9-7C9E-4577-8DB4-711B5E2E97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2023-01-15T23:27:56Z</dcterms:created>
  <dcterms:modified xsi:type="dcterms:W3CDTF">2023-01-15T23:29:39Z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  <property fmtid="{D5CDD505-2E9C-101B-9397-08002B2CF9AE}" pid="3" name="MediaServiceImageTags">
    <vt:lpwstr/>
  </property>
</Properties>
</file>