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ccfinstro-my.sharepoint.com/personal/kevin_wong_fccapital_com_au/Documents/Oceana/Oceana Australian Fixed Income Trust/Other Reports/Deloitte DD/202206/"/>
    </mc:Choice>
  </mc:AlternateContent>
  <xr:revisionPtr revIDLastSave="2" documentId="8_{3FBFF5BD-5CAC-41ED-A8B2-343C2865BFDC}" xr6:coauthVersionLast="47" xr6:coauthVersionMax="47" xr10:uidLastSave="{206B6E6E-D735-4260-8CD1-BCF40E2D9B01}"/>
  <bookViews>
    <workbookView xWindow="28680" yWindow="-120" windowWidth="29040" windowHeight="15840" xr2:uid="{1AA85006-7245-417A-A6BC-379387BBF6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C22" i="1"/>
  <c r="D20" i="1" l="1"/>
  <c r="D21" i="1"/>
  <c r="D15" i="1"/>
  <c r="D7" i="1"/>
  <c r="D16" i="1"/>
  <c r="D8" i="1"/>
  <c r="D10" i="1"/>
  <c r="D4" i="1"/>
  <c r="D6" i="1"/>
  <c r="D17" i="1"/>
  <c r="D9" i="1"/>
  <c r="D14" i="1"/>
  <c r="D18" i="1"/>
  <c r="D19" i="1"/>
  <c r="D11" i="1"/>
  <c r="D3" i="1"/>
  <c r="D12" i="1"/>
  <c r="D13" i="1"/>
  <c r="D5" i="1"/>
  <c r="F22" i="1" l="1"/>
  <c r="G22" i="1" s="1"/>
  <c r="E22" i="1"/>
  <c r="D22" i="1"/>
</calcChain>
</file>

<file path=xl/sharedStrings.xml><?xml version="1.0" encoding="utf-8"?>
<sst xmlns="http://schemas.openxmlformats.org/spreadsheetml/2006/main" count="26" uniqueCount="26">
  <si>
    <t>Industry</t>
  </si>
  <si>
    <t>June 2022 Outstanding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</si>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</sst>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" fontId="0" fillId="0" borderId="0" xfId="0" applyNumberFormat="1" applyFill="1"/>
    <xf numFmtId="44" fontId="0" fillId="0" borderId="0" xfId="2" applyFont="1" applyFill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358713-37DF-425F-A2CA-54C1209733C0}" name="Table4" displayName="Table4" ref="B2:G22" totalsRowShown="0" headerRowDxfId="7" dataDxfId="6" dataCellStyle="Percent">
  <tableColumns count="6">
    <tableColumn id="1" xr3:uid="{D510C91B-5059-4918-AF7B-04BF14CF52D6}" name="Industry" dataDxfId="5"/>
    <tableColumn id="2" xr3:uid="{FAF3C81A-73D5-44A7-A3E2-2CC813E396AA}" name="June 2022 Outstanding" dataDxfId="4" dataCellStyle="Currency"/>
    <tableColumn id="3" xr3:uid="{57FEE34C-CCB7-475A-886D-4225A8DBACE8}" name="Portfolio Weight" dataDxfId="3" dataCellStyle="Percent"/>
    <tableColumn id="5" xr3:uid="{F96BCFC7-3B6C-4318-B6F7-3D318D50509E}" name="Equifax Score " dataDxfId="2"/>
    <tableColumn id="7" xr3:uid="{DA8BA8C2-1DE6-47F9-A2A4-E4A96107A612}" name="Failure " dataDxfId="1" dataCellStyle="Percent"/>
    <tableColumn id="8" xr3:uid="{E2E65595-31B9-4985-9D15-41AACF8345F4}" name="Probability of Failure" dataDxfId="0" dataCellStyle="Currency">
      <calculatedColumnFormula>Table4[[#This Row],[Failure ]]*Table4[[#This Row],[June 2022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7801A-0DF7-44E4-BFD1-DCBE34D1F2D7}">
  <dimension ref="B2:K28"/>
  <sheetViews>
    <sheetView tabSelected="1" workbookViewId="0">
      <selection activeCell="C25" sqref="C25"/>
    </sheetView>
  </sheetViews>
  <sheetFormatPr defaultRowHeight="15" x14ac:dyDescent="0.25"/>
  <cols>
    <col min="2" max="2" width="42.42578125" bestFit="1" customWidth="1"/>
    <col min="3" max="3" width="29.28515625" bestFit="1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11" x14ac:dyDescent="0.25">
      <c r="B3" t="s">
        <v>6</v>
      </c>
      <c r="C3" s="3">
        <v>18745689.214250933</v>
      </c>
      <c r="D3" s="2">
        <f>Table4[[#This Row],[June 2022 Outstanding]]/$C$22</f>
        <v>2.8892949797827288E-2</v>
      </c>
      <c r="E3" s="4">
        <v>624.35897435897436</v>
      </c>
      <c r="F3" s="2">
        <v>1.5474358974358988E-2</v>
      </c>
      <c r="G3" s="5">
        <f>Table4[[#This Row],[Failure ]]*Table4[[#This Row],[June 2022 Outstanding]]</f>
        <v>290077.5241230884</v>
      </c>
      <c r="K3" s="6"/>
    </row>
    <row r="4" spans="2:11" x14ac:dyDescent="0.25">
      <c r="B4" t="s">
        <v>7</v>
      </c>
      <c r="C4" s="3">
        <v>589473.31776176149</v>
      </c>
      <c r="D4" s="2">
        <f>Table4[[#This Row],[June 2022 Outstanding]]/$C$22</f>
        <v>9.0856211167212838E-4</v>
      </c>
      <c r="E4" s="4">
        <v>674.12</v>
      </c>
      <c r="F4" s="2">
        <v>1.1600000000000004E-2</v>
      </c>
      <c r="G4" s="5">
        <f>Table4[[#This Row],[Failure ]]*Table4[[#This Row],[June 2022 Outstanding]]</f>
        <v>6837.8904860364355</v>
      </c>
      <c r="K4" s="6"/>
    </row>
    <row r="5" spans="2:11" x14ac:dyDescent="0.25">
      <c r="B5" t="s">
        <v>8</v>
      </c>
      <c r="C5" s="3">
        <v>90909287.064212725</v>
      </c>
      <c r="D5" s="2">
        <f>Table4[[#This Row],[June 2022 Outstanding]]/$C$22</f>
        <v>0.1401195462744434</v>
      </c>
      <c r="E5" s="4">
        <v>652.12</v>
      </c>
      <c r="F5" s="2">
        <v>1.3323999999999997E-2</v>
      </c>
      <c r="G5" s="5">
        <f>Table4[[#This Row],[Failure ]]*Table4[[#This Row],[June 2022 Outstanding]]</f>
        <v>1211275.3408435702</v>
      </c>
      <c r="K5" s="6"/>
    </row>
    <row r="6" spans="2:11" x14ac:dyDescent="0.25">
      <c r="B6" t="s">
        <v>9</v>
      </c>
      <c r="C6" s="3">
        <v>1292189.5639652424</v>
      </c>
      <c r="D6" s="2">
        <f>Table4[[#This Row],[June 2022 Outstanding]]/$C$22</f>
        <v>1.99166687200495E-3</v>
      </c>
      <c r="E6" s="4">
        <v>688.55172413793105</v>
      </c>
      <c r="F6" s="2">
        <v>9.8413793103448253E-3</v>
      </c>
      <c r="G6" s="5">
        <f>Table4[[#This Row],[Failure ]]*Table4[[#This Row],[June 2022 Outstanding]]</f>
        <v>12716.927639851037</v>
      </c>
      <c r="K6" s="6"/>
    </row>
    <row r="7" spans="2:11" x14ac:dyDescent="0.25">
      <c r="B7" t="s">
        <v>10</v>
      </c>
      <c r="C7" s="3">
        <v>19052483.70298361</v>
      </c>
      <c r="D7" s="2">
        <f>Table4[[#This Row],[June 2022 Outstanding]]/$C$22</f>
        <v>2.9365815727689423E-2</v>
      </c>
      <c r="E7" s="4">
        <v>661.81533101045295</v>
      </c>
      <c r="F7" s="2">
        <v>1.1881533101045299E-2</v>
      </c>
      <c r="G7" s="5">
        <f>Table4[[#This Row],[Failure ]]*Table4[[#This Row],[June 2022 Outstanding]]</f>
        <v>226372.71577412586</v>
      </c>
      <c r="K7" s="6"/>
    </row>
    <row r="8" spans="2:11" x14ac:dyDescent="0.25">
      <c r="B8" t="s">
        <v>11</v>
      </c>
      <c r="C8" s="3">
        <v>520648.00554447831</v>
      </c>
      <c r="D8" s="2">
        <f>Table4[[#This Row],[June 2022 Outstanding]]/$C$22</f>
        <v>8.0248085384342202E-4</v>
      </c>
      <c r="E8" s="4">
        <v>639.9375</v>
      </c>
      <c r="F8" s="2">
        <v>1.35E-2</v>
      </c>
      <c r="G8" s="5">
        <f>Table4[[#This Row],[Failure ]]*Table4[[#This Row],[June 2022 Outstanding]]</f>
        <v>7028.7480748504568</v>
      </c>
      <c r="K8" s="6"/>
    </row>
    <row r="9" spans="2:11" x14ac:dyDescent="0.25">
      <c r="B9" t="s">
        <v>12</v>
      </c>
      <c r="C9" s="3">
        <v>610225.21102116257</v>
      </c>
      <c r="D9" s="2">
        <f>Table4[[#This Row],[June 2022 Outstanding]]/$C$22</f>
        <v>9.4054724720387122E-4</v>
      </c>
      <c r="E9" s="4">
        <v>654.58333333333337</v>
      </c>
      <c r="F9" s="2">
        <v>1.1883333333333334E-2</v>
      </c>
      <c r="G9" s="5">
        <f>Table4[[#This Row],[Failure ]]*Table4[[#This Row],[June 2022 Outstanding]]</f>
        <v>7251.5095909681495</v>
      </c>
      <c r="K9" s="6"/>
    </row>
    <row r="10" spans="2:11" x14ac:dyDescent="0.25">
      <c r="B10" t="s">
        <v>13</v>
      </c>
      <c r="C10" s="3">
        <v>106048614.08407256</v>
      </c>
      <c r="D10" s="2">
        <f>Table4[[#This Row],[June 2022 Outstanding]]/$C$22</f>
        <v>0.16345396788776892</v>
      </c>
      <c r="E10" s="4">
        <v>723.88888888888891</v>
      </c>
      <c r="F10" s="2">
        <v>7.3796296296296266E-3</v>
      </c>
      <c r="G10" s="5">
        <f>Table4[[#This Row],[Failure ]]*Table4[[#This Row],[June 2022 Outstanding]]</f>
        <v>782599.4946759796</v>
      </c>
      <c r="K10" s="6"/>
    </row>
    <row r="11" spans="2:11" x14ac:dyDescent="0.25">
      <c r="B11" t="s">
        <v>14</v>
      </c>
      <c r="C11" s="3">
        <v>43705494.282958776</v>
      </c>
      <c r="D11" s="2">
        <f>Table4[[#This Row],[June 2022 Outstanding]]/$C$22</f>
        <v>6.7363788963638566E-2</v>
      </c>
      <c r="E11" s="4">
        <v>695.23076923076928</v>
      </c>
      <c r="F11" s="2">
        <v>8.642307692307687E-3</v>
      </c>
      <c r="G11" s="5">
        <f>Table4[[#This Row],[Failure ]]*Table4[[#This Row],[June 2022 Outstanding]]</f>
        <v>377716.32943772426</v>
      </c>
      <c r="K11" s="6"/>
    </row>
    <row r="12" spans="2:11" x14ac:dyDescent="0.25">
      <c r="B12" t="s">
        <v>15</v>
      </c>
      <c r="C12" s="3">
        <v>107244362.57569595</v>
      </c>
      <c r="D12" s="2">
        <f>Table4[[#This Row],[June 2022 Outstanding]]/$C$22</f>
        <v>0.16529698900822137</v>
      </c>
      <c r="E12" s="4">
        <v>713.96296296296293</v>
      </c>
      <c r="F12" s="2">
        <v>7.0407407407407415E-3</v>
      </c>
      <c r="G12" s="5">
        <f>Table4[[#This Row],[Failure ]]*Table4[[#This Row],[June 2022 Outstanding]]</f>
        <v>755079.75280147418</v>
      </c>
      <c r="I12" s="7"/>
      <c r="K12" s="6"/>
    </row>
    <row r="13" spans="2:11" x14ac:dyDescent="0.25">
      <c r="B13" t="s">
        <v>16</v>
      </c>
      <c r="C13" s="3">
        <v>9465541.8694488108</v>
      </c>
      <c r="D13" s="2">
        <f>Table4[[#This Row],[June 2022 Outstanding]]/$C$22</f>
        <v>1.4589350272344476E-2</v>
      </c>
      <c r="E13" s="4">
        <v>682.62711864406776</v>
      </c>
      <c r="F13" s="2">
        <v>1.0603389830508474E-2</v>
      </c>
      <c r="G13" s="5">
        <f>Table4[[#This Row],[Failure ]]*Table4[[#This Row],[June 2022 Outstanding]]</f>
        <v>100366.83039876568</v>
      </c>
      <c r="K13" s="6"/>
    </row>
    <row r="14" spans="2:11" x14ac:dyDescent="0.25">
      <c r="B14" t="s">
        <v>17</v>
      </c>
      <c r="C14" s="3">
        <v>19757434.024863008</v>
      </c>
      <c r="D14" s="2">
        <f>Table4[[#This Row],[June 2022 Outstanding]]/$C$22</f>
        <v>3.0452363894962958E-2</v>
      </c>
      <c r="E14" s="4">
        <v>725.125</v>
      </c>
      <c r="F14" s="2">
        <v>6.0500000000000016E-3</v>
      </c>
      <c r="G14" s="5">
        <f>Table4[[#This Row],[Failure ]]*Table4[[#This Row],[June 2022 Outstanding]]</f>
        <v>119532.47585042124</v>
      </c>
      <c r="K14" s="6"/>
    </row>
    <row r="15" spans="2:11" x14ac:dyDescent="0.25">
      <c r="B15" t="s">
        <v>18</v>
      </c>
      <c r="C15" s="3">
        <v>8492194.7784115821</v>
      </c>
      <c r="D15" s="2">
        <f>Table4[[#This Row],[June 2022 Outstanding]]/$C$22</f>
        <v>1.3089119029002397E-2</v>
      </c>
      <c r="E15" s="4">
        <v>646.7045454545455</v>
      </c>
      <c r="F15" s="2">
        <v>1.362500000000001E-2</v>
      </c>
      <c r="G15" s="5">
        <f>Table4[[#This Row],[Failure ]]*Table4[[#This Row],[June 2022 Outstanding]]</f>
        <v>115706.15385585789</v>
      </c>
      <c r="K15" s="6"/>
    </row>
    <row r="16" spans="2:11" x14ac:dyDescent="0.25">
      <c r="B16" t="s">
        <v>19</v>
      </c>
      <c r="C16" s="3">
        <v>4194551.3417580063</v>
      </c>
      <c r="D16" s="2">
        <f>Table4[[#This Row],[June 2022 Outstanding]]/$C$22</f>
        <v>6.4651109893409152E-3</v>
      </c>
      <c r="E16" s="4">
        <v>684.79775280898878</v>
      </c>
      <c r="F16" s="2">
        <v>1.0416853932584272E-2</v>
      </c>
      <c r="G16" s="5">
        <f>Table4[[#This Row],[Failure ]]*Table4[[#This Row],[June 2022 Outstanding]]</f>
        <v>43694.02863981852</v>
      </c>
      <c r="K16" s="6"/>
    </row>
    <row r="17" spans="2:11" x14ac:dyDescent="0.25">
      <c r="B17" t="s">
        <v>20</v>
      </c>
      <c r="C17" s="3">
        <v>5046.8388487998927</v>
      </c>
      <c r="D17" s="2">
        <f>Table4[[#This Row],[June 2022 Outstanding]]/$C$22</f>
        <v>7.7787516814930074E-6</v>
      </c>
      <c r="E17" s="4">
        <v>639.5</v>
      </c>
      <c r="F17" s="2">
        <v>1.3574999999999999E-2</v>
      </c>
      <c r="G17" s="5">
        <f>Table4[[#This Row],[Failure ]]*Table4[[#This Row],[June 2022 Outstanding]]</f>
        <v>68.510837372458539</v>
      </c>
      <c r="K17" s="6"/>
    </row>
    <row r="18" spans="2:11" x14ac:dyDescent="0.25">
      <c r="B18" t="s">
        <v>21</v>
      </c>
      <c r="C18" s="3">
        <v>64950021.652636178</v>
      </c>
      <c r="D18" s="2">
        <f>Table4[[#This Row],[June 2022 Outstanding]]/$C$22</f>
        <v>0.10010822720515268</v>
      </c>
      <c r="E18" s="4">
        <v>667.47826086956525</v>
      </c>
      <c r="F18" s="2">
        <v>1.2417391304347823E-2</v>
      </c>
      <c r="G18" s="5">
        <f>Table4[[#This Row],[Failure ]]*Table4[[#This Row],[June 2022 Outstanding]]</f>
        <v>806509.83408664726</v>
      </c>
      <c r="K18" s="6"/>
    </row>
    <row r="19" spans="2:11" x14ac:dyDescent="0.25">
      <c r="B19" t="s">
        <v>22</v>
      </c>
      <c r="C19" s="3">
        <v>22126655.983569972</v>
      </c>
      <c r="D19" s="2">
        <f>Table4[[#This Row],[June 2022 Outstanding]]/$C$22</f>
        <v>3.4104073380298396E-2</v>
      </c>
      <c r="E19" s="4">
        <v>681.52857142857147</v>
      </c>
      <c r="F19" s="2">
        <v>1.01857142857143E-2</v>
      </c>
      <c r="G19" s="5">
        <f>Table4[[#This Row],[Failure ]]*Table4[[#This Row],[June 2022 Outstanding]]</f>
        <v>225375.79594693446</v>
      </c>
      <c r="K19" s="6"/>
    </row>
    <row r="20" spans="2:11" x14ac:dyDescent="0.25">
      <c r="B20" t="s">
        <v>23</v>
      </c>
      <c r="C20" s="3">
        <v>27538671.372361749</v>
      </c>
      <c r="D20" s="2">
        <f>Table4[[#This Row],[June 2022 Outstanding]]/$C$22</f>
        <v>4.2445675929355595E-2</v>
      </c>
      <c r="E20" s="4">
        <v>675.17543859649118</v>
      </c>
      <c r="F20" s="2">
        <v>1.1294736842105265E-2</v>
      </c>
      <c r="G20" s="5">
        <f>Table4[[#This Row],[Failure ]]*Table4[[#This Row],[June 2022 Outstanding]]</f>
        <v>311042.04613204382</v>
      </c>
      <c r="K20" s="6"/>
    </row>
    <row r="21" spans="2:11" x14ac:dyDescent="0.25">
      <c r="B21" t="s">
        <v>24</v>
      </c>
      <c r="C21" s="3">
        <v>103549455.65563469</v>
      </c>
      <c r="D21" s="2">
        <f>Table4[[#This Row],[June 2022 Outstanding]]/$C$22</f>
        <v>0.15960198580354779</v>
      </c>
      <c r="E21" s="14">
        <v>684.40625</v>
      </c>
      <c r="F21" s="6">
        <v>1.0379687500000003E-2</v>
      </c>
      <c r="G21" s="15">
        <f>Table4[[#This Row],[Failure ]]*Table4[[#This Row],[June 2022 Outstanding]]</f>
        <v>1074810.9905005961</v>
      </c>
      <c r="K21" s="6"/>
    </row>
    <row r="22" spans="2:11" ht="15.75" thickBot="1" x14ac:dyDescent="0.3">
      <c r="B22" s="8" t="s">
        <v>25</v>
      </c>
      <c r="C22" s="9">
        <f>SUM(C3:C21)</f>
        <v>648798040.53999996</v>
      </c>
      <c r="D22" s="10">
        <f>SUM(D3:D21)</f>
        <v>1</v>
      </c>
      <c r="E22" s="16">
        <f>SUMPRODUCT(D3:D21,E3:E21)</f>
        <v>688.02570335951373</v>
      </c>
      <c r="F22" s="17">
        <f>SUMPRODUCT(D3:D21,F3:F21)</f>
        <v>9.9785487858559327E-3</v>
      </c>
      <c r="G22" s="18">
        <f>Table4[[#This Row],[Failure ]]*Table4[[#This Row],[June 2022 Outstanding]]</f>
        <v>6474062.8996961247</v>
      </c>
      <c r="I22" s="11"/>
      <c r="K22" s="6"/>
    </row>
    <row r="23" spans="2:11" ht="15.75" thickTop="1" x14ac:dyDescent="0.25"/>
    <row r="24" spans="2:11" x14ac:dyDescent="0.25">
      <c r="C24" s="12"/>
      <c r="F24" s="13"/>
      <c r="I24" s="13"/>
    </row>
    <row r="25" spans="2:11" x14ac:dyDescent="0.25">
      <c r="C25" s="12"/>
    </row>
    <row r="26" spans="2:11" x14ac:dyDescent="0.25">
      <c r="C26" s="12"/>
    </row>
    <row r="28" spans="2:11" x14ac:dyDescent="0.25">
      <c r="C28" s="1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DA8E9A-20F8-4FD9-86D5-8094D077FE4C}"/>
</file>

<file path=customXml/itemProps2.xml><?xml version="1.0" encoding="utf-8"?>
<ds:datastoreItem xmlns:ds="http://schemas.openxmlformats.org/officeDocument/2006/customXml" ds:itemID="{75C0491C-F767-45F7-885B-7202DFFA621C}"/>
</file>

<file path=customXml/itemProps3.xml><?xml version="1.0" encoding="utf-8"?>
<ds:datastoreItem xmlns:ds="http://schemas.openxmlformats.org/officeDocument/2006/customXml" ds:itemID="{A23F03ED-7185-45A1-AF9D-2C8F3A318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2022-07-13T01:37:08Z</dcterms:created>
  <dcterms:modified xsi:type="dcterms:W3CDTF">2022-07-13T01:41:11Z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