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david_lewis_oceana-funds_com/Documents/Desktop/OAFIT Reporting/Q1 2022/"/>
    </mc:Choice>
  </mc:AlternateContent>
  <xr:revisionPtr revIDLastSave="0" documentId="8_{D18C4EA1-ACB6-4B34-8334-91FCB3F8E546}" xr6:coauthVersionLast="47" xr6:coauthVersionMax="47" xr10:uidLastSave="{00000000-0000-0000-0000-000000000000}"/>
  <bookViews>
    <workbookView xWindow="-28920" yWindow="-120" windowWidth="29040" windowHeight="15840" xr2:uid="{D648D052-2740-48F6-914B-D88A4BB32E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1" i="1" s="1"/>
  <c r="G21" i="1"/>
  <c r="G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G3" i="1"/>
  <c r="D3" i="1"/>
  <c r="D20" i="1" l="1"/>
  <c r="F22" i="1"/>
  <c r="G22" i="1" s="1"/>
  <c r="D22" i="1"/>
  <c r="E22" i="1"/>
</calcChain>
</file>

<file path=xl/sharedStrings.xml><?xml version="1.0" encoding="utf-8"?>
<sst xmlns="http://schemas.openxmlformats.org/spreadsheetml/2006/main" count="26" uniqueCount="26">
  <si>
    <t>Industry</t>
  </si>
  <si>
    <t>March 2022 Outstanding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</si>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</sst>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164" fontId="0" fillId="0" borderId="0" xfId="2" applyNumberFormat="1" applyFont="1"/>
    <xf numFmtId="43" fontId="0" fillId="0" borderId="0" xfId="1" applyFont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0" fontId="2" fillId="0" borderId="1" xfId="0" applyFont="1" applyFill="1" applyBorder="1"/>
    <xf numFmtId="44" fontId="2" fillId="0" borderId="1" xfId="2" applyFont="1" applyFill="1" applyBorder="1"/>
    <xf numFmtId="10" fontId="2" fillId="0" borderId="1" xfId="3" applyNumberFormat="1" applyFont="1" applyFill="1" applyBorder="1"/>
    <xf numFmtId="165" fontId="2" fillId="0" borderId="1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1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873D97-695C-48A9-BCA9-3DC437095CCF}" name="Table4" displayName="Table4" ref="B2:G22" totalsRowShown="0" headerRowDxfId="7" dataDxfId="6" dataCellStyle="Percent">
  <tableColumns count="6">
    <tableColumn id="1" xr3:uid="{98E3E13A-EED1-4A7F-8A95-B856936FCA38}" name="Industry" dataDxfId="5"/>
    <tableColumn id="2" xr3:uid="{65A21C45-AE09-410F-A066-7B36C1532A81}" name="March 2022 Outstanding" dataDxfId="4" dataCellStyle="Currency"/>
    <tableColumn id="3" xr3:uid="{4846808D-0910-466F-A444-F35E98741DB1}" name="Portfolio Weight" dataDxfId="3" dataCellStyle="Percent"/>
    <tableColumn id="5" xr3:uid="{F8E993F8-C5A9-4A0A-BDBF-5A269229A006}" name="Equifax Score " dataDxfId="2"/>
    <tableColumn id="7" xr3:uid="{0C464091-C372-4E9C-9987-EB723B5402EB}" name="Failure " dataDxfId="1" dataCellStyle="Percent"/>
    <tableColumn id="8" xr3:uid="{5135C9E8-0001-4A78-98AF-AAE2FE529D4C}" name="Probability of Failure" dataDxfId="0" dataCellStyle="Currency">
      <calculatedColumnFormula>Table4[[#This Row],[Failure ]]*Table4[[#This Row],[March 2022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F214B-5CE7-491E-93AE-4760A6D6AF69}">
  <dimension ref="B2:L28"/>
  <sheetViews>
    <sheetView tabSelected="1" workbookViewId="0">
      <selection activeCell="C29" sqref="C29"/>
    </sheetView>
  </sheetViews>
  <sheetFormatPr defaultRowHeight="15" x14ac:dyDescent="0.25"/>
  <cols>
    <col min="2" max="2" width="39.5703125" bestFit="1" customWidth="1"/>
    <col min="3" max="3" width="27.28515625" bestFit="1" customWidth="1"/>
    <col min="4" max="4" width="17.42578125" bestFit="1" customWidth="1"/>
    <col min="5" max="5" width="16.28515625" bestFit="1" customWidth="1"/>
    <col min="6" max="6" width="9.7109375" bestFit="1" customWidth="1"/>
    <col min="7" max="7" width="22.7109375" bestFit="1" customWidth="1"/>
    <col min="9" max="9" width="13.28515625" bestFit="1" customWidth="1"/>
  </cols>
  <sheetData>
    <row r="2" spans="2:12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12" x14ac:dyDescent="0.25">
      <c r="B3" t="s">
        <v>6</v>
      </c>
      <c r="C3" s="3">
        <v>18733916.85357463</v>
      </c>
      <c r="D3" s="2">
        <f>Table4[[#This Row],[March 2022 Outstanding]]/$C$22</f>
        <v>3.1463385124191966E-2</v>
      </c>
      <c r="E3" s="4">
        <v>622.91463414634143</v>
      </c>
      <c r="F3" s="2">
        <v>1.5387804878048779E-2</v>
      </c>
      <c r="G3" s="5">
        <f>Table4[[#This Row],[Failure ]]*Table4[[#This Row],[March 2022 Outstanding]]</f>
        <v>288273.85714439594</v>
      </c>
      <c r="L3" s="6"/>
    </row>
    <row r="4" spans="2:12" x14ac:dyDescent="0.25">
      <c r="B4" t="s">
        <v>7</v>
      </c>
      <c r="C4" s="7">
        <v>549225.96727019723</v>
      </c>
      <c r="D4" s="2">
        <f>Table4[[#This Row],[March 2022 Outstanding]]/$C$22</f>
        <v>9.2241832092533073E-4</v>
      </c>
      <c r="E4" s="4">
        <v>672.3</v>
      </c>
      <c r="F4" s="2">
        <v>1.145E-2</v>
      </c>
      <c r="G4" s="5">
        <f>Table4[[#This Row],[Failure ]]*Table4[[#This Row],[March 2022 Outstanding]]</f>
        <v>6288.6373252437579</v>
      </c>
      <c r="L4" s="6"/>
    </row>
    <row r="5" spans="2:12" x14ac:dyDescent="0.25">
      <c r="B5" t="s">
        <v>8</v>
      </c>
      <c r="C5" s="7">
        <v>89154539.640573904</v>
      </c>
      <c r="D5" s="2">
        <f>Table4[[#This Row],[March 2022 Outstanding]]/$C$22</f>
        <v>0.14973396317525409</v>
      </c>
      <c r="E5" s="4">
        <v>656.45833333333337</v>
      </c>
      <c r="F5" s="2">
        <v>1.2916666666666665E-2</v>
      </c>
      <c r="G5" s="5">
        <f>Table4[[#This Row],[Failure ]]*Table4[[#This Row],[March 2022 Outstanding]]</f>
        <v>1151579.4703574127</v>
      </c>
      <c r="L5" s="6"/>
    </row>
    <row r="6" spans="2:12" x14ac:dyDescent="0.25">
      <c r="B6" t="s">
        <v>9</v>
      </c>
      <c r="C6" s="3">
        <v>1200030.1663283345</v>
      </c>
      <c r="D6" s="2">
        <f>Table4[[#This Row],[March 2022 Outstanding]]/$C$22</f>
        <v>2.0154360446321767E-3</v>
      </c>
      <c r="E6" s="4">
        <v>687.06896551724139</v>
      </c>
      <c r="F6" s="2">
        <v>1.0006896551724142E-2</v>
      </c>
      <c r="G6" s="5">
        <f>Table4[[#This Row],[Failure ]]*Table4[[#This Row],[March 2022 Outstanding]]</f>
        <v>12008.577733395958</v>
      </c>
      <c r="L6" s="6"/>
    </row>
    <row r="7" spans="2:12" x14ac:dyDescent="0.25">
      <c r="B7" t="s">
        <v>10</v>
      </c>
      <c r="C7" s="7">
        <v>12119147.904866984</v>
      </c>
      <c r="D7" s="2">
        <f>Table4[[#This Row],[March 2022 Outstanding]]/$C$22</f>
        <v>2.0353961261182614E-2</v>
      </c>
      <c r="E7" s="4">
        <v>661.19016393442621</v>
      </c>
      <c r="F7" s="2">
        <v>1.2031147540983613E-2</v>
      </c>
      <c r="G7" s="5">
        <f>Table4[[#This Row],[Failure ]]*Table4[[#This Row],[March 2022 Outstanding]]</f>
        <v>145807.25651445711</v>
      </c>
      <c r="L7" s="6"/>
    </row>
    <row r="8" spans="2:12" x14ac:dyDescent="0.25">
      <c r="B8" t="s">
        <v>11</v>
      </c>
      <c r="C8" s="3">
        <v>801719.3175788119</v>
      </c>
      <c r="D8" s="2">
        <f>Table4[[#This Row],[March 2022 Outstanding]]/$C$22</f>
        <v>1.346477826695028E-3</v>
      </c>
      <c r="E8" s="4">
        <v>638.72222222222217</v>
      </c>
      <c r="F8" s="2">
        <v>1.3377777777777778E-2</v>
      </c>
      <c r="G8" s="5">
        <f>Table4[[#This Row],[Failure ]]*Table4[[#This Row],[March 2022 Outstanding]]</f>
        <v>10725.222870720996</v>
      </c>
      <c r="L8" s="6"/>
    </row>
    <row r="9" spans="2:12" x14ac:dyDescent="0.25">
      <c r="B9" t="s">
        <v>12</v>
      </c>
      <c r="C9" s="3">
        <v>723133.74487335992</v>
      </c>
      <c r="D9" s="2">
        <f>Table4[[#This Row],[March 2022 Outstanding]]/$C$22</f>
        <v>1.2144943147277998E-3</v>
      </c>
      <c r="E9" s="4">
        <v>658.23076923076928</v>
      </c>
      <c r="F9" s="2">
        <v>1.1530769230769228E-2</v>
      </c>
      <c r="G9" s="5">
        <f>Table4[[#This Row],[Failure ]]*Table4[[#This Row],[March 2022 Outstanding]]</f>
        <v>8338.2883351166638</v>
      </c>
      <c r="L9" s="6"/>
    </row>
    <row r="10" spans="2:12" x14ac:dyDescent="0.25">
      <c r="B10" t="s">
        <v>13</v>
      </c>
      <c r="C10" s="3">
        <v>96532827.920980692</v>
      </c>
      <c r="D10" s="2">
        <f>Table4[[#This Row],[March 2022 Outstanding]]/$C$22</f>
        <v>0.16212570845405599</v>
      </c>
      <c r="E10" s="4">
        <v>724.37704918032784</v>
      </c>
      <c r="F10" s="2">
        <v>7.3918032786885208E-3</v>
      </c>
      <c r="G10" s="5">
        <f>Table4[[#This Row],[Failure ]]*Table4[[#This Row],[March 2022 Outstanding]]</f>
        <v>713551.67392737989</v>
      </c>
      <c r="L10" s="6"/>
    </row>
    <row r="11" spans="2:12" x14ac:dyDescent="0.25">
      <c r="B11" t="s">
        <v>14</v>
      </c>
      <c r="C11" s="3">
        <v>43695724.389938183</v>
      </c>
      <c r="D11" s="2">
        <f>Table4[[#This Row],[March 2022 Outstanding]]/$C$22</f>
        <v>7.3386436777039696E-2</v>
      </c>
      <c r="E11" s="4">
        <v>688.4</v>
      </c>
      <c r="F11" s="2">
        <v>9.0519999999999993E-3</v>
      </c>
      <c r="G11" s="5">
        <f>Table4[[#This Row],[Failure ]]*Table4[[#This Row],[March 2022 Outstanding]]</f>
        <v>395533.69717772043</v>
      </c>
      <c r="L11" s="6"/>
    </row>
    <row r="12" spans="2:12" x14ac:dyDescent="0.25">
      <c r="B12" t="s">
        <v>15</v>
      </c>
      <c r="C12" s="3">
        <v>97634436.967912719</v>
      </c>
      <c r="D12" s="2">
        <f>Table4[[#This Row],[March 2022 Outstanding]]/$C$22</f>
        <v>0.16397584742770596</v>
      </c>
      <c r="E12" s="4">
        <v>716</v>
      </c>
      <c r="F12" s="2">
        <v>6.9653846153846181E-3</v>
      </c>
      <c r="G12" s="5">
        <f>Table4[[#This Row],[Failure ]]*Table4[[#This Row],[March 2022 Outstanding]]</f>
        <v>680061.40518803848</v>
      </c>
      <c r="I12" s="8"/>
      <c r="L12" s="6"/>
    </row>
    <row r="13" spans="2:12" x14ac:dyDescent="0.25">
      <c r="B13" t="s">
        <v>16</v>
      </c>
      <c r="C13" s="3">
        <v>9397306.6110245418</v>
      </c>
      <c r="D13" s="2">
        <f>Table4[[#This Row],[March 2022 Outstanding]]/$C$22</f>
        <v>1.5782661967796829E-2</v>
      </c>
      <c r="E13" s="4">
        <v>687.11290322580646</v>
      </c>
      <c r="F13" s="2">
        <v>1.0137096774193546E-2</v>
      </c>
      <c r="G13" s="5">
        <f>Table4[[#This Row],[Failure ]]*Table4[[#This Row],[March 2022 Outstanding]]</f>
        <v>95261.406532724563</v>
      </c>
      <c r="L13" s="6"/>
    </row>
    <row r="14" spans="2:12" x14ac:dyDescent="0.25">
      <c r="B14" t="s">
        <v>17</v>
      </c>
      <c r="C14" s="3">
        <v>20093187.619069852</v>
      </c>
      <c r="D14" s="2">
        <f>Table4[[#This Row],[March 2022 Outstanding]]/$C$22</f>
        <v>3.3746263815130052E-2</v>
      </c>
      <c r="E14" s="4">
        <v>725.125</v>
      </c>
      <c r="F14" s="2">
        <v>6.0500000000000016E-3</v>
      </c>
      <c r="G14" s="5">
        <f>Table4[[#This Row],[Failure ]]*Table4[[#This Row],[March 2022 Outstanding]]</f>
        <v>121563.78509537263</v>
      </c>
      <c r="L14" s="6"/>
    </row>
    <row r="15" spans="2:12" x14ac:dyDescent="0.25">
      <c r="B15" t="s">
        <v>18</v>
      </c>
      <c r="C15" s="3">
        <v>7749324.2583732288</v>
      </c>
      <c r="D15" s="2">
        <f>Table4[[#This Row],[March 2022 Outstanding]]/$C$22</f>
        <v>1.3014895683542907E-2</v>
      </c>
      <c r="E15" s="4">
        <v>646.41975308641975</v>
      </c>
      <c r="F15" s="2">
        <v>1.377407407407409E-2</v>
      </c>
      <c r="G15" s="5">
        <f>Table4[[#This Row],[Failure ]]*Table4[[#This Row],[March 2022 Outstanding]]</f>
        <v>106739.76635885211</v>
      </c>
      <c r="L15" s="6"/>
    </row>
    <row r="16" spans="2:12" x14ac:dyDescent="0.25">
      <c r="B16" t="s">
        <v>19</v>
      </c>
      <c r="C16" s="3">
        <v>3665438.0664269975</v>
      </c>
      <c r="D16" s="2">
        <f>Table4[[#This Row],[March 2022 Outstanding]]/$C$22</f>
        <v>6.1560585772996272E-3</v>
      </c>
      <c r="E16" s="4">
        <v>689.74736842105267</v>
      </c>
      <c r="F16" s="2">
        <v>1.017894736842106E-2</v>
      </c>
      <c r="G16" s="5">
        <f>Table4[[#This Row],[Failure ]]*Table4[[#This Row],[March 2022 Outstanding]]</f>
        <v>37310.301160367468</v>
      </c>
      <c r="L16" s="6"/>
    </row>
    <row r="17" spans="2:12" x14ac:dyDescent="0.25">
      <c r="B17" t="s">
        <v>20</v>
      </c>
      <c r="C17" s="3">
        <v>16425.410110064087</v>
      </c>
      <c r="D17" s="2">
        <f>Table4[[#This Row],[March 2022 Outstanding]]/$C$22</f>
        <v>2.7586276172520321E-5</v>
      </c>
      <c r="E17" s="4">
        <v>662.8</v>
      </c>
      <c r="F17" s="2">
        <v>1.1579999999999998E-2</v>
      </c>
      <c r="G17" s="5">
        <f>Table4[[#This Row],[Failure ]]*Table4[[#This Row],[March 2022 Outstanding]]</f>
        <v>190.20624907454211</v>
      </c>
      <c r="L17" s="6"/>
    </row>
    <row r="18" spans="2:12" x14ac:dyDescent="0.25">
      <c r="B18" t="s">
        <v>21</v>
      </c>
      <c r="C18" s="3">
        <v>52135282.724080667</v>
      </c>
      <c r="D18" s="2">
        <f>Table4[[#This Row],[March 2022 Outstanding]]/$C$22</f>
        <v>8.7560572181859836E-2</v>
      </c>
      <c r="E18" s="4">
        <v>662.96153846153845</v>
      </c>
      <c r="F18" s="2">
        <v>1.2673076923076924E-2</v>
      </c>
      <c r="G18" s="5">
        <f>Table4[[#This Row],[Failure ]]*Table4[[#This Row],[March 2022 Outstanding]]</f>
        <v>660714.44836863771</v>
      </c>
      <c r="L18" s="6"/>
    </row>
    <row r="19" spans="2:12" x14ac:dyDescent="0.25">
      <c r="B19" t="s">
        <v>22</v>
      </c>
      <c r="C19" s="3">
        <v>21206422.484635536</v>
      </c>
      <c r="D19" s="2">
        <f>Table4[[#This Row],[March 2022 Outstanding]]/$C$22</f>
        <v>3.5615928209540328E-2</v>
      </c>
      <c r="E19" s="4">
        <v>687.96052631578948</v>
      </c>
      <c r="F19" s="2">
        <v>9.791447368421061E-3</v>
      </c>
      <c r="G19" s="5">
        <f>Table4[[#This Row],[Failure ]]*Table4[[#This Row],[March 2022 Outstanding]]</f>
        <v>207641.56963080983</v>
      </c>
      <c r="L19" s="6"/>
    </row>
    <row r="20" spans="2:12" x14ac:dyDescent="0.25">
      <c r="B20" t="s">
        <v>23</v>
      </c>
      <c r="C20" s="3">
        <v>28522227.269298922</v>
      </c>
      <c r="D20" s="2">
        <f>Table4[[#This Row],[March 2022 Outstanding]]/$C$22</f>
        <v>4.7902733218464541E-2</v>
      </c>
      <c r="E20" s="4">
        <v>671.20338983050851</v>
      </c>
      <c r="F20" s="2">
        <v>1.1649152542372884E-2</v>
      </c>
      <c r="G20" s="5">
        <f>Table4[[#This Row],[Failure ]]*Table4[[#This Row],[March 2022 Outstanding]]</f>
        <v>332259.77630829072</v>
      </c>
      <c r="L20" s="6"/>
    </row>
    <row r="21" spans="2:12" x14ac:dyDescent="0.25">
      <c r="B21" t="s">
        <v>24</v>
      </c>
      <c r="C21" s="3">
        <v>91489303.923082411</v>
      </c>
      <c r="D21" s="2">
        <f>Table4[[#This Row],[March 2022 Outstanding]]/$C$22</f>
        <v>0.15365517134378273</v>
      </c>
      <c r="E21" s="4">
        <v>679.50769230769231</v>
      </c>
      <c r="F21" s="2">
        <v>1.0773846153846153E-2</v>
      </c>
      <c r="G21" s="5">
        <f>Table4[[#This Row],[Failure ]]*Table4[[#This Row],[March 2022 Outstanding]]</f>
        <v>985691.6851897632</v>
      </c>
      <c r="L21" s="6"/>
    </row>
    <row r="22" spans="2:12" ht="15.75" thickBot="1" x14ac:dyDescent="0.3">
      <c r="B22" s="12" t="s">
        <v>25</v>
      </c>
      <c r="C22" s="13">
        <f>SUM(C3:C21)</f>
        <v>595419621.24000001</v>
      </c>
      <c r="D22" s="14">
        <f>SUM(D3:D21)</f>
        <v>0.99999999999999989</v>
      </c>
      <c r="E22" s="15">
        <f>SUMPRODUCT(D3:D21,E3:E21)</f>
        <v>687.48756772360264</v>
      </c>
      <c r="F22" s="14">
        <f>SUMPRODUCT(D3:D21,F3:F21)</f>
        <v>1.0008976558509514E-2</v>
      </c>
      <c r="G22" s="13">
        <f>Table4[[#This Row],[Failure ]]*Table4[[#This Row],[March 2022 Outstanding]]</f>
        <v>5959541.031467774</v>
      </c>
      <c r="I22" s="9"/>
      <c r="L22" s="6"/>
    </row>
    <row r="23" spans="2:12" ht="15.75" thickTop="1" x14ac:dyDescent="0.25"/>
    <row r="24" spans="2:12" x14ac:dyDescent="0.25">
      <c r="C24" s="10"/>
      <c r="F24" s="11"/>
      <c r="I24" s="11"/>
    </row>
    <row r="25" spans="2:12" x14ac:dyDescent="0.25">
      <c r="C25" s="10"/>
    </row>
    <row r="26" spans="2:12" x14ac:dyDescent="0.25">
      <c r="C26" s="10"/>
    </row>
    <row r="28" spans="2:12" x14ac:dyDescent="0.25">
      <c r="C28" s="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95C0BB-7793-4DE3-A626-AE34F2204785}"/>
</file>

<file path=customXml/itemProps2.xml><?xml version="1.0" encoding="utf-8"?>
<ds:datastoreItem xmlns:ds="http://schemas.openxmlformats.org/officeDocument/2006/customXml" ds:itemID="{C1F2AE98-444C-43A4-BD98-06475FFD3D99}"/>
</file>

<file path=customXml/itemProps3.xml><?xml version="1.0" encoding="utf-8"?>
<ds:datastoreItem xmlns:ds="http://schemas.openxmlformats.org/officeDocument/2006/customXml" ds:itemID="{29C8620B-16F3-4C98-AB37-BA27892F6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 Wong</dc:creator>
  <cp:lastModifiedBy>David Lewis</cp:lastModifiedBy>
  <dcterms:created xsi:type="dcterms:W3CDTF">2022-04-26T10:20:13Z</dcterms:created>
  <dcterms:modified xsi:type="dcterms:W3CDTF">2022-04-26T11:32:28Z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