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Q1 2022/"/>
    </mc:Choice>
  </mc:AlternateContent>
  <xr:revisionPtr revIDLastSave="0" documentId="8_{3718C45D-C684-4B15-850A-BCBC4F0AFE65}" xr6:coauthVersionLast="47" xr6:coauthVersionMax="47" xr10:uidLastSave="{00000000-0000-0000-0000-000000000000}"/>
  <bookViews>
    <workbookView xWindow="28680" yWindow="-120" windowWidth="29040" windowHeight="1584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 i="1" l="1"/>
  <c r="F35" i="1"/>
  <c r="F29" i="1" l="1"/>
  <c r="F41" i="1" s="1"/>
  <c r="F47" i="1" s="1"/>
  <c r="F105" i="1"/>
  <c r="F76" i="1" l="1"/>
  <c r="G76" i="1" s="1"/>
  <c r="F62" i="1" l="1"/>
  <c r="F57" i="1"/>
  <c r="F58" i="1" s="1"/>
  <c r="G58" i="1" s="1"/>
  <c r="F60" i="1"/>
  <c r="F80" i="1"/>
  <c r="G80" i="1" s="1"/>
  <c r="E78" i="1"/>
  <c r="F70" i="1"/>
  <c r="G70" i="1" s="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<sst xmlns="http://schemas.openxmlformats.org/spreadsheetml/2006/main" count="117" uniqueCount="102">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</sst>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32">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0" fontId="0" fillId="2" borderId="0" xfId="0" applyFill="1" applyBorder="1"/>
    <xf numFmtId="165" fontId="0" fillId="2" borderId="3" xfId="0" applyNumberFormat="1" applyFill="1" applyBorder="1" applyAlignment="1">
      <alignment vertical="center"/>
    </xf>
    <xf numFmtId="0" fontId="5" fillId="2" borderId="0" xfId="0" applyFont="1" applyFill="1" applyBorder="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0" fontId="0" fillId="0" borderId="0" xfId="0" applyBorder="1"/>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Border="1" applyAlignment="1">
      <alignment horizontal="center"/>
    </xf>
    <xf numFmtId="165" fontId="0" fillId="2" borderId="0" xfId="0" applyNumberFormat="1" applyFill="1" applyBorder="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3" fillId="2" borderId="10" xfId="0" applyFont="1" applyFill="1" applyBorder="1" applyAlignment="1">
      <alignment horizontal="center" vertical="center"/>
    </xf>
    <xf numFmtId="0" fontId="5" fillId="2" borderId="0" xfId="0" applyFont="1" applyFill="1" applyBorder="1" applyAlignment="1">
      <alignment horizontal="left" vertical="center" wrapText="1"/>
    </xf>
    <xf numFmtId="9" fontId="0" fillId="2" borderId="0" xfId="0" applyNumberFormat="1" applyFill="1" applyAlignment="1">
      <alignment horizontal="center"/>
    </xf>
    <xf numFmtId="0" fontId="0" fillId="2" borderId="0" xfId="0"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10" fillId="2" borderId="0" xfId="0" applyFont="1" applyFill="1" applyBorder="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Border="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applyBorder="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Border="1" applyAlignment="1">
      <alignment wrapText="1"/>
    </xf>
    <xf numFmtId="0" fontId="12" fillId="2" borderId="0" xfId="0" applyFont="1" applyFill="1" applyBorder="1" applyAlignment="1">
      <alignment horizontal="right"/>
    </xf>
    <xf numFmtId="0" fontId="3" fillId="6" borderId="2" xfId="0" applyFont="1" applyFill="1" applyBorder="1" applyAlignment="1">
      <alignment horizontal="center" wrapText="1"/>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xf numFmtId="0" fontId="3" fillId="8" borderId="10" xfId="0" applyFont="1" applyFill="1" applyBorder="1" applyAlignment="1">
      <alignment horizontal="center" vertical="center"/>
    </xf>
    <xf numFmtId="0" fontId="3" fillId="8" borderId="0" xfId="0" applyFont="1" applyFill="1" applyBorder="1" applyAlignment="1">
      <alignment horizontal="center" vertical="center"/>
    </xf>
    <xf numFmtId="0" fontId="0" fillId="8" borderId="0" xfId="0" applyFill="1" applyBorder="1"/>
    <xf numFmtId="0" fontId="5" fillId="8" borderId="0" xfId="0" applyFont="1" applyFill="1" applyBorder="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5" fillId="2" borderId="0" xfId="0" applyFont="1" applyFill="1" applyBorder="1" applyAlignment="1">
      <alignment horizontal="center"/>
    </xf>
    <xf numFmtId="0" fontId="14" fillId="2" borderId="13" xfId="0" applyFont="1" applyFill="1" applyBorder="1" applyAlignment="1">
      <alignment horizontal="center" vertical="center"/>
    </xf>
    <xf numFmtId="0" fontId="0" fillId="2" borderId="0" xfId="0" applyFont="1" applyFill="1" applyBorder="1" applyAlignment="1">
      <alignment horizontal="left" vertical="center" wrapText="1"/>
    </xf>
    <xf numFmtId="39" fontId="8" fillId="2" borderId="0" xfId="0" applyNumberFormat="1" applyFont="1" applyFill="1" applyBorder="1"/>
    <xf numFmtId="39" fontId="13" fillId="2" borderId="0" xfId="0" applyNumberFormat="1" applyFont="1" applyFill="1" applyBorder="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Fill="1" applyBorder="1" applyAlignment="1">
      <alignment horizontal="center"/>
    </xf>
    <xf numFmtId="0" fontId="0" fillId="2" borderId="0" xfId="0" applyFont="1" applyFill="1" applyBorder="1" applyAlignment="1">
      <alignment vertical="center" wrapText="1"/>
    </xf>
    <xf numFmtId="0" fontId="0" fillId="2" borderId="0" xfId="0" applyFont="1" applyFill="1" applyBorder="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Border="1" applyAlignment="1">
      <alignment vertical="center"/>
    </xf>
    <xf numFmtId="167" fontId="8" fillId="5" borderId="15" xfId="0" applyNumberFormat="1" applyFont="1" applyFill="1" applyBorder="1" applyAlignment="1">
      <alignment vertical="center"/>
    </xf>
    <xf numFmtId="0" fontId="5" fillId="2" borderId="0" xfId="0" applyFont="1" applyFill="1" applyBorder="1" applyAlignment="1">
      <alignment horizontal="center" vertical="center"/>
    </xf>
    <xf numFmtId="0" fontId="0" fillId="2" borderId="0" xfId="0" applyFill="1" applyBorder="1" applyAlignment="1">
      <alignment horizontal="right"/>
    </xf>
    <xf numFmtId="167" fontId="13" fillId="2" borderId="0" xfId="0" applyNumberFormat="1" applyFont="1" applyFill="1" applyBorder="1" applyAlignment="1">
      <alignment vertical="center"/>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2" borderId="0"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zoomScale="86" zoomScaleNormal="86" workbookViewId="0">
      <selection activeCell="H10" sqref="H10"/>
    </sheetView>
  </sheetViews>
  <sheetFormatPr defaultColWidth="0" defaultRowHeight="15" zeroHeight="1" x14ac:dyDescent="0.25"/>
  <cols>
    <col min="1" max="1" width="4.5703125" customWidth="1"/>
    <col min="2" max="2" width="26.28515625" customWidth="1"/>
    <col min="3" max="3" width="16.85546875" customWidth="1"/>
    <col min="4" max="4" width="5.5703125" customWidth="1"/>
    <col min="5" max="5" width="78.140625" customWidth="1"/>
    <col min="6" max="6" width="18.42578125" bestFit="1" customWidth="1"/>
    <col min="7" max="7" width="18.5703125" customWidth="1"/>
    <col min="8" max="8" width="15.7109375" bestFit="1" customWidth="1"/>
    <col min="9" max="9" width="0" hidden="1" customWidth="1"/>
    <col min="10" max="16384" width="8.7109375" hidden="1"/>
  </cols>
  <sheetData>
    <row r="1" spans="1:8" s="1" customFormat="1" x14ac:dyDescent="0.25">
      <c r="A1" s="2" t="s">
        <v>4</v>
      </c>
    </row>
    <row r="2" spans="1:8" s="1" customFormat="1" ht="5.0999999999999996" customHeight="1" x14ac:dyDescent="0.25"/>
    <row r="3" spans="1:8" x14ac:dyDescent="0.25">
      <c r="A3" s="1"/>
      <c r="B3" s="2" t="s">
        <v>0</v>
      </c>
      <c r="C3" s="2"/>
      <c r="D3" s="1"/>
      <c r="E3" s="1"/>
      <c r="F3" s="1"/>
      <c r="G3" s="3">
        <v>44678</v>
      </c>
      <c r="H3" s="1"/>
    </row>
    <row r="4" spans="1:8" x14ac:dyDescent="0.25">
      <c r="A4" s="1"/>
      <c r="B4" s="2" t="s">
        <v>1</v>
      </c>
      <c r="C4" s="2"/>
      <c r="D4" s="1"/>
      <c r="E4" s="1"/>
      <c r="F4" s="1"/>
      <c r="G4" s="3">
        <v>44651</v>
      </c>
      <c r="H4" s="4"/>
    </row>
    <row r="5" spans="1:8" x14ac:dyDescent="0.25">
      <c r="A5" s="1"/>
      <c r="B5" s="2" t="s">
        <v>2</v>
      </c>
      <c r="C5" s="2"/>
      <c r="D5" s="1"/>
      <c r="E5" s="1"/>
      <c r="F5" s="1"/>
      <c r="G5" s="3">
        <v>44651</v>
      </c>
      <c r="H5" s="1"/>
    </row>
    <row r="6" spans="1:8" x14ac:dyDescent="0.25">
      <c r="A6" s="1"/>
      <c r="B6" s="2" t="s">
        <v>3</v>
      </c>
      <c r="C6" s="2"/>
      <c r="D6" s="1"/>
      <c r="E6" s="1"/>
      <c r="F6" s="1"/>
      <c r="G6" s="3">
        <v>44679</v>
      </c>
      <c r="H6" s="1"/>
    </row>
    <row r="7" spans="1:8" x14ac:dyDescent="0.25">
      <c r="A7" s="1"/>
      <c r="B7" s="2" t="s">
        <v>81</v>
      </c>
      <c r="C7" s="2"/>
      <c r="D7" s="1"/>
      <c r="E7" s="1"/>
      <c r="F7" s="1"/>
      <c r="G7" s="103" t="s">
        <v>82</v>
      </c>
      <c r="H7" s="1"/>
    </row>
    <row r="8" spans="1:8" ht="15.75" thickBot="1" x14ac:dyDescent="0.3">
      <c r="A8" s="1"/>
      <c r="B8" s="1"/>
      <c r="C8" s="1"/>
      <c r="D8" s="6"/>
      <c r="E8" s="6"/>
      <c r="F8" s="6"/>
      <c r="G8" s="1"/>
      <c r="H8" s="4"/>
    </row>
    <row r="9" spans="1:8" ht="24.75" customHeight="1" x14ac:dyDescent="0.35">
      <c r="A9" s="1"/>
      <c r="B9" s="118" t="s">
        <v>100</v>
      </c>
      <c r="C9" s="119"/>
      <c r="D9" s="119"/>
      <c r="E9" s="119"/>
      <c r="F9" s="119"/>
      <c r="G9" s="120"/>
      <c r="H9" s="1"/>
    </row>
    <row r="10" spans="1:8" ht="24" customHeight="1" thickBot="1" x14ac:dyDescent="0.3">
      <c r="A10" s="1"/>
      <c r="B10" s="121" t="s">
        <v>57</v>
      </c>
      <c r="C10" s="122"/>
      <c r="D10" s="122"/>
      <c r="E10" s="122"/>
      <c r="F10" s="122"/>
      <c r="G10" s="123"/>
      <c r="H10" s="1"/>
    </row>
    <row r="11" spans="1:8" ht="15.75" thickBot="1" x14ac:dyDescent="0.3">
      <c r="A11" s="1"/>
      <c r="B11" s="8"/>
      <c r="C11" s="8"/>
      <c r="D11" s="8"/>
      <c r="E11" s="8"/>
      <c r="F11" s="8"/>
      <c r="G11" s="8"/>
      <c r="H11" s="7"/>
    </row>
    <row r="12" spans="1:8" ht="18.600000000000001" customHeight="1" thickBot="1" x14ac:dyDescent="0.3">
      <c r="A12" s="1"/>
      <c r="B12" s="46" t="s">
        <v>59</v>
      </c>
      <c r="C12" s="72"/>
      <c r="D12" s="45"/>
      <c r="E12" s="45"/>
      <c r="F12" s="40"/>
      <c r="G12" s="41"/>
      <c r="H12" s="7"/>
    </row>
    <row r="13" spans="1:8" ht="18.600000000000001" customHeight="1" thickBot="1" x14ac:dyDescent="0.3">
      <c r="A13" s="1"/>
      <c r="B13" s="42" t="s">
        <v>31</v>
      </c>
      <c r="C13" s="76" t="s">
        <v>63</v>
      </c>
      <c r="D13" s="128" t="s">
        <v>7</v>
      </c>
      <c r="E13" s="128"/>
      <c r="F13" s="76" t="s">
        <v>29</v>
      </c>
      <c r="G13" s="89" t="s">
        <v>10</v>
      </c>
      <c r="H13" s="7"/>
    </row>
    <row r="14" spans="1:8" s="32" customFormat="1" ht="4.5" customHeight="1" x14ac:dyDescent="0.25">
      <c r="A14" s="20"/>
      <c r="B14" s="92"/>
      <c r="C14" s="90"/>
      <c r="D14" s="91"/>
      <c r="E14" s="91"/>
      <c r="F14" s="90"/>
      <c r="G14" s="93"/>
      <c r="H14" s="10"/>
    </row>
    <row r="15" spans="1:8" ht="50.1" customHeight="1" x14ac:dyDescent="0.25">
      <c r="A15" s="1"/>
      <c r="B15" s="125" t="s">
        <v>5</v>
      </c>
      <c r="C15" s="94" t="s">
        <v>64</v>
      </c>
      <c r="D15" s="124" t="s">
        <v>6</v>
      </c>
      <c r="E15" s="124"/>
      <c r="F15" s="124"/>
      <c r="G15" s="31"/>
      <c r="H15" s="7"/>
    </row>
    <row r="16" spans="1:8" ht="18" customHeight="1" x14ac:dyDescent="0.25">
      <c r="A16" s="1"/>
      <c r="B16" s="125"/>
      <c r="C16" s="77"/>
      <c r="E16" s="20" t="s">
        <v>8</v>
      </c>
      <c r="F16" s="33">
        <v>15.29</v>
      </c>
      <c r="G16" s="11"/>
      <c r="H16" s="7"/>
    </row>
    <row r="17" spans="1:8" ht="18" customHeight="1" x14ac:dyDescent="0.25">
      <c r="A17" s="1"/>
      <c r="B17" s="125"/>
      <c r="C17" s="77"/>
      <c r="D17" s="20"/>
      <c r="E17" s="20" t="s">
        <v>15</v>
      </c>
      <c r="F17" s="116">
        <v>687.63</v>
      </c>
      <c r="G17" s="11"/>
      <c r="H17" s="7"/>
    </row>
    <row r="18" spans="1:8" ht="18" customHeight="1" x14ac:dyDescent="0.25">
      <c r="A18" s="1"/>
      <c r="B18" s="125"/>
      <c r="C18" s="77"/>
      <c r="D18" s="20"/>
      <c r="E18" s="22" t="s">
        <v>9</v>
      </c>
      <c r="F18" s="23">
        <f>F16/F17</f>
        <v>2.2235795413230952E-2</v>
      </c>
      <c r="G18" s="24" t="str">
        <f>IF(F18&lt;=H18,"PASS","BREACH")</f>
        <v>PASS</v>
      </c>
      <c r="H18" s="35">
        <v>0.15</v>
      </c>
    </row>
    <row r="19" spans="1:8" ht="3.95" customHeight="1" thickBot="1" x14ac:dyDescent="0.3">
      <c r="A19" s="1"/>
      <c r="B19" s="25"/>
      <c r="C19" s="77"/>
      <c r="D19" s="20"/>
      <c r="E19" s="22"/>
      <c r="F19" s="23"/>
      <c r="G19" s="24"/>
      <c r="H19" s="34"/>
    </row>
    <row r="20" spans="1:8" ht="3.95" customHeight="1" x14ac:dyDescent="0.25">
      <c r="A20" s="1"/>
      <c r="B20" s="26"/>
      <c r="C20" s="78"/>
      <c r="D20" s="27"/>
      <c r="E20" s="28"/>
      <c r="F20" s="29"/>
      <c r="G20" s="30"/>
      <c r="H20" s="34"/>
    </row>
    <row r="21" spans="1:8" ht="50.1" customHeight="1" x14ac:dyDescent="0.25">
      <c r="A21" s="1"/>
      <c r="B21" s="125" t="s">
        <v>11</v>
      </c>
      <c r="C21" s="94" t="s">
        <v>65</v>
      </c>
      <c r="D21" s="124" t="s">
        <v>12</v>
      </c>
      <c r="E21" s="124"/>
      <c r="F21" s="124"/>
      <c r="G21" s="31"/>
      <c r="H21" s="34"/>
    </row>
    <row r="22" spans="1:8" ht="18" customHeight="1" x14ac:dyDescent="0.25">
      <c r="A22" s="1"/>
      <c r="B22" s="125"/>
      <c r="C22" s="95"/>
      <c r="D22" s="32"/>
      <c r="E22" s="20" t="s">
        <v>13</v>
      </c>
      <c r="F22" s="33">
        <v>97.63</v>
      </c>
      <c r="G22" s="11"/>
      <c r="H22" s="34"/>
    </row>
    <row r="23" spans="1:8" ht="18" customHeight="1" x14ac:dyDescent="0.25">
      <c r="A23" s="1"/>
      <c r="B23" s="125"/>
      <c r="C23" s="95"/>
      <c r="D23" s="20"/>
      <c r="E23" s="20" t="s">
        <v>15</v>
      </c>
      <c r="F23" s="10">
        <v>687.63</v>
      </c>
      <c r="G23" s="11"/>
      <c r="H23" s="34"/>
    </row>
    <row r="24" spans="1:8" ht="18" customHeight="1" x14ac:dyDescent="0.25">
      <c r="A24" s="1"/>
      <c r="B24" s="125"/>
      <c r="C24" s="95"/>
      <c r="D24" s="20"/>
      <c r="E24" s="22" t="s">
        <v>14</v>
      </c>
      <c r="F24" s="23">
        <f>F22/F23</f>
        <v>0.14198042551953813</v>
      </c>
      <c r="G24" s="24" t="str">
        <f>IF(F24&lt;=H24,"PASS","BREACH")</f>
        <v>PASS</v>
      </c>
      <c r="H24" s="35">
        <v>0.3</v>
      </c>
    </row>
    <row r="25" spans="1:8" ht="4.5" customHeight="1" thickBot="1" x14ac:dyDescent="0.3">
      <c r="A25" s="1"/>
      <c r="B25" s="9"/>
      <c r="C25" s="96"/>
      <c r="D25" s="20"/>
      <c r="E25" s="20"/>
      <c r="F25" s="10"/>
      <c r="G25" s="11"/>
      <c r="H25" s="7"/>
    </row>
    <row r="26" spans="1:8" ht="4.5" customHeight="1" x14ac:dyDescent="0.25">
      <c r="A26" s="1"/>
      <c r="B26" s="26"/>
      <c r="C26" s="97"/>
      <c r="D26" s="27"/>
      <c r="E26" s="28"/>
      <c r="F26" s="29"/>
      <c r="G26" s="30"/>
      <c r="H26" s="34"/>
    </row>
    <row r="27" spans="1:8" ht="50.1" customHeight="1" x14ac:dyDescent="0.25">
      <c r="A27" s="1"/>
      <c r="B27" s="125" t="s">
        <v>17</v>
      </c>
      <c r="C27" s="94" t="s">
        <v>66</v>
      </c>
      <c r="D27" s="124" t="s">
        <v>16</v>
      </c>
      <c r="E27" s="124"/>
      <c r="F27" s="124"/>
      <c r="G27" s="31"/>
      <c r="H27" s="34"/>
    </row>
    <row r="28" spans="1:8" ht="18" customHeight="1" x14ac:dyDescent="0.25">
      <c r="A28" s="1"/>
      <c r="B28" s="125"/>
      <c r="C28" s="95"/>
      <c r="D28" s="32"/>
      <c r="E28" s="20" t="s">
        <v>26</v>
      </c>
      <c r="F28" s="33">
        <v>426.95</v>
      </c>
      <c r="G28" s="11"/>
      <c r="H28" s="34"/>
    </row>
    <row r="29" spans="1:8" ht="18" customHeight="1" x14ac:dyDescent="0.25">
      <c r="A29" s="1"/>
      <c r="B29" s="125"/>
      <c r="C29" s="95"/>
      <c r="D29" s="20"/>
      <c r="E29" s="20" t="s">
        <v>15</v>
      </c>
      <c r="F29" s="10">
        <f>F23</f>
        <v>687.63</v>
      </c>
      <c r="G29" s="11"/>
      <c r="H29" s="34"/>
    </row>
    <row r="30" spans="1:8" ht="18" customHeight="1" x14ac:dyDescent="0.25">
      <c r="A30" s="1"/>
      <c r="B30" s="125"/>
      <c r="C30" s="95"/>
      <c r="D30" s="20"/>
      <c r="E30" s="22" t="s">
        <v>24</v>
      </c>
      <c r="F30" s="23">
        <f>F28/F29</f>
        <v>0.62090077512615793</v>
      </c>
      <c r="G30" s="24" t="str">
        <f>IF(F30&lt;=H30,"PASS","BREACH")</f>
        <v>PASS</v>
      </c>
      <c r="H30" s="35">
        <v>0.8</v>
      </c>
    </row>
    <row r="31" spans="1:8" ht="3.95" customHeight="1" thickBot="1" x14ac:dyDescent="0.3">
      <c r="A31" s="1"/>
      <c r="B31" s="9"/>
      <c r="C31" s="96"/>
      <c r="D31" s="20"/>
      <c r="E31" s="20"/>
      <c r="F31" s="10"/>
      <c r="G31" s="11"/>
      <c r="H31" s="7"/>
    </row>
    <row r="32" spans="1:8" ht="3.95" customHeight="1" x14ac:dyDescent="0.25">
      <c r="A32" s="1"/>
      <c r="B32" s="26"/>
      <c r="C32" s="97"/>
      <c r="D32" s="27"/>
      <c r="E32" s="28"/>
      <c r="F32" s="29"/>
      <c r="G32" s="30"/>
      <c r="H32" s="34"/>
    </row>
    <row r="33" spans="1:8" ht="50.1" customHeight="1" x14ac:dyDescent="0.25">
      <c r="A33" s="1"/>
      <c r="B33" s="125" t="s">
        <v>18</v>
      </c>
      <c r="C33" s="94" t="s">
        <v>67</v>
      </c>
      <c r="D33" s="124" t="s">
        <v>21</v>
      </c>
      <c r="E33" s="124"/>
      <c r="F33" s="124"/>
      <c r="G33" s="31"/>
      <c r="H33" s="34"/>
    </row>
    <row r="34" spans="1:8" ht="18" customHeight="1" x14ac:dyDescent="0.25">
      <c r="A34" s="1"/>
      <c r="B34" s="125"/>
      <c r="C34" s="95"/>
      <c r="D34" s="32"/>
      <c r="E34" s="20" t="s">
        <v>27</v>
      </c>
      <c r="F34" s="33">
        <v>220.69</v>
      </c>
      <c r="G34" s="11"/>
      <c r="H34" s="34"/>
    </row>
    <row r="35" spans="1:8" ht="18" customHeight="1" x14ac:dyDescent="0.25">
      <c r="A35" s="1"/>
      <c r="B35" s="125"/>
      <c r="C35" s="95"/>
      <c r="D35" s="20"/>
      <c r="E35" s="20" t="s">
        <v>15</v>
      </c>
      <c r="F35" s="10">
        <f>F29</f>
        <v>687.63</v>
      </c>
      <c r="G35" s="11"/>
      <c r="H35" s="34"/>
    </row>
    <row r="36" spans="1:8" ht="18" customHeight="1" x14ac:dyDescent="0.25">
      <c r="A36" s="1"/>
      <c r="B36" s="125"/>
      <c r="C36" s="95"/>
      <c r="D36" s="20"/>
      <c r="E36" s="22" t="s">
        <v>25</v>
      </c>
      <c r="F36" s="23">
        <f>F34/F35</f>
        <v>0.32094294896964937</v>
      </c>
      <c r="G36" s="24" t="str">
        <f>IF(F36&gt;=H36,"PASS","BREACH")</f>
        <v>PASS</v>
      </c>
      <c r="H36" s="38">
        <v>0.27500000000000002</v>
      </c>
    </row>
    <row r="37" spans="1:8" ht="3.6" customHeight="1" thickBot="1" x14ac:dyDescent="0.3">
      <c r="A37" s="1"/>
      <c r="B37" s="9"/>
      <c r="C37" s="96"/>
      <c r="D37" s="20"/>
      <c r="E37" s="20"/>
      <c r="F37" s="10"/>
      <c r="G37" s="11"/>
      <c r="H37" s="7"/>
    </row>
    <row r="38" spans="1:8" ht="3.6" customHeight="1" x14ac:dyDescent="0.25">
      <c r="A38" s="1"/>
      <c r="B38" s="26"/>
      <c r="C38" s="97"/>
      <c r="D38" s="27"/>
      <c r="E38" s="28"/>
      <c r="F38" s="29"/>
      <c r="G38" s="30"/>
      <c r="H38" s="34"/>
    </row>
    <row r="39" spans="1:8" ht="50.1" customHeight="1" x14ac:dyDescent="0.25">
      <c r="A39" s="1"/>
      <c r="B39" s="125" t="s">
        <v>19</v>
      </c>
      <c r="C39" s="94" t="s">
        <v>68</v>
      </c>
      <c r="D39" s="124" t="s">
        <v>22</v>
      </c>
      <c r="E39" s="124"/>
      <c r="F39" s="124"/>
      <c r="G39" s="31"/>
      <c r="H39" s="34"/>
    </row>
    <row r="40" spans="1:8" ht="18" customHeight="1" x14ac:dyDescent="0.25">
      <c r="A40" s="1"/>
      <c r="B40" s="125"/>
      <c r="C40" s="95"/>
      <c r="D40" s="32"/>
      <c r="E40" s="20" t="s">
        <v>28</v>
      </c>
      <c r="F40" s="33">
        <v>238.36</v>
      </c>
      <c r="G40" s="11"/>
      <c r="H40" s="34"/>
    </row>
    <row r="41" spans="1:8" ht="18" customHeight="1" x14ac:dyDescent="0.25">
      <c r="A41" s="1"/>
      <c r="B41" s="125"/>
      <c r="C41" s="95"/>
      <c r="D41" s="20"/>
      <c r="E41" s="20" t="s">
        <v>15</v>
      </c>
      <c r="F41" s="10">
        <f>F35</f>
        <v>687.63</v>
      </c>
      <c r="G41" s="11"/>
      <c r="H41" s="34"/>
    </row>
    <row r="42" spans="1:8" ht="18" customHeight="1" x14ac:dyDescent="0.25">
      <c r="A42" s="1"/>
      <c r="B42" s="125"/>
      <c r="C42" s="95"/>
      <c r="D42" s="20"/>
      <c r="E42" s="22" t="s">
        <v>25</v>
      </c>
      <c r="F42" s="23">
        <f>F40/F41</f>
        <v>0.34663990809010664</v>
      </c>
      <c r="G42" s="24" t="str">
        <f>IF(F42&gt;=H42,"PASS","BREACH")</f>
        <v>PASS</v>
      </c>
      <c r="H42" s="38">
        <v>0.27500000000000002</v>
      </c>
    </row>
    <row r="43" spans="1:8" ht="4.5" customHeight="1" thickBot="1" x14ac:dyDescent="0.3">
      <c r="A43" s="1"/>
      <c r="B43" s="9"/>
      <c r="C43" s="96"/>
      <c r="D43" s="20"/>
      <c r="E43" s="20"/>
      <c r="F43" s="10"/>
      <c r="G43" s="11"/>
      <c r="H43" s="7"/>
    </row>
    <row r="44" spans="1:8" ht="4.5" customHeight="1" x14ac:dyDescent="0.25">
      <c r="A44" s="1"/>
      <c r="B44" s="26"/>
      <c r="C44" s="97"/>
      <c r="D44" s="27"/>
      <c r="E44" s="28"/>
      <c r="F44" s="29"/>
      <c r="G44" s="30"/>
      <c r="H44" s="7"/>
    </row>
    <row r="45" spans="1:8" ht="50.1" customHeight="1" x14ac:dyDescent="0.25">
      <c r="A45" s="1"/>
      <c r="B45" s="125" t="s">
        <v>20</v>
      </c>
      <c r="C45" s="94" t="s">
        <v>69</v>
      </c>
      <c r="D45" s="124" t="s">
        <v>23</v>
      </c>
      <c r="E45" s="124"/>
      <c r="F45" s="124"/>
      <c r="G45" s="31"/>
      <c r="H45" s="7"/>
    </row>
    <row r="46" spans="1:8" ht="18" customHeight="1" x14ac:dyDescent="0.25">
      <c r="A46" s="1"/>
      <c r="B46" s="125"/>
      <c r="C46" s="77"/>
      <c r="D46" s="32"/>
      <c r="E46" s="20" t="s">
        <v>30</v>
      </c>
      <c r="F46" s="33">
        <v>18.428999999999998</v>
      </c>
      <c r="G46" s="11"/>
      <c r="H46" s="7"/>
    </row>
    <row r="47" spans="1:8" ht="18" customHeight="1" x14ac:dyDescent="0.25">
      <c r="A47" s="1"/>
      <c r="B47" s="125"/>
      <c r="C47" s="77"/>
      <c r="D47" s="20"/>
      <c r="E47" s="20" t="s">
        <v>15</v>
      </c>
      <c r="F47" s="10">
        <f>F41</f>
        <v>687.63</v>
      </c>
      <c r="G47" s="11"/>
      <c r="H47" s="7"/>
    </row>
    <row r="48" spans="1:8" ht="18" customHeight="1" x14ac:dyDescent="0.25">
      <c r="A48" s="1"/>
      <c r="B48" s="125"/>
      <c r="C48" s="77"/>
      <c r="D48" s="20"/>
      <c r="E48" s="22" t="s">
        <v>9</v>
      </c>
      <c r="F48" s="23">
        <f>F46/F47</f>
        <v>2.6800750403560052E-2</v>
      </c>
      <c r="G48" s="24" t="str">
        <f>IF(F48&lt;=H48,"PASS","BREACH")</f>
        <v>PASS</v>
      </c>
      <c r="H48" s="35">
        <v>0.15</v>
      </c>
    </row>
    <row r="49" spans="1:8" ht="3.95" customHeight="1" x14ac:dyDescent="0.25">
      <c r="A49" s="1"/>
      <c r="B49" s="48"/>
      <c r="C49" s="77"/>
      <c r="D49" s="20"/>
      <c r="E49" s="22"/>
      <c r="F49" s="23"/>
      <c r="G49" s="24"/>
      <c r="H49" s="35"/>
    </row>
    <row r="50" spans="1:8" ht="18" customHeight="1" x14ac:dyDescent="0.25">
      <c r="A50" s="1"/>
      <c r="B50" s="83"/>
      <c r="C50" s="84"/>
      <c r="D50" s="85"/>
      <c r="E50" s="86"/>
      <c r="F50" s="87"/>
      <c r="G50" s="88"/>
      <c r="H50" s="35"/>
    </row>
    <row r="51" spans="1:8" ht="4.5" customHeight="1" thickBot="1" x14ac:dyDescent="0.3">
      <c r="A51" s="1"/>
      <c r="B51" s="48"/>
      <c r="C51" s="77"/>
      <c r="D51" s="20"/>
      <c r="E51" s="22"/>
      <c r="F51" s="23"/>
      <c r="G51" s="24"/>
      <c r="H51" s="35"/>
    </row>
    <row r="52" spans="1:8" ht="18" customHeight="1" x14ac:dyDescent="0.25">
      <c r="A52" s="1"/>
      <c r="B52" s="26"/>
      <c r="C52" s="97"/>
      <c r="D52" s="27"/>
      <c r="E52" s="28"/>
      <c r="F52" s="29"/>
      <c r="G52" s="30"/>
      <c r="H52" s="35"/>
    </row>
    <row r="53" spans="1:8" ht="119.45" customHeight="1" x14ac:dyDescent="0.25">
      <c r="A53" s="1"/>
      <c r="B53" s="125" t="s">
        <v>73</v>
      </c>
      <c r="C53" s="94" t="s">
        <v>84</v>
      </c>
      <c r="D53" s="124" t="s">
        <v>97</v>
      </c>
      <c r="E53" s="124"/>
      <c r="F53" s="124"/>
      <c r="G53" s="31"/>
      <c r="H53" s="35"/>
    </row>
    <row r="54" spans="1:8" ht="18" customHeight="1" x14ac:dyDescent="0.25">
      <c r="A54" s="1"/>
      <c r="B54" s="125"/>
      <c r="C54" s="94" t="s">
        <v>98</v>
      </c>
      <c r="D54" s="49"/>
      <c r="E54" s="98" t="s">
        <v>87</v>
      </c>
      <c r="F54" s="117">
        <v>521.89800000000002</v>
      </c>
      <c r="G54" s="31"/>
      <c r="H54" s="35"/>
    </row>
    <row r="55" spans="1:8" ht="18" customHeight="1" x14ac:dyDescent="0.25">
      <c r="A55" s="1"/>
      <c r="B55" s="125"/>
      <c r="C55" s="95"/>
      <c r="D55" s="20"/>
      <c r="E55" s="105" t="s">
        <v>85</v>
      </c>
      <c r="F55" s="33">
        <v>595.41899999999998</v>
      </c>
      <c r="G55" s="11"/>
      <c r="H55" s="35"/>
    </row>
    <row r="56" spans="1:8" ht="18" customHeight="1" x14ac:dyDescent="0.25">
      <c r="A56" s="1"/>
      <c r="B56" s="125"/>
      <c r="C56" s="95"/>
      <c r="D56" s="20"/>
      <c r="E56" s="105" t="s">
        <v>86</v>
      </c>
      <c r="F56" s="107">
        <v>100.93600000000001</v>
      </c>
      <c r="G56" s="11"/>
      <c r="H56" s="35"/>
    </row>
    <row r="57" spans="1:8" ht="18" customHeight="1" x14ac:dyDescent="0.25">
      <c r="A57" s="1"/>
      <c r="B57" s="125"/>
      <c r="C57" s="95"/>
      <c r="D57" s="20"/>
      <c r="E57" s="106" t="s">
        <v>89</v>
      </c>
      <c r="F57" s="108">
        <f>F55+F56</f>
        <v>696.35500000000002</v>
      </c>
      <c r="G57" s="11"/>
      <c r="H57" s="35"/>
    </row>
    <row r="58" spans="1:8" ht="18" customHeight="1" x14ac:dyDescent="0.25">
      <c r="A58" s="1"/>
      <c r="B58" s="125"/>
      <c r="C58" s="95"/>
      <c r="D58" s="20"/>
      <c r="E58" s="22" t="s">
        <v>88</v>
      </c>
      <c r="F58" s="23">
        <f>F54/F57</f>
        <v>0.74947117490360526</v>
      </c>
      <c r="G58" s="24" t="str">
        <f>IF(F58&lt;=H58,"PASS","BREACH")</f>
        <v>PASS</v>
      </c>
      <c r="H58" s="35">
        <v>0.8</v>
      </c>
    </row>
    <row r="59" spans="1:8" ht="18" customHeight="1" x14ac:dyDescent="0.25">
      <c r="A59" s="1"/>
      <c r="B59" s="125"/>
      <c r="C59" s="95"/>
      <c r="D59" s="20"/>
      <c r="E59" s="20"/>
      <c r="F59" s="99"/>
      <c r="G59" s="11"/>
      <c r="H59" s="35"/>
    </row>
    <row r="60" spans="1:8" ht="18" customHeight="1" x14ac:dyDescent="0.25">
      <c r="A60" s="1"/>
      <c r="B60" s="125"/>
      <c r="C60" s="112" t="s">
        <v>99</v>
      </c>
      <c r="D60" s="20"/>
      <c r="E60" s="98" t="s">
        <v>90</v>
      </c>
      <c r="F60" s="100">
        <f>F54</f>
        <v>521.89800000000002</v>
      </c>
      <c r="G60" s="11"/>
      <c r="H60" s="109"/>
    </row>
    <row r="61" spans="1:8" ht="18" customHeight="1" x14ac:dyDescent="0.25">
      <c r="A61" s="1"/>
      <c r="B61" s="125"/>
      <c r="C61" s="95"/>
      <c r="D61" s="20"/>
      <c r="E61" s="20" t="s">
        <v>93</v>
      </c>
      <c r="F61" s="54">
        <v>588.98900000000003</v>
      </c>
      <c r="G61" s="11"/>
      <c r="H61" s="35"/>
    </row>
    <row r="62" spans="1:8" ht="18" customHeight="1" x14ac:dyDescent="0.25">
      <c r="A62" s="1"/>
      <c r="B62" s="125"/>
      <c r="C62" s="95"/>
      <c r="D62" s="20"/>
      <c r="E62" s="20" t="s">
        <v>94</v>
      </c>
      <c r="F62" s="110">
        <f>F56</f>
        <v>100.93600000000001</v>
      </c>
      <c r="G62" s="11"/>
      <c r="H62" s="35"/>
    </row>
    <row r="63" spans="1:8" ht="18" customHeight="1" x14ac:dyDescent="0.25">
      <c r="A63" s="1"/>
      <c r="B63" s="125"/>
      <c r="C63" s="95"/>
      <c r="D63" s="20"/>
      <c r="E63" s="113" t="s">
        <v>95</v>
      </c>
      <c r="F63" s="108">
        <f>F61+F62</f>
        <v>689.92500000000007</v>
      </c>
      <c r="G63" s="11"/>
      <c r="H63" s="35"/>
    </row>
    <row r="64" spans="1:8" ht="18" customHeight="1" x14ac:dyDescent="0.25">
      <c r="A64" s="1"/>
      <c r="B64" s="125"/>
      <c r="C64" s="95"/>
      <c r="D64" s="20"/>
      <c r="E64" s="22" t="s">
        <v>96</v>
      </c>
      <c r="F64" s="23">
        <f>F60/F63</f>
        <v>0.75645613653658006</v>
      </c>
      <c r="G64" s="24" t="str">
        <f>IF(F64&lt;=H64,"PASS","BREACH")</f>
        <v>PASS</v>
      </c>
      <c r="H64" s="35">
        <v>0.8</v>
      </c>
    </row>
    <row r="65" spans="1:8" ht="3.95" customHeight="1" thickBot="1" x14ac:dyDescent="0.3">
      <c r="A65" s="1"/>
      <c r="B65" s="9"/>
      <c r="C65" s="96"/>
      <c r="D65" s="20"/>
      <c r="E65" s="20"/>
      <c r="F65" s="10"/>
      <c r="G65" s="11"/>
      <c r="H65" s="7"/>
    </row>
    <row r="66" spans="1:8" ht="3.95" customHeight="1" x14ac:dyDescent="0.25">
      <c r="A66" s="1"/>
      <c r="B66" s="26"/>
      <c r="C66" s="97"/>
      <c r="D66" s="27"/>
      <c r="E66" s="28"/>
      <c r="F66" s="29"/>
      <c r="G66" s="30"/>
      <c r="H66" s="34"/>
    </row>
    <row r="67" spans="1:8" ht="48" customHeight="1" x14ac:dyDescent="0.25">
      <c r="A67" s="1"/>
      <c r="B67" s="125" t="s">
        <v>74</v>
      </c>
      <c r="C67" s="94" t="s">
        <v>91</v>
      </c>
      <c r="D67" s="124" t="s">
        <v>70</v>
      </c>
      <c r="E67" s="124"/>
      <c r="F67" s="124"/>
      <c r="G67" s="31"/>
      <c r="H67" s="34"/>
    </row>
    <row r="68" spans="1:8" ht="18" customHeight="1" x14ac:dyDescent="0.25">
      <c r="A68" s="1"/>
      <c r="B68" s="125"/>
      <c r="C68" s="95"/>
      <c r="D68" s="32"/>
      <c r="E68" s="20" t="s">
        <v>71</v>
      </c>
      <c r="F68" s="54">
        <v>89.837000000000003</v>
      </c>
      <c r="G68" s="11"/>
      <c r="H68" s="34"/>
    </row>
    <row r="69" spans="1:8" ht="18" customHeight="1" x14ac:dyDescent="0.25">
      <c r="A69" s="1"/>
      <c r="B69" s="125"/>
      <c r="C69" s="95"/>
      <c r="D69" s="20"/>
      <c r="E69" s="20" t="s">
        <v>72</v>
      </c>
      <c r="F69" s="10">
        <f>F60</f>
        <v>521.89800000000002</v>
      </c>
      <c r="G69" s="11"/>
      <c r="H69" s="34"/>
    </row>
    <row r="70" spans="1:8" ht="18" customHeight="1" x14ac:dyDescent="0.25">
      <c r="A70" s="1"/>
      <c r="B70" s="125"/>
      <c r="C70" s="95"/>
      <c r="D70" s="20"/>
      <c r="E70" s="22" t="s">
        <v>14</v>
      </c>
      <c r="F70" s="23">
        <f>F68/F69</f>
        <v>0.17213516817462415</v>
      </c>
      <c r="G70" s="24" t="str">
        <f>IF(F70&lt;=H70,"PASS","BREACH")</f>
        <v>PASS</v>
      </c>
      <c r="H70" s="35">
        <v>0.3</v>
      </c>
    </row>
    <row r="71" spans="1:8" ht="4.5" customHeight="1" thickBot="1" x14ac:dyDescent="0.3">
      <c r="A71" s="1"/>
      <c r="B71" s="9"/>
      <c r="C71" s="96"/>
      <c r="D71" s="20"/>
      <c r="E71" s="20"/>
      <c r="F71" s="10"/>
      <c r="G71" s="11"/>
      <c r="H71" s="7"/>
    </row>
    <row r="72" spans="1:8" ht="3.95" customHeight="1" x14ac:dyDescent="0.25">
      <c r="A72" s="1"/>
      <c r="B72" s="26"/>
      <c r="C72" s="97"/>
      <c r="D72" s="27"/>
      <c r="E72" s="28"/>
      <c r="F72" s="29"/>
      <c r="G72" s="30"/>
      <c r="H72" s="34"/>
    </row>
    <row r="73" spans="1:8" ht="63" customHeight="1" x14ac:dyDescent="0.25">
      <c r="A73" s="1"/>
      <c r="B73" s="125" t="s">
        <v>76</v>
      </c>
      <c r="C73" s="94" t="s">
        <v>92</v>
      </c>
      <c r="D73" s="124" t="s">
        <v>75</v>
      </c>
      <c r="E73" s="124"/>
      <c r="F73" s="124"/>
      <c r="G73" s="31"/>
      <c r="H73" s="34"/>
    </row>
    <row r="74" spans="1:8" ht="18" customHeight="1" x14ac:dyDescent="0.25">
      <c r="A74" s="1"/>
      <c r="B74" s="125"/>
      <c r="C74" s="95"/>
      <c r="D74" s="32"/>
      <c r="E74" s="20" t="s">
        <v>79</v>
      </c>
      <c r="F74" s="111">
        <v>0.1744</v>
      </c>
      <c r="G74" s="11"/>
      <c r="H74" s="34"/>
    </row>
    <row r="75" spans="1:8" ht="18" customHeight="1" x14ac:dyDescent="0.25">
      <c r="A75" s="1"/>
      <c r="B75" s="125"/>
      <c r="C75" s="95"/>
      <c r="D75" s="20"/>
      <c r="E75" s="20" t="s">
        <v>77</v>
      </c>
      <c r="F75" s="111">
        <v>0.14630000000000001</v>
      </c>
      <c r="G75" s="11"/>
      <c r="H75" s="34"/>
    </row>
    <row r="76" spans="1:8" ht="18" customHeight="1" x14ac:dyDescent="0.25">
      <c r="A76" s="1"/>
      <c r="B76" s="125"/>
      <c r="C76" s="95"/>
      <c r="D76" s="20"/>
      <c r="E76" s="22" t="s">
        <v>101</v>
      </c>
      <c r="F76" s="115">
        <f>F74-F75</f>
        <v>2.8099999999999986E-2</v>
      </c>
      <c r="G76" s="104" t="str">
        <f>IF(F76&gt;=H76,"PASS","BREACH")</f>
        <v>PASS</v>
      </c>
      <c r="H76" s="38">
        <v>2.5000000000000001E-2</v>
      </c>
    </row>
    <row r="77" spans="1:8" ht="18" customHeight="1" x14ac:dyDescent="0.25">
      <c r="A77" s="1"/>
      <c r="B77" s="125"/>
      <c r="C77" s="95"/>
      <c r="D77" s="20"/>
      <c r="E77" s="20"/>
      <c r="F77" s="10"/>
      <c r="G77" s="11"/>
      <c r="H77" s="34"/>
    </row>
    <row r="78" spans="1:8" ht="18" customHeight="1" x14ac:dyDescent="0.25">
      <c r="A78" s="1"/>
      <c r="B78" s="125"/>
      <c r="C78" s="95"/>
      <c r="D78" s="20"/>
      <c r="E78" s="20" t="str">
        <f>E74</f>
        <v>Weighted average interest rates of the FAT and FIRST receivables</v>
      </c>
      <c r="F78" s="114">
        <v>0.1744</v>
      </c>
      <c r="G78" s="11"/>
      <c r="H78" s="34"/>
    </row>
    <row r="79" spans="1:8" ht="18" customHeight="1" x14ac:dyDescent="0.25">
      <c r="A79" s="1"/>
      <c r="B79" s="125"/>
      <c r="C79" s="95"/>
      <c r="D79" s="20"/>
      <c r="E79" s="20" t="s">
        <v>78</v>
      </c>
      <c r="F79" s="111">
        <v>0.10390000000000001</v>
      </c>
      <c r="G79" s="11"/>
      <c r="H79" s="34"/>
    </row>
    <row r="80" spans="1:8" ht="18" customHeight="1" x14ac:dyDescent="0.25">
      <c r="A80" s="1"/>
      <c r="B80" s="125"/>
      <c r="C80" s="95"/>
      <c r="D80" s="20"/>
      <c r="E80" s="22" t="s">
        <v>80</v>
      </c>
      <c r="F80" s="101">
        <f>F78-F79</f>
        <v>7.0499999999999993E-2</v>
      </c>
      <c r="G80" s="24" t="str">
        <f>IF(F80&gt;=H80,"PASS","BREACH")</f>
        <v>PASS</v>
      </c>
      <c r="H80" s="35">
        <v>0.03</v>
      </c>
    </row>
    <row r="81" spans="1:8" ht="4.5" customHeight="1" thickBot="1" x14ac:dyDescent="0.3">
      <c r="A81" s="1"/>
      <c r="B81" s="12"/>
      <c r="C81" s="102"/>
      <c r="D81" s="13"/>
      <c r="E81" s="13"/>
      <c r="F81" s="39"/>
      <c r="G81" s="14"/>
      <c r="H81" s="7"/>
    </row>
    <row r="82" spans="1:8" s="32" customFormat="1" ht="18" customHeight="1" thickBot="1" x14ac:dyDescent="0.3">
      <c r="A82" s="20"/>
      <c r="B82" s="36"/>
      <c r="C82" s="36"/>
      <c r="D82" s="20"/>
      <c r="E82" s="20"/>
      <c r="F82" s="10"/>
      <c r="G82" s="37"/>
      <c r="H82" s="10"/>
    </row>
    <row r="83" spans="1:8" ht="15.75" thickBot="1" x14ac:dyDescent="0.3">
      <c r="A83" s="1"/>
      <c r="B83" s="46" t="s">
        <v>58</v>
      </c>
      <c r="C83" s="72"/>
      <c r="D83" s="72"/>
      <c r="E83" s="72"/>
      <c r="F83" s="72"/>
      <c r="G83" s="73"/>
      <c r="H83" s="1"/>
    </row>
    <row r="84" spans="1:8" ht="30.75" thickBot="1" x14ac:dyDescent="0.3">
      <c r="A84" s="1"/>
      <c r="B84" s="42" t="s">
        <v>31</v>
      </c>
      <c r="C84" s="76"/>
      <c r="D84" s="129" t="s">
        <v>7</v>
      </c>
      <c r="E84" s="129"/>
      <c r="F84" s="43" t="s">
        <v>29</v>
      </c>
      <c r="G84" s="44" t="s">
        <v>34</v>
      </c>
      <c r="H84" s="1"/>
    </row>
    <row r="85" spans="1:8" ht="69.95" customHeight="1" x14ac:dyDescent="0.25">
      <c r="A85" s="1"/>
      <c r="B85" s="130" t="s">
        <v>36</v>
      </c>
      <c r="C85" s="80"/>
      <c r="D85" s="131" t="s">
        <v>41</v>
      </c>
      <c r="E85" s="131"/>
      <c r="F85" s="131"/>
      <c r="G85" s="21"/>
      <c r="H85" s="1"/>
    </row>
    <row r="86" spans="1:8" ht="18" customHeight="1" x14ac:dyDescent="0.25">
      <c r="A86" s="1"/>
      <c r="B86" s="126"/>
      <c r="C86" s="81"/>
      <c r="E86" s="57" t="s">
        <v>33</v>
      </c>
      <c r="F86" s="54">
        <v>16.75</v>
      </c>
      <c r="G86" s="11"/>
      <c r="H86" s="5"/>
    </row>
    <row r="87" spans="1:8" x14ac:dyDescent="0.25">
      <c r="A87" s="1"/>
      <c r="B87" s="126"/>
      <c r="C87" s="81"/>
      <c r="D87" s="20"/>
      <c r="E87" s="57" t="s">
        <v>15</v>
      </c>
      <c r="F87" s="53">
        <v>642.29999999999995</v>
      </c>
      <c r="G87" s="68"/>
      <c r="H87" s="1"/>
    </row>
    <row r="88" spans="1:8" x14ac:dyDescent="0.25">
      <c r="A88" s="1"/>
      <c r="B88" s="126"/>
      <c r="C88" s="81"/>
      <c r="D88" s="20"/>
      <c r="E88" s="22" t="s">
        <v>35</v>
      </c>
      <c r="F88" s="23">
        <f>F86/F87</f>
        <v>2.6078156624630238E-2</v>
      </c>
      <c r="G88" s="69" t="str">
        <f>IF(F88&lt;=H88,"NONE",(F88-H88)*F87)</f>
        <v>NONE</v>
      </c>
      <c r="H88" s="50">
        <v>0.1</v>
      </c>
    </row>
    <row r="89" spans="1:8" ht="3.95" customHeight="1" thickBot="1" x14ac:dyDescent="0.3">
      <c r="A89" s="1"/>
      <c r="B89" s="25"/>
      <c r="C89" s="77"/>
      <c r="D89" s="20"/>
      <c r="E89" s="22"/>
      <c r="F89" s="23"/>
      <c r="G89" s="69"/>
      <c r="H89" s="51"/>
    </row>
    <row r="90" spans="1:8" ht="3.95" customHeight="1" x14ac:dyDescent="0.25">
      <c r="A90" s="1"/>
      <c r="B90" s="26"/>
      <c r="C90" s="78"/>
      <c r="D90" s="27"/>
      <c r="E90" s="28"/>
      <c r="F90" s="29"/>
      <c r="G90" s="70"/>
      <c r="H90" s="51"/>
    </row>
    <row r="91" spans="1:8" ht="50.1" customHeight="1" x14ac:dyDescent="0.25">
      <c r="A91" s="1"/>
      <c r="B91" s="126" t="s">
        <v>37</v>
      </c>
      <c r="C91" s="81"/>
      <c r="D91" s="124" t="s">
        <v>40</v>
      </c>
      <c r="E91" s="124"/>
      <c r="F91" s="124"/>
      <c r="G91" s="71"/>
      <c r="H91" s="51"/>
    </row>
    <row r="92" spans="1:8" x14ac:dyDescent="0.25">
      <c r="A92" s="1"/>
      <c r="B92" s="126"/>
      <c r="C92" s="81"/>
      <c r="D92" s="32"/>
      <c r="E92" s="20" t="s">
        <v>46</v>
      </c>
      <c r="F92" s="33">
        <v>6.14</v>
      </c>
      <c r="G92" s="68"/>
      <c r="H92" s="51"/>
    </row>
    <row r="93" spans="1:8" x14ac:dyDescent="0.25">
      <c r="A93" s="1"/>
      <c r="B93" s="126"/>
      <c r="C93" s="81"/>
      <c r="D93" s="20"/>
      <c r="E93" s="20"/>
      <c r="F93" s="10"/>
      <c r="G93" s="68"/>
      <c r="H93" s="51"/>
    </row>
    <row r="94" spans="1:8" x14ac:dyDescent="0.25">
      <c r="A94" s="1"/>
      <c r="B94" s="126"/>
      <c r="C94" s="81"/>
      <c r="D94" s="20"/>
      <c r="E94" s="22" t="s">
        <v>38</v>
      </c>
      <c r="F94" s="10">
        <f>F92</f>
        <v>6.14</v>
      </c>
      <c r="G94" s="69" t="str">
        <f>IF(F94&lt;=H94,"NONE",F94-H94)</f>
        <v>NONE</v>
      </c>
      <c r="H94" s="52">
        <v>46</v>
      </c>
    </row>
    <row r="95" spans="1:8" ht="3.6" customHeight="1" thickBot="1" x14ac:dyDescent="0.3">
      <c r="A95" s="1"/>
      <c r="B95" s="55"/>
      <c r="C95" s="81"/>
      <c r="D95" s="20"/>
      <c r="E95" s="22"/>
      <c r="F95" s="10"/>
      <c r="G95" s="69"/>
      <c r="H95" s="52"/>
    </row>
    <row r="96" spans="1:8" ht="3.95" customHeight="1" x14ac:dyDescent="0.25">
      <c r="A96" s="1"/>
      <c r="B96" s="26"/>
      <c r="C96" s="78"/>
      <c r="D96" s="27"/>
      <c r="E96" s="28"/>
      <c r="F96" s="29"/>
      <c r="G96" s="70"/>
      <c r="H96" s="1"/>
    </row>
    <row r="97" spans="1:8" ht="77.45" customHeight="1" x14ac:dyDescent="0.25">
      <c r="A97" s="1"/>
      <c r="B97" s="126" t="s">
        <v>52</v>
      </c>
      <c r="C97" s="81"/>
      <c r="D97" s="127" t="s">
        <v>60</v>
      </c>
      <c r="E97" s="127"/>
      <c r="F97" s="127"/>
      <c r="G97" s="71"/>
      <c r="H97" s="1"/>
    </row>
    <row r="98" spans="1:8" ht="30" x14ac:dyDescent="0.25">
      <c r="A98" s="1"/>
      <c r="B98" s="126"/>
      <c r="C98" s="81"/>
      <c r="D98" s="32"/>
      <c r="E98" s="74" t="s">
        <v>61</v>
      </c>
      <c r="F98" s="54">
        <v>11.24</v>
      </c>
      <c r="G98" s="68"/>
      <c r="H98" s="1"/>
    </row>
    <row r="99" spans="1:8" x14ac:dyDescent="0.25">
      <c r="A99" s="1"/>
      <c r="B99" s="126"/>
      <c r="C99" s="81"/>
      <c r="D99" s="20"/>
      <c r="E99" s="74" t="s">
        <v>45</v>
      </c>
      <c r="F99" s="54">
        <v>128.71</v>
      </c>
      <c r="G99" s="68"/>
      <c r="H99" s="1"/>
    </row>
    <row r="100" spans="1:8" ht="14.45" customHeight="1" x14ac:dyDescent="0.25">
      <c r="A100" s="1"/>
      <c r="B100" s="126"/>
      <c r="C100" s="81"/>
      <c r="D100" s="20"/>
      <c r="E100" s="75" t="s">
        <v>62</v>
      </c>
      <c r="F100" s="23">
        <f>F98/F99</f>
        <v>8.7328101934581612E-2</v>
      </c>
      <c r="G100" s="69" t="str">
        <f>IF(F100&lt;=H100,"NONE",(F100-H100)*F99)</f>
        <v>NONE</v>
      </c>
      <c r="H100" s="50">
        <v>0.2</v>
      </c>
    </row>
    <row r="101" spans="1:8" ht="3" customHeight="1" thickBot="1" x14ac:dyDescent="0.3">
      <c r="A101" s="1"/>
      <c r="B101" s="9"/>
      <c r="C101" s="36"/>
      <c r="D101" s="20"/>
      <c r="E101" s="20"/>
      <c r="F101" s="10"/>
      <c r="G101" s="68"/>
      <c r="H101" s="1"/>
    </row>
    <row r="102" spans="1:8" ht="3.95" customHeight="1" x14ac:dyDescent="0.25">
      <c r="A102" s="1"/>
      <c r="B102" s="26"/>
      <c r="C102" s="78"/>
      <c r="D102" s="27"/>
      <c r="E102" s="28"/>
      <c r="F102" s="29"/>
      <c r="G102" s="70"/>
      <c r="H102" s="1"/>
    </row>
    <row r="103" spans="1:8" ht="96" customHeight="1" x14ac:dyDescent="0.25">
      <c r="A103" s="1"/>
      <c r="B103" s="126" t="s">
        <v>53</v>
      </c>
      <c r="C103" s="81"/>
      <c r="D103" s="124" t="s">
        <v>51</v>
      </c>
      <c r="E103" s="124"/>
      <c r="F103" s="124"/>
      <c r="G103" s="71"/>
      <c r="H103" s="1"/>
    </row>
    <row r="104" spans="1:8" ht="48.6" customHeight="1" x14ac:dyDescent="0.25">
      <c r="A104" s="1"/>
      <c r="B104" s="126"/>
      <c r="C104" s="81"/>
      <c r="D104" s="32"/>
      <c r="E104" s="56" t="s">
        <v>44</v>
      </c>
      <c r="F104" s="54">
        <v>0</v>
      </c>
      <c r="G104" s="68"/>
      <c r="H104" s="1"/>
    </row>
    <row r="105" spans="1:8" ht="48.6" customHeight="1" x14ac:dyDescent="0.25">
      <c r="A105" s="1"/>
      <c r="B105" s="126"/>
      <c r="C105" s="81"/>
      <c r="D105" s="20"/>
      <c r="E105" s="56" t="s">
        <v>39</v>
      </c>
      <c r="F105" s="54">
        <f>F34</f>
        <v>220.69</v>
      </c>
      <c r="G105" s="68"/>
      <c r="H105" s="1"/>
    </row>
    <row r="106" spans="1:8" x14ac:dyDescent="0.25">
      <c r="A106" s="1"/>
      <c r="B106" s="126"/>
      <c r="C106" s="81"/>
      <c r="D106" s="20"/>
      <c r="E106" s="22" t="s">
        <v>35</v>
      </c>
      <c r="F106" s="23">
        <f>F104/F105</f>
        <v>0</v>
      </c>
      <c r="G106" s="69" t="str">
        <f>IF(F106&lt;=H106,"NONE",(F106-H106)*F105)</f>
        <v>NONE</v>
      </c>
      <c r="H106" s="50">
        <v>0.1</v>
      </c>
    </row>
    <row r="107" spans="1:8" ht="3.95" customHeight="1" thickBot="1" x14ac:dyDescent="0.3">
      <c r="A107" s="1"/>
      <c r="B107" s="9"/>
      <c r="C107" s="36"/>
      <c r="D107" s="20"/>
      <c r="E107" s="20"/>
      <c r="F107" s="10"/>
      <c r="G107" s="68"/>
      <c r="H107" s="1"/>
    </row>
    <row r="108" spans="1:8" ht="3.95" customHeight="1" x14ac:dyDescent="0.25">
      <c r="A108" s="1"/>
      <c r="B108" s="26"/>
      <c r="C108" s="78"/>
      <c r="D108" s="27"/>
      <c r="E108" s="28"/>
      <c r="F108" s="29"/>
      <c r="G108" s="70"/>
      <c r="H108" s="1"/>
    </row>
    <row r="109" spans="1:8" ht="77.45" customHeight="1" x14ac:dyDescent="0.25">
      <c r="A109" s="1"/>
      <c r="B109" s="126" t="s">
        <v>54</v>
      </c>
      <c r="C109" s="81"/>
      <c r="D109" s="124" t="s">
        <v>32</v>
      </c>
      <c r="E109" s="124"/>
      <c r="F109" s="124"/>
      <c r="G109" s="71"/>
      <c r="H109" s="1"/>
    </row>
    <row r="110" spans="1:8" ht="45" x14ac:dyDescent="0.25">
      <c r="A110" s="1"/>
      <c r="B110" s="126"/>
      <c r="C110" s="81"/>
      <c r="D110" s="32"/>
      <c r="E110" s="56" t="s">
        <v>42</v>
      </c>
      <c r="F110" s="54">
        <v>11.05</v>
      </c>
      <c r="G110" s="68"/>
      <c r="H110" s="1"/>
    </row>
    <row r="111" spans="1:8" ht="39.6" customHeight="1" x14ac:dyDescent="0.25">
      <c r="A111" s="1"/>
      <c r="B111" s="126"/>
      <c r="C111" s="81"/>
      <c r="D111" s="20"/>
      <c r="E111" s="56" t="s">
        <v>43</v>
      </c>
      <c r="F111" s="54">
        <v>234.4</v>
      </c>
      <c r="G111" s="68"/>
      <c r="H111" s="1"/>
    </row>
    <row r="112" spans="1:8" x14ac:dyDescent="0.25">
      <c r="A112" s="1"/>
      <c r="B112" s="126"/>
      <c r="C112" s="81"/>
      <c r="D112" s="20"/>
      <c r="E112" s="22" t="s">
        <v>35</v>
      </c>
      <c r="F112" s="23">
        <f>F110/F111</f>
        <v>4.7141638225255973E-2</v>
      </c>
      <c r="G112" s="69" t="str">
        <f>IF(F112&lt;=H112,"NONE",(F112-H112)*F111)</f>
        <v>NONE</v>
      </c>
      <c r="H112" s="50">
        <v>0.1</v>
      </c>
    </row>
    <row r="113" spans="1:8" ht="3.95" customHeight="1" thickBot="1" x14ac:dyDescent="0.3">
      <c r="A113" s="1"/>
      <c r="B113" s="9"/>
      <c r="C113" s="36"/>
      <c r="D113" s="20"/>
      <c r="E113" s="20"/>
      <c r="F113" s="10"/>
      <c r="G113" s="68"/>
      <c r="H113" s="1"/>
    </row>
    <row r="114" spans="1:8" ht="3.95" customHeight="1" x14ac:dyDescent="0.25">
      <c r="A114" s="1"/>
      <c r="B114" s="26"/>
      <c r="C114" s="78"/>
      <c r="D114" s="27"/>
      <c r="E114" s="28"/>
      <c r="F114" s="29"/>
      <c r="G114" s="70"/>
      <c r="H114" s="1"/>
    </row>
    <row r="115" spans="1:8" ht="55.5" customHeight="1" x14ac:dyDescent="0.25">
      <c r="A115" s="1"/>
      <c r="B115" s="125" t="s">
        <v>55</v>
      </c>
      <c r="C115" s="77"/>
      <c r="D115" s="124" t="s">
        <v>47</v>
      </c>
      <c r="E115" s="124"/>
      <c r="F115" s="124"/>
      <c r="G115" s="71"/>
      <c r="H115" s="1"/>
    </row>
    <row r="116" spans="1:8" ht="30" x14ac:dyDescent="0.25">
      <c r="A116" s="1"/>
      <c r="B116" s="125"/>
      <c r="C116" s="77"/>
      <c r="D116" s="32"/>
      <c r="E116" s="56" t="s">
        <v>49</v>
      </c>
      <c r="F116" s="54">
        <v>0</v>
      </c>
      <c r="G116" s="68"/>
      <c r="H116" s="1"/>
    </row>
    <row r="117" spans="1:8" x14ac:dyDescent="0.25">
      <c r="A117" s="1"/>
      <c r="B117" s="125"/>
      <c r="C117" s="77"/>
      <c r="D117" s="20"/>
      <c r="E117" s="57" t="s">
        <v>48</v>
      </c>
      <c r="F117" s="54">
        <v>18.3</v>
      </c>
      <c r="G117" s="68"/>
      <c r="H117" s="1"/>
    </row>
    <row r="118" spans="1:8" x14ac:dyDescent="0.25">
      <c r="A118" s="1"/>
      <c r="B118" s="125"/>
      <c r="C118" s="77"/>
      <c r="D118" s="20"/>
      <c r="E118" s="22" t="s">
        <v>35</v>
      </c>
      <c r="F118" s="23">
        <f>F116/F117</f>
        <v>0</v>
      </c>
      <c r="G118" s="69" t="str">
        <f>IF(F118&lt;=H118,"NONE",(F118-H118)*F117)</f>
        <v>NONE</v>
      </c>
      <c r="H118" s="50">
        <v>0.1</v>
      </c>
    </row>
    <row r="119" spans="1:8" ht="3.95" customHeight="1" x14ac:dyDescent="0.25">
      <c r="A119" s="1"/>
      <c r="B119" s="9"/>
      <c r="C119" s="36"/>
      <c r="D119" s="20"/>
      <c r="E119" s="20"/>
      <c r="F119" s="10"/>
      <c r="G119" s="11"/>
      <c r="H119" s="1"/>
    </row>
    <row r="120" spans="1:8" ht="3.95" customHeight="1" thickBot="1" x14ac:dyDescent="0.3">
      <c r="A120" s="1"/>
      <c r="B120" s="12"/>
      <c r="C120" s="79"/>
      <c r="D120" s="13"/>
      <c r="E120" s="13"/>
      <c r="F120" s="39"/>
      <c r="G120" s="14"/>
      <c r="H120" s="1"/>
    </row>
    <row r="121" spans="1:8" x14ac:dyDescent="0.25">
      <c r="A121" s="1"/>
      <c r="B121" s="59"/>
      <c r="C121" s="8"/>
      <c r="D121" s="8"/>
      <c r="E121" s="8"/>
      <c r="F121" s="60"/>
      <c r="G121" s="61"/>
      <c r="H121" s="1"/>
    </row>
    <row r="122" spans="1:8" x14ac:dyDescent="0.25">
      <c r="A122" s="1"/>
      <c r="B122" s="18" t="s">
        <v>83</v>
      </c>
      <c r="C122" s="82"/>
      <c r="D122" s="20"/>
      <c r="E122" s="20"/>
      <c r="F122" s="58" t="s">
        <v>50</v>
      </c>
      <c r="G122" s="47"/>
      <c r="H122" s="1"/>
    </row>
    <row r="123" spans="1:8" ht="3.95" customHeight="1" x14ac:dyDescent="0.25">
      <c r="A123" s="1"/>
      <c r="B123" s="18"/>
      <c r="C123" s="82"/>
      <c r="D123" s="20"/>
      <c r="E123" s="20"/>
      <c r="F123" s="58"/>
      <c r="G123" s="47"/>
      <c r="H123" s="1"/>
    </row>
    <row r="124" spans="1:8" x14ac:dyDescent="0.25">
      <c r="A124" s="1"/>
      <c r="B124" s="15" t="str">
        <f>B85</f>
        <v>Receivables in Default, Arrears or with Payment(s) Deferral</v>
      </c>
      <c r="C124" s="20"/>
      <c r="D124" s="20"/>
      <c r="E124" s="20"/>
      <c r="F124" s="67">
        <f>IF(G88&lt;&gt;"NONE",G88,0)</f>
        <v>0</v>
      </c>
      <c r="G124" s="16"/>
      <c r="H124" s="1"/>
    </row>
    <row r="125" spans="1:8" x14ac:dyDescent="0.25">
      <c r="A125" s="1"/>
      <c r="B125" s="15" t="str">
        <f>B91</f>
        <v>SME Guarantee Program</v>
      </c>
      <c r="C125" s="20"/>
      <c r="D125" s="20"/>
      <c r="E125" s="20"/>
      <c r="F125" s="67">
        <f>IF(G94&lt;&gt;"NONE",G94,0)</f>
        <v>0</v>
      </c>
      <c r="G125" s="16"/>
      <c r="H125" s="1"/>
    </row>
    <row r="126" spans="1:8" x14ac:dyDescent="0.25">
      <c r="A126" s="1"/>
      <c r="B126" s="15" t="str">
        <f>B97</f>
        <v>Corporate Lending Facilities</v>
      </c>
      <c r="C126" s="20"/>
      <c r="D126" s="20"/>
      <c r="E126" s="20"/>
      <c r="F126" s="67">
        <f>IF(G100&lt;&gt;"NONE",G100,0)</f>
        <v>0</v>
      </c>
      <c r="G126" s="16"/>
      <c r="H126" s="1"/>
    </row>
    <row r="127" spans="1:8" x14ac:dyDescent="0.25">
      <c r="A127" s="1"/>
      <c r="B127" s="15" t="str">
        <f>B103</f>
        <v xml:space="preserve">Supplier Finance Facilities </v>
      </c>
      <c r="C127" s="20"/>
      <c r="D127" s="20"/>
      <c r="E127" s="20"/>
      <c r="F127" s="67">
        <f>IF(G106&lt;&gt;"NONE",G106,0)</f>
        <v>0</v>
      </c>
      <c r="G127" s="16"/>
      <c r="H127" s="1"/>
    </row>
    <row r="128" spans="1:8" x14ac:dyDescent="0.25">
      <c r="A128" s="1"/>
      <c r="B128" s="15" t="str">
        <f>B109</f>
        <v xml:space="preserve">Invoice Finance Facilities </v>
      </c>
      <c r="C128" s="20"/>
      <c r="D128" s="20"/>
      <c r="E128" s="20"/>
      <c r="F128" s="67">
        <f>IF(G112&lt;&gt;"NONE",G112,0)</f>
        <v>0</v>
      </c>
      <c r="G128" s="16"/>
      <c r="H128" s="1"/>
    </row>
    <row r="129" spans="1:8" x14ac:dyDescent="0.25">
      <c r="A129" s="1"/>
      <c r="B129" s="15" t="str">
        <f>B115</f>
        <v xml:space="preserve">Cash Advance Facilities </v>
      </c>
      <c r="C129" s="20"/>
      <c r="D129" s="20"/>
      <c r="E129" s="20"/>
      <c r="F129" s="67">
        <f>IF(G118&lt;&gt;"NONE",G118,0)</f>
        <v>0</v>
      </c>
      <c r="G129" s="16"/>
      <c r="H129" s="1"/>
    </row>
    <row r="130" spans="1:8" x14ac:dyDescent="0.25">
      <c r="A130" s="1"/>
      <c r="B130" s="15"/>
      <c r="C130" s="20"/>
      <c r="D130" s="20"/>
      <c r="E130" s="64" t="s">
        <v>56</v>
      </c>
      <c r="F130" s="66">
        <f>SUM(F124:F129)</f>
        <v>0</v>
      </c>
      <c r="G130" s="16"/>
      <c r="H130" s="1"/>
    </row>
    <row r="131" spans="1:8" ht="15.75" thickBot="1" x14ac:dyDescent="0.3">
      <c r="A131" s="1"/>
      <c r="B131" s="17"/>
      <c r="C131" s="13"/>
      <c r="D131" s="13"/>
      <c r="E131" s="62"/>
      <c r="F131" s="65"/>
      <c r="G131" s="63"/>
      <c r="H131" s="1"/>
    </row>
    <row r="132" spans="1:8" x14ac:dyDescent="0.25">
      <c r="A132" s="1"/>
      <c r="B132" s="1"/>
      <c r="C132" s="1"/>
      <c r="D132" s="19"/>
      <c r="E132" s="19"/>
      <c r="F132" s="19"/>
      <c r="G132" s="5"/>
      <c r="H132" s="1"/>
    </row>
    <row r="133" spans="1:8" x14ac:dyDescent="0.25"/>
    <row r="134" spans="1:8" x14ac:dyDescent="0.25"/>
    <row r="135" spans="1:8" x14ac:dyDescent="0.25"/>
    <row r="136" spans="1:8" x14ac:dyDescent="0.25"/>
    <row r="137" spans="1:8" x14ac:dyDescent="0.25"/>
    <row r="138" spans="1:8" x14ac:dyDescent="0.25"/>
    <row r="139" spans="1:8" x14ac:dyDescent="0.25"/>
    <row r="140" spans="1:8" x14ac:dyDescent="0.25"/>
    <row r="141" spans="1:8" x14ac:dyDescent="0.25"/>
    <row r="142" spans="1:8" x14ac:dyDescent="0.25"/>
    <row r="143" spans="1:8" x14ac:dyDescent="0.25"/>
    <row r="144" spans="1:8" x14ac:dyDescent="0.25"/>
    <row r="145" x14ac:dyDescent="0.25"/>
    <row r="146" x14ac:dyDescent="0.25"/>
    <row r="147" x14ac:dyDescent="0.25"/>
  </sheetData>
  <mergeCells count="34">
    <mergeCell ref="B53:B64"/>
    <mergeCell ref="D53:F53"/>
    <mergeCell ref="B67:B70"/>
    <mergeCell ref="D67:F67"/>
    <mergeCell ref="B73:B80"/>
    <mergeCell ref="D73:F73"/>
    <mergeCell ref="B103:B106"/>
    <mergeCell ref="D103:F103"/>
    <mergeCell ref="B109:B112"/>
    <mergeCell ref="D109:F109"/>
    <mergeCell ref="B115:B118"/>
    <mergeCell ref="D115:F115"/>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9:G9"/>
    <mergeCell ref="B10:G10"/>
    <mergeCell ref="D15:F15"/>
    <mergeCell ref="B15:B18"/>
    <mergeCell ref="B21:B24"/>
    <mergeCell ref="D21:F21"/>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6DE8F6-C5F6-4B9C-A683-CD942A714EE2}"/>
</file>

<file path=customXml/itemProps2.xml><?xml version="1.0" encoding="utf-8"?>
<ds:datastoreItem xmlns:ds="http://schemas.openxmlformats.org/officeDocument/2006/customXml" ds:itemID="{63E44F81-CAE6-4EBE-8290-D92AFBA1E0C4}"/>
</file>

<file path=customXml/itemProps3.xml><?xml version="1.0" encoding="utf-8"?>
<ds:datastoreItem xmlns:ds="http://schemas.openxmlformats.org/officeDocument/2006/customXml" ds:itemID="{263A4330-FDEB-4475-8C8E-226D01EAA8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2022-04-27T08:48:28Z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