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bf4fe77b5cebe2/Documents/Fiscal Reports 2026/"/>
    </mc:Choice>
  </mc:AlternateContent>
  <xr:revisionPtr revIDLastSave="150" documentId="8_{D1C38931-F92E-4953-B1E7-E751E2B0BD25}" xr6:coauthVersionLast="47" xr6:coauthVersionMax="47" xr10:uidLastSave="{0A9907BE-33CD-4B2C-96E6-D24FFFA8E4BD}"/>
  <bookViews>
    <workbookView xWindow="-120" yWindow="-120" windowWidth="38640" windowHeight="21120" xr2:uid="{00000000-000D-0000-FFFF-FFFF00000000}"/>
  </bookViews>
  <sheets>
    <sheet name="Profit and Loss YTD Comparison" sheetId="1" r:id="rId1"/>
  </sheets>
  <definedNames>
    <definedName name="_xlnm.Print_Titles" localSheetId="0">'Profit and Loss YTD Comparison'!$1:$1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9" i="1" l="1"/>
  <c r="F5" i="1"/>
  <c r="F34" i="1" l="1"/>
  <c r="T66" i="1"/>
  <c r="T61" i="1"/>
  <c r="T51" i="1"/>
  <c r="T45" i="1"/>
  <c r="T31" i="1"/>
  <c r="T9" i="1"/>
  <c r="H66" i="1"/>
  <c r="H61" i="1"/>
  <c r="H51" i="1"/>
  <c r="H45" i="1"/>
  <c r="H31" i="1"/>
  <c r="H9" i="1"/>
  <c r="N66" i="1"/>
  <c r="N61" i="1"/>
  <c r="N51" i="1"/>
  <c r="N45" i="1"/>
  <c r="N31" i="1"/>
  <c r="N9" i="1"/>
  <c r="L66" i="1"/>
  <c r="L61" i="1"/>
  <c r="L51" i="1"/>
  <c r="L45" i="1"/>
  <c r="L31" i="1"/>
  <c r="L9" i="1"/>
  <c r="M68" i="1"/>
  <c r="M65" i="1"/>
  <c r="M60" i="1"/>
  <c r="M50" i="1"/>
  <c r="M44" i="1"/>
  <c r="M30" i="1"/>
  <c r="M8" i="1"/>
  <c r="M71" i="1" s="1"/>
  <c r="B66" i="1"/>
  <c r="B61" i="1"/>
  <c r="B51" i="1"/>
  <c r="B45" i="1"/>
  <c r="B31" i="1"/>
  <c r="B9" i="1"/>
  <c r="D66" i="1"/>
  <c r="D61" i="1"/>
  <c r="D51" i="1"/>
  <c r="D45" i="1"/>
  <c r="D31" i="1"/>
  <c r="D9" i="1"/>
  <c r="P3" i="1"/>
  <c r="L69" i="1" l="1"/>
  <c r="L72" i="1" s="1"/>
  <c r="H69" i="1"/>
  <c r="H72" i="1" s="1"/>
  <c r="B69" i="1"/>
  <c r="B72" i="1" s="1"/>
  <c r="N69" i="1"/>
  <c r="N72" i="1" s="1"/>
  <c r="T69" i="1"/>
  <c r="T72" i="1" s="1"/>
  <c r="D69" i="1"/>
  <c r="D72" i="1" s="1"/>
  <c r="P8" i="1"/>
  <c r="P7" i="1" l="1"/>
  <c r="P5" i="1"/>
  <c r="P17" i="1" l="1"/>
  <c r="F44" i="1" l="1"/>
  <c r="F17" i="1"/>
  <c r="P44" i="1" l="1"/>
  <c r="P58" i="1" l="1"/>
  <c r="F58" i="1" l="1"/>
  <c r="P40" i="1"/>
  <c r="P39" i="1"/>
  <c r="F40" i="1" l="1"/>
  <c r="F39" i="1"/>
  <c r="P24" i="1"/>
  <c r="P59" i="1"/>
  <c r="P42" i="1"/>
  <c r="P49" i="1"/>
  <c r="F50" i="1"/>
  <c r="F42" i="1"/>
  <c r="P60" i="1" l="1"/>
  <c r="P37" i="1"/>
  <c r="P41" i="1"/>
  <c r="P16" i="1"/>
  <c r="F59" i="1" l="1"/>
  <c r="F60" i="1"/>
  <c r="F16" i="1"/>
  <c r="F24" i="1"/>
  <c r="F37" i="1"/>
  <c r="F49" i="1"/>
  <c r="F41" i="1"/>
  <c r="P50" i="1" l="1"/>
  <c r="P55" i="1"/>
  <c r="R31" i="1"/>
  <c r="R66" i="1"/>
  <c r="R61" i="1"/>
  <c r="R51" i="1"/>
  <c r="R45" i="1"/>
  <c r="R9" i="1"/>
  <c r="F64" i="1"/>
  <c r="F27" i="1"/>
  <c r="F14" i="1"/>
  <c r="P56" i="1" l="1"/>
  <c r="P35" i="1"/>
  <c r="P23" i="1"/>
  <c r="P64" i="1"/>
  <c r="P28" i="1"/>
  <c r="P36" i="1"/>
  <c r="P38" i="1"/>
  <c r="P14" i="1"/>
  <c r="P57" i="1"/>
  <c r="P27" i="1"/>
  <c r="P18" i="1"/>
  <c r="P4" i="1"/>
  <c r="R69" i="1"/>
  <c r="R72" i="1" s="1"/>
  <c r="P22" i="1"/>
  <c r="P34" i="1"/>
  <c r="P48" i="1"/>
  <c r="P51" i="1" s="1"/>
  <c r="P65" i="1"/>
  <c r="P45" i="1" l="1"/>
  <c r="P66" i="1"/>
  <c r="F57" i="1" l="1"/>
  <c r="F56" i="1"/>
  <c r="F55" i="1"/>
  <c r="F38" i="1"/>
  <c r="F36" i="1"/>
  <c r="F35" i="1"/>
  <c r="F28" i="1"/>
  <c r="F23" i="1"/>
  <c r="F22" i="1"/>
  <c r="F18" i="1"/>
  <c r="F8" i="1"/>
  <c r="F4" i="1"/>
  <c r="F3" i="1"/>
  <c r="F45" i="1" l="1"/>
  <c r="F6" i="1"/>
  <c r="F9" i="1" s="1"/>
  <c r="F29" i="1"/>
  <c r="P29" i="1"/>
  <c r="F26" i="1"/>
  <c r="P26" i="1"/>
  <c r="F54" i="1"/>
  <c r="F61" i="1" s="1"/>
  <c r="F19" i="1"/>
  <c r="P19" i="1"/>
  <c r="F15" i="1"/>
  <c r="P15" i="1"/>
  <c r="P13" i="1"/>
  <c r="F20" i="1"/>
  <c r="P20" i="1"/>
  <c r="F25" i="1"/>
  <c r="P25" i="1"/>
  <c r="F13" i="1"/>
  <c r="F65" i="1"/>
  <c r="F66" i="1" s="1"/>
  <c r="F48" i="1"/>
  <c r="F51" i="1" s="1"/>
  <c r="F31" i="1" l="1"/>
  <c r="P6" i="1"/>
  <c r="P9" i="1" s="1"/>
  <c r="P54" i="1"/>
  <c r="P61" i="1" s="1"/>
  <c r="P31" i="1"/>
  <c r="F69" i="1" l="1"/>
</calcChain>
</file>

<file path=xl/sharedStrings.xml><?xml version="1.0" encoding="utf-8"?>
<sst xmlns="http://schemas.openxmlformats.org/spreadsheetml/2006/main" count="70" uniqueCount="70">
  <si>
    <t>Income</t>
  </si>
  <si>
    <t xml:space="preserve">   Interest Income</t>
  </si>
  <si>
    <t xml:space="preserve">   Misc Income</t>
  </si>
  <si>
    <t xml:space="preserve">   MO Rebate</t>
  </si>
  <si>
    <t xml:space="preserve">   Rain Garden Grant</t>
  </si>
  <si>
    <t>Total Income</t>
  </si>
  <si>
    <t>Expenses</t>
  </si>
  <si>
    <t xml:space="preserve">   Administration</t>
  </si>
  <si>
    <t xml:space="preserve">      401K Employer Match</t>
  </si>
  <si>
    <t xml:space="preserve">      Consultant</t>
  </si>
  <si>
    <t xml:space="preserve">      Insurance</t>
  </si>
  <si>
    <t xml:space="preserve">      Meetings/luncheons</t>
  </si>
  <si>
    <t xml:space="preserve">      Payroll Taxes</t>
  </si>
  <si>
    <t xml:space="preserve">      Personnel &amp; Related</t>
  </si>
  <si>
    <t xml:space="preserve">      Professional Services</t>
  </si>
  <si>
    <t xml:space="preserve">         Accounting Service</t>
  </si>
  <si>
    <t xml:space="preserve">         IT</t>
  </si>
  <si>
    <t xml:space="preserve">      Rent</t>
  </si>
  <si>
    <t xml:space="preserve">      Salaries</t>
  </si>
  <si>
    <t xml:space="preserve">      Supplies</t>
  </si>
  <si>
    <t xml:space="preserve">      Utilities - Cell Phone</t>
  </si>
  <si>
    <t xml:space="preserve">      Utilities - Office Phone</t>
  </si>
  <si>
    <t xml:space="preserve">   Total Administration</t>
  </si>
  <si>
    <t xml:space="preserve">   Capital Improvements</t>
  </si>
  <si>
    <t xml:space="preserve">      Parking Interest</t>
  </si>
  <si>
    <t xml:space="preserve">      Parking Principal</t>
  </si>
  <si>
    <t xml:space="preserve">      Parking Utilities</t>
  </si>
  <si>
    <t xml:space="preserve">      Pocket Park Utilities</t>
  </si>
  <si>
    <t xml:space="preserve">   Total Capital Improvements</t>
  </si>
  <si>
    <t xml:space="preserve">   Economic Development</t>
  </si>
  <si>
    <t xml:space="preserve">      Advertisement &amp; Reimbursements</t>
  </si>
  <si>
    <t xml:space="preserve">      Events &amp; Insurance</t>
  </si>
  <si>
    <t xml:space="preserve">   Total Economic Development</t>
  </si>
  <si>
    <t xml:space="preserve">   Maintenance</t>
  </si>
  <si>
    <t xml:space="preserve">      Daily Clean</t>
  </si>
  <si>
    <t xml:space="preserve">      Irrigation repair</t>
  </si>
  <si>
    <t xml:space="preserve">      Lanscaping</t>
  </si>
  <si>
    <t xml:space="preserve">      Porter Service</t>
  </si>
  <si>
    <t xml:space="preserve">   Total Maintenance</t>
  </si>
  <si>
    <t xml:space="preserve">   Public Safety</t>
  </si>
  <si>
    <t xml:space="preserve">      Camera</t>
  </si>
  <si>
    <t xml:space="preserve">      Patrol</t>
  </si>
  <si>
    <t xml:space="preserve">   Total Public Safety</t>
  </si>
  <si>
    <t>Total Expenses</t>
  </si>
  <si>
    <t>Net Operating Income</t>
  </si>
  <si>
    <t xml:space="preserve">Variance </t>
  </si>
  <si>
    <t>YTD</t>
  </si>
  <si>
    <t>YTD Budget</t>
  </si>
  <si>
    <t>Variance</t>
  </si>
  <si>
    <t>Annual Budget</t>
  </si>
  <si>
    <t>YTD (PY)</t>
  </si>
  <si>
    <t xml:space="preserve">Sales Tax </t>
  </si>
  <si>
    <t xml:space="preserve">   Assessments </t>
  </si>
  <si>
    <t xml:space="preserve">      Pocket Park Interest</t>
  </si>
  <si>
    <t xml:space="preserve">      Pocket Park Principal </t>
  </si>
  <si>
    <t xml:space="preserve">      Pocket Park Maintenance</t>
  </si>
  <si>
    <t xml:space="preserve">      BIG Program </t>
  </si>
  <si>
    <t xml:space="preserve">      Signage</t>
  </si>
  <si>
    <t xml:space="preserve">      Membership</t>
  </si>
  <si>
    <t xml:space="preserve">       Website</t>
  </si>
  <si>
    <t xml:space="preserve">      Snow Removal</t>
  </si>
  <si>
    <t xml:space="preserve">      Street Cleaning</t>
  </si>
  <si>
    <r>
      <t xml:space="preserve">   </t>
    </r>
    <r>
      <rPr>
        <b/>
        <sz val="10"/>
        <color rgb="FF000000"/>
        <rFont val="Calibri"/>
        <family val="2"/>
        <scheme val="minor"/>
      </rPr>
      <t xml:space="preserve">     Legal</t>
    </r>
  </si>
  <si>
    <t>Non-CID Expense</t>
  </si>
  <si>
    <t xml:space="preserve">      Street Decorations </t>
  </si>
  <si>
    <t xml:space="preserve">      Infrastructure       Improvements</t>
  </si>
  <si>
    <t xml:space="preserve">      Misc. Charges/other </t>
  </si>
  <si>
    <t xml:space="preserve">      Parking Lot Maintenance</t>
  </si>
  <si>
    <t>February  2025 (PY)</t>
  </si>
  <si>
    <t>February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</si>
</sst>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\ _€"/>
    <numFmt numFmtId="165" formatCode="&quot;$&quot;* #,##0.00\ _€"/>
    <numFmt numFmtId="166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17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164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/>
    <xf numFmtId="164" fontId="0" fillId="0" borderId="1" xfId="0" applyNumberForma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165" fontId="1" fillId="0" borderId="1" xfId="0" applyNumberFormat="1" applyFont="1" applyBorder="1" applyAlignment="1">
      <alignment horizontal="right" wrapText="1"/>
    </xf>
    <xf numFmtId="166" fontId="1" fillId="0" borderId="1" xfId="0" applyNumberFormat="1" applyFont="1" applyBorder="1"/>
    <xf numFmtId="44" fontId="1" fillId="0" borderId="1" xfId="0" applyNumberFormat="1" applyFont="1" applyBorder="1" applyAlignment="1">
      <alignment horizontal="right"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wrapText="1"/>
    </xf>
    <xf numFmtId="8" fontId="1" fillId="0" borderId="1" xfId="0" applyNumberFormat="1" applyFont="1" applyBorder="1"/>
    <xf numFmtId="165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/>
    <xf numFmtId="166" fontId="5" fillId="0" borderId="1" xfId="0" applyNumberFormat="1" applyFont="1" applyBorder="1" applyAlignment="1">
      <alignment horizontal="right" wrapText="1"/>
    </xf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73"/>
  <sheetViews>
    <sheetView tabSelected="1" topLeftCell="A37" zoomScale="120" zoomScaleNormal="120" workbookViewId="0">
      <selection activeCell="P72" sqref="P72"/>
    </sheetView>
  </sheetViews>
  <sheetFormatPr defaultRowHeight="15" x14ac:dyDescent="0.25"/>
  <cols>
    <col min="1" max="1" width="1.28515625" customWidth="1"/>
    <col min="2" max="2" width="14.7109375" customWidth="1"/>
    <col min="3" max="3" width="0.28515625" customWidth="1"/>
    <col min="4" max="4" width="12.7109375" customWidth="1"/>
    <col min="5" max="5" width="0.85546875" customWidth="1"/>
    <col min="6" max="6" width="12.42578125" customWidth="1"/>
    <col min="7" max="7" width="0.28515625" customWidth="1"/>
    <col min="8" max="8" width="13.28515625" customWidth="1"/>
    <col min="9" max="9" width="0.5703125" customWidth="1"/>
    <col min="10" max="10" width="25" style="1" customWidth="1"/>
    <col min="11" max="11" width="0.42578125" customWidth="1"/>
    <col min="12" max="12" width="14" customWidth="1"/>
    <col min="13" max="13" width="0.7109375" customWidth="1"/>
    <col min="14" max="14" width="14.28515625" customWidth="1"/>
    <col min="15" max="15" width="0.7109375" customWidth="1"/>
    <col min="16" max="16" width="13.85546875" customWidth="1"/>
    <col min="17" max="17" width="0.7109375" customWidth="1"/>
    <col min="18" max="18" width="14" customWidth="1"/>
    <col min="19" max="19" width="0.7109375" customWidth="1"/>
    <col min="20" max="20" width="14.140625" customWidth="1"/>
  </cols>
  <sheetData>
    <row r="1" spans="2:20" ht="30" x14ac:dyDescent="0.25">
      <c r="B1" s="2">
        <v>46054</v>
      </c>
      <c r="C1" s="3"/>
      <c r="D1" s="3" t="s">
        <v>69</v>
      </c>
      <c r="E1" s="3"/>
      <c r="F1" s="3" t="s">
        <v>45</v>
      </c>
      <c r="G1" s="3"/>
      <c r="H1" s="3" t="s">
        <v>68</v>
      </c>
      <c r="I1" s="3"/>
      <c r="J1" s="4"/>
      <c r="K1" s="5"/>
      <c r="L1" s="3" t="s">
        <v>46</v>
      </c>
      <c r="M1" s="3"/>
      <c r="N1" s="3" t="s">
        <v>47</v>
      </c>
      <c r="O1" s="3"/>
      <c r="P1" s="3" t="s">
        <v>48</v>
      </c>
      <c r="Q1" s="3"/>
      <c r="R1" s="3" t="s">
        <v>49</v>
      </c>
      <c r="S1" s="3"/>
      <c r="T1" s="3" t="s">
        <v>50</v>
      </c>
    </row>
    <row r="2" spans="2:20" x14ac:dyDescent="0.25">
      <c r="B2" s="7"/>
      <c r="C2" s="7"/>
      <c r="D2" s="7"/>
      <c r="E2" s="7"/>
      <c r="F2" s="7"/>
      <c r="G2" s="7"/>
      <c r="H2" s="7"/>
      <c r="I2" s="7"/>
      <c r="J2" s="8" t="s">
        <v>0</v>
      </c>
      <c r="K2" s="8"/>
      <c r="L2" s="9"/>
      <c r="M2" s="10">
        <v>15934.88</v>
      </c>
      <c r="N2" s="9"/>
      <c r="O2" s="9"/>
      <c r="P2" s="9"/>
      <c r="Q2" s="9"/>
      <c r="R2" s="9"/>
      <c r="S2" s="9"/>
      <c r="T2" s="7"/>
    </row>
    <row r="3" spans="2:20" x14ac:dyDescent="0.25">
      <c r="B3" s="10">
        <v>17779.080000000002</v>
      </c>
      <c r="C3" s="10"/>
      <c r="D3" s="10">
        <v>14000</v>
      </c>
      <c r="E3" s="10"/>
      <c r="F3" s="10">
        <f>SUM(B3-D3)</f>
        <v>3779.0800000000017</v>
      </c>
      <c r="G3" s="10"/>
      <c r="H3" s="10">
        <v>18405.61</v>
      </c>
      <c r="I3" s="7"/>
      <c r="J3" s="11" t="s">
        <v>52</v>
      </c>
      <c r="K3" s="8"/>
      <c r="L3" s="10">
        <v>148259.1</v>
      </c>
      <c r="M3" s="10">
        <v>66.38</v>
      </c>
      <c r="N3" s="10">
        <v>147775</v>
      </c>
      <c r="O3" s="9"/>
      <c r="P3" s="10">
        <f>SUM(L3-N3)</f>
        <v>484.10000000000582</v>
      </c>
      <c r="Q3" s="9"/>
      <c r="R3" s="9">
        <v>204250</v>
      </c>
      <c r="S3" s="9"/>
      <c r="T3" s="10">
        <v>191807.26</v>
      </c>
    </row>
    <row r="4" spans="2:20" x14ac:dyDescent="0.25">
      <c r="B4" s="10">
        <v>44.03</v>
      </c>
      <c r="C4" s="10"/>
      <c r="D4" s="10">
        <v>125</v>
      </c>
      <c r="E4" s="10"/>
      <c r="F4" s="10">
        <f>SUM(B4-D4)</f>
        <v>-80.97</v>
      </c>
      <c r="G4" s="10"/>
      <c r="H4" s="10">
        <v>39.53</v>
      </c>
      <c r="I4" s="10"/>
      <c r="J4" s="11" t="s">
        <v>1</v>
      </c>
      <c r="K4" s="8"/>
      <c r="L4" s="10">
        <v>374.35</v>
      </c>
      <c r="M4" s="7"/>
      <c r="N4" s="10">
        <v>1000</v>
      </c>
      <c r="O4" s="9"/>
      <c r="P4" s="10">
        <f t="shared" ref="P4:P7" si="0">SUM(L4-N4)</f>
        <v>-625.65</v>
      </c>
      <c r="Q4" s="9"/>
      <c r="R4" s="9">
        <v>1500</v>
      </c>
      <c r="S4" s="9"/>
      <c r="T4" s="10">
        <v>854.23</v>
      </c>
    </row>
    <row r="5" spans="2:20" x14ac:dyDescent="0.25">
      <c r="B5" s="7">
        <v>0</v>
      </c>
      <c r="C5" s="7"/>
      <c r="D5" s="7"/>
      <c r="E5" s="7"/>
      <c r="F5" s="10">
        <f>SUM(B5-D5)</f>
        <v>0</v>
      </c>
      <c r="G5" s="7"/>
      <c r="H5" s="10">
        <v>0</v>
      </c>
      <c r="I5" s="10"/>
      <c r="J5" s="11" t="s">
        <v>2</v>
      </c>
      <c r="K5" s="8"/>
      <c r="L5" s="7">
        <v>4466</v>
      </c>
      <c r="M5" s="10">
        <v>6</v>
      </c>
      <c r="N5" s="7"/>
      <c r="O5" s="9"/>
      <c r="P5" s="10">
        <f t="shared" si="0"/>
        <v>4466</v>
      </c>
      <c r="Q5" s="9"/>
      <c r="R5" s="9">
        <v>0</v>
      </c>
      <c r="S5" s="9"/>
      <c r="T5" s="10">
        <v>-9</v>
      </c>
    </row>
    <row r="6" spans="2:20" x14ac:dyDescent="0.25">
      <c r="B6" s="10">
        <v>6</v>
      </c>
      <c r="C6" s="10"/>
      <c r="D6" s="10"/>
      <c r="E6" s="10"/>
      <c r="F6" s="10">
        <f>SUM(B6-D6)</f>
        <v>6</v>
      </c>
      <c r="G6" s="10"/>
      <c r="H6" s="10">
        <v>6</v>
      </c>
      <c r="I6" s="10"/>
      <c r="J6" s="11" t="s">
        <v>3</v>
      </c>
      <c r="K6" s="8"/>
      <c r="L6" s="10">
        <v>43</v>
      </c>
      <c r="M6" s="7"/>
      <c r="N6" s="10"/>
      <c r="O6" s="9"/>
      <c r="P6" s="10">
        <f t="shared" si="0"/>
        <v>43</v>
      </c>
      <c r="Q6" s="9"/>
      <c r="R6" s="9">
        <v>0</v>
      </c>
      <c r="S6" s="9"/>
      <c r="T6" s="10">
        <v>44.04</v>
      </c>
    </row>
    <row r="7" spans="2:20" x14ac:dyDescent="0.25">
      <c r="B7" s="7"/>
      <c r="C7" s="7"/>
      <c r="D7" s="7">
        <v>2500</v>
      </c>
      <c r="E7" s="7"/>
      <c r="F7" s="7"/>
      <c r="G7" s="7"/>
      <c r="H7" s="10">
        <v>0</v>
      </c>
      <c r="I7" s="10"/>
      <c r="J7" s="11" t="s">
        <v>4</v>
      </c>
      <c r="K7" s="8"/>
      <c r="L7" s="7">
        <v>0</v>
      </c>
      <c r="M7" s="10">
        <v>14081.28</v>
      </c>
      <c r="N7" s="7">
        <v>2500</v>
      </c>
      <c r="O7" s="9"/>
      <c r="P7" s="7">
        <f t="shared" si="0"/>
        <v>-2500</v>
      </c>
      <c r="Q7" s="9"/>
      <c r="R7" s="9">
        <v>5000</v>
      </c>
      <c r="S7" s="9"/>
      <c r="T7" s="10">
        <v>2500</v>
      </c>
    </row>
    <row r="8" spans="2:20" x14ac:dyDescent="0.25">
      <c r="B8" s="10">
        <v>15736.37</v>
      </c>
      <c r="C8" s="10"/>
      <c r="D8" s="10">
        <v>12900</v>
      </c>
      <c r="E8" s="10"/>
      <c r="F8" s="10">
        <f>SUM(B8-D8)</f>
        <v>2836.3700000000008</v>
      </c>
      <c r="G8" s="10"/>
      <c r="H8" s="10">
        <v>13571.61</v>
      </c>
      <c r="I8" s="7"/>
      <c r="J8" s="11" t="s">
        <v>51</v>
      </c>
      <c r="K8" s="8"/>
      <c r="L8" s="10">
        <v>103395.47</v>
      </c>
      <c r="M8" s="12">
        <f>SUM(M2:M7)</f>
        <v>30088.54</v>
      </c>
      <c r="N8" s="10">
        <v>103200</v>
      </c>
      <c r="O8" s="9"/>
      <c r="P8" s="10">
        <f>SUM(L8-N8)</f>
        <v>195.47000000000116</v>
      </c>
      <c r="Q8" s="9"/>
      <c r="R8" s="9">
        <v>155000</v>
      </c>
      <c r="S8" s="9"/>
      <c r="T8" s="10">
        <v>101614.22</v>
      </c>
    </row>
    <row r="9" spans="2:20" x14ac:dyDescent="0.25">
      <c r="B9" s="12">
        <f>SUM(B3:B8)</f>
        <v>33565.480000000003</v>
      </c>
      <c r="C9" s="12"/>
      <c r="D9" s="12">
        <f>SUM(D3:D8)</f>
        <v>29525</v>
      </c>
      <c r="E9" s="12"/>
      <c r="F9" s="12">
        <f>SUM(F3:F8)</f>
        <v>6540.4800000000032</v>
      </c>
      <c r="G9" s="12"/>
      <c r="H9" s="12">
        <f>SUM(H3:H8)</f>
        <v>32022.75</v>
      </c>
      <c r="I9" s="12"/>
      <c r="J9" s="11" t="s">
        <v>5</v>
      </c>
      <c r="K9" s="8"/>
      <c r="L9" s="12">
        <f>SUM(L3:L8)</f>
        <v>256537.92</v>
      </c>
      <c r="M9" s="9"/>
      <c r="N9" s="12">
        <f>SUM(N3:N8)</f>
        <v>254475</v>
      </c>
      <c r="O9" s="9"/>
      <c r="P9" s="12">
        <f>SUM(P3:P8)</f>
        <v>2062.9200000000073</v>
      </c>
      <c r="Q9" s="9"/>
      <c r="R9" s="13">
        <f>SUM(R3:R8)</f>
        <v>365750</v>
      </c>
      <c r="S9" s="9"/>
      <c r="T9" s="12">
        <f>SUM(T3:T8)</f>
        <v>296810.75</v>
      </c>
    </row>
    <row r="10" spans="2:20" ht="7.9" customHeight="1" x14ac:dyDescent="0.25">
      <c r="B10" s="9"/>
      <c r="C10" s="12"/>
      <c r="D10" s="12"/>
      <c r="E10" s="12"/>
      <c r="F10" s="12"/>
      <c r="G10" s="12"/>
      <c r="H10" s="12"/>
      <c r="I10" s="12"/>
      <c r="J10" s="11"/>
      <c r="K10" s="8"/>
      <c r="L10" s="9"/>
      <c r="M10" s="7"/>
      <c r="N10" s="12"/>
      <c r="O10" s="9"/>
      <c r="P10" s="12"/>
      <c r="Q10" s="9"/>
      <c r="R10" s="13"/>
      <c r="S10" s="9"/>
      <c r="T10" s="12"/>
    </row>
    <row r="11" spans="2:20" x14ac:dyDescent="0.25">
      <c r="B11" s="7"/>
      <c r="C11" s="7"/>
      <c r="D11" s="7"/>
      <c r="E11" s="7"/>
      <c r="F11" s="7"/>
      <c r="G11" s="7"/>
      <c r="H11" s="7"/>
      <c r="I11" s="7"/>
      <c r="J11" s="8" t="s">
        <v>6</v>
      </c>
      <c r="K11" s="8"/>
      <c r="L11" s="7"/>
      <c r="M11" s="7"/>
      <c r="N11" s="7"/>
      <c r="O11" s="9"/>
      <c r="P11" s="7"/>
      <c r="Q11" s="9"/>
      <c r="R11" s="9"/>
      <c r="S11" s="9"/>
      <c r="T11" s="7"/>
    </row>
    <row r="12" spans="2:20" x14ac:dyDescent="0.25">
      <c r="B12" s="7"/>
      <c r="C12" s="7"/>
      <c r="D12" s="7"/>
      <c r="E12" s="7"/>
      <c r="F12" s="7"/>
      <c r="G12" s="7"/>
      <c r="H12" s="7"/>
      <c r="I12" s="7"/>
      <c r="J12" s="11" t="s">
        <v>7</v>
      </c>
      <c r="K12" s="8"/>
      <c r="L12" s="7"/>
      <c r="M12" s="10">
        <v>225.32</v>
      </c>
      <c r="N12" s="7"/>
      <c r="O12" s="9"/>
      <c r="P12" s="7"/>
      <c r="Q12" s="9"/>
      <c r="R12" s="9"/>
      <c r="S12" s="9"/>
      <c r="T12" s="7"/>
    </row>
    <row r="13" spans="2:20" x14ac:dyDescent="0.25">
      <c r="B13" s="10">
        <v>225.32</v>
      </c>
      <c r="C13" s="10"/>
      <c r="D13" s="10"/>
      <c r="E13" s="10"/>
      <c r="F13" s="10">
        <f t="shared" ref="F13:F20" si="1">SUM(B13-D13)</f>
        <v>225.32</v>
      </c>
      <c r="G13" s="10"/>
      <c r="H13" s="10">
        <v>225.32</v>
      </c>
      <c r="I13" s="10"/>
      <c r="J13" s="11" t="s">
        <v>8</v>
      </c>
      <c r="K13" s="8"/>
      <c r="L13" s="10">
        <v>1802.56</v>
      </c>
      <c r="M13" s="7">
        <v>1200</v>
      </c>
      <c r="N13" s="10"/>
      <c r="O13" s="9"/>
      <c r="P13" s="10">
        <f t="shared" ref="P13:P20" si="2">SUM(L13-N13)</f>
        <v>1802.56</v>
      </c>
      <c r="Q13" s="9"/>
      <c r="R13" s="9"/>
      <c r="S13" s="9"/>
      <c r="T13" s="10">
        <v>1802.52</v>
      </c>
    </row>
    <row r="14" spans="2:20" x14ac:dyDescent="0.25">
      <c r="B14" s="7">
        <v>1200</v>
      </c>
      <c r="C14" s="7"/>
      <c r="D14" s="7">
        <v>1200</v>
      </c>
      <c r="E14" s="7"/>
      <c r="F14" s="10">
        <f t="shared" si="1"/>
        <v>0</v>
      </c>
      <c r="G14" s="7"/>
      <c r="H14" s="10">
        <v>3000</v>
      </c>
      <c r="I14" s="10"/>
      <c r="J14" s="11" t="s">
        <v>9</v>
      </c>
      <c r="K14" s="8"/>
      <c r="L14" s="7">
        <v>9600</v>
      </c>
      <c r="M14" s="10">
        <v>834.92</v>
      </c>
      <c r="N14" s="7">
        <v>9600</v>
      </c>
      <c r="O14" s="9"/>
      <c r="P14" s="10">
        <f t="shared" si="2"/>
        <v>0</v>
      </c>
      <c r="Q14" s="9"/>
      <c r="R14" s="9">
        <v>14400</v>
      </c>
      <c r="S14" s="9"/>
      <c r="T14" s="10">
        <v>24000</v>
      </c>
    </row>
    <row r="15" spans="2:20" x14ac:dyDescent="0.25">
      <c r="B15" s="10">
        <v>1094.76</v>
      </c>
      <c r="C15" s="10"/>
      <c r="D15" s="10">
        <v>750</v>
      </c>
      <c r="E15" s="10"/>
      <c r="F15" s="10">
        <f t="shared" si="1"/>
        <v>344.76</v>
      </c>
      <c r="G15" s="10"/>
      <c r="H15" s="10">
        <v>834.92</v>
      </c>
      <c r="I15" s="10"/>
      <c r="J15" s="11" t="s">
        <v>10</v>
      </c>
      <c r="K15" s="8"/>
      <c r="L15" s="10">
        <v>7313.16</v>
      </c>
      <c r="M15" s="10"/>
      <c r="N15" s="10">
        <v>6000</v>
      </c>
      <c r="O15" s="9"/>
      <c r="P15" s="10">
        <f t="shared" si="2"/>
        <v>1313.1599999999999</v>
      </c>
      <c r="Q15" s="9"/>
      <c r="R15" s="9">
        <v>9000</v>
      </c>
      <c r="S15" s="9"/>
      <c r="T15" s="10">
        <v>6052.82</v>
      </c>
    </row>
    <row r="16" spans="2:20" x14ac:dyDescent="0.25">
      <c r="B16" s="10">
        <v>649.20000000000005</v>
      </c>
      <c r="C16" s="10"/>
      <c r="D16" s="10">
        <v>0</v>
      </c>
      <c r="E16" s="10"/>
      <c r="F16" s="10">
        <f t="shared" si="1"/>
        <v>649.20000000000005</v>
      </c>
      <c r="G16" s="10"/>
      <c r="H16" s="10">
        <v>50</v>
      </c>
      <c r="I16" s="10"/>
      <c r="J16" s="11" t="s">
        <v>58</v>
      </c>
      <c r="K16" s="8"/>
      <c r="L16" s="10">
        <v>45</v>
      </c>
      <c r="M16" s="10"/>
      <c r="N16" s="10">
        <v>0</v>
      </c>
      <c r="O16" s="9"/>
      <c r="P16" s="10">
        <f t="shared" si="2"/>
        <v>45</v>
      </c>
      <c r="Q16" s="9"/>
      <c r="R16" s="22">
        <v>150</v>
      </c>
      <c r="S16" s="9"/>
      <c r="T16" s="10">
        <v>95</v>
      </c>
    </row>
    <row r="17" spans="2:20" x14ac:dyDescent="0.25">
      <c r="B17" s="10">
        <v>0</v>
      </c>
      <c r="C17" s="10"/>
      <c r="D17" s="10">
        <v>0</v>
      </c>
      <c r="E17" s="10"/>
      <c r="F17" s="10">
        <f t="shared" si="1"/>
        <v>0</v>
      </c>
      <c r="G17" s="10"/>
      <c r="H17" s="10">
        <v>0</v>
      </c>
      <c r="I17" s="10"/>
      <c r="J17" s="11" t="s">
        <v>66</v>
      </c>
      <c r="K17" s="8"/>
      <c r="L17" s="10">
        <v>159.9</v>
      </c>
      <c r="M17" s="10">
        <v>145.66</v>
      </c>
      <c r="N17" s="10">
        <v>0</v>
      </c>
      <c r="O17" s="9"/>
      <c r="P17" s="10">
        <f t="shared" si="2"/>
        <v>159.9</v>
      </c>
      <c r="Q17" s="9"/>
      <c r="R17" s="9"/>
      <c r="S17" s="9"/>
      <c r="T17" s="10">
        <v>159.9</v>
      </c>
    </row>
    <row r="18" spans="2:20" x14ac:dyDescent="0.25">
      <c r="B18" s="10">
        <v>0</v>
      </c>
      <c r="C18" s="10"/>
      <c r="D18" s="10">
        <v>42</v>
      </c>
      <c r="E18" s="10"/>
      <c r="F18" s="10">
        <f t="shared" si="1"/>
        <v>-42</v>
      </c>
      <c r="G18" s="10"/>
      <c r="H18" s="7">
        <v>45.56</v>
      </c>
      <c r="I18" s="7"/>
      <c r="J18" s="11" t="s">
        <v>11</v>
      </c>
      <c r="K18" s="8"/>
      <c r="L18" s="10">
        <v>257.62</v>
      </c>
      <c r="M18" s="10">
        <v>574.54</v>
      </c>
      <c r="N18" s="10">
        <v>574</v>
      </c>
      <c r="O18" s="9"/>
      <c r="P18" s="10">
        <f t="shared" si="2"/>
        <v>-316.38</v>
      </c>
      <c r="Q18" s="9"/>
      <c r="R18" s="9">
        <v>750</v>
      </c>
      <c r="S18" s="9"/>
      <c r="T18" s="7">
        <v>460.92</v>
      </c>
    </row>
    <row r="19" spans="2:20" x14ac:dyDescent="0.25">
      <c r="B19" s="10">
        <v>574.54</v>
      </c>
      <c r="C19" s="10"/>
      <c r="D19" s="10"/>
      <c r="E19" s="10"/>
      <c r="F19" s="10">
        <f t="shared" si="1"/>
        <v>574.54</v>
      </c>
      <c r="G19" s="10"/>
      <c r="H19" s="10">
        <v>574.54</v>
      </c>
      <c r="I19" s="10"/>
      <c r="J19" s="11" t="s">
        <v>12</v>
      </c>
      <c r="K19" s="8"/>
      <c r="L19" s="10">
        <v>4596.32</v>
      </c>
      <c r="M19" s="10">
        <v>647.1</v>
      </c>
      <c r="N19" s="10"/>
      <c r="O19" s="9"/>
      <c r="P19" s="10">
        <f t="shared" si="2"/>
        <v>4596.32</v>
      </c>
      <c r="Q19" s="9"/>
      <c r="R19" s="9"/>
      <c r="S19" s="9"/>
      <c r="T19" s="10">
        <v>4596.32</v>
      </c>
    </row>
    <row r="20" spans="2:20" x14ac:dyDescent="0.25">
      <c r="B20" s="10">
        <v>0</v>
      </c>
      <c r="C20" s="10"/>
      <c r="D20" s="10">
        <v>8750</v>
      </c>
      <c r="E20" s="10"/>
      <c r="F20" s="10">
        <f t="shared" si="1"/>
        <v>-8750</v>
      </c>
      <c r="G20" s="10"/>
      <c r="H20" s="10">
        <v>647.1</v>
      </c>
      <c r="I20" s="10"/>
      <c r="J20" s="11" t="s">
        <v>13</v>
      </c>
      <c r="K20" s="8"/>
      <c r="L20" s="10">
        <v>4856.4399999999996</v>
      </c>
      <c r="M20" s="7"/>
      <c r="N20" s="10">
        <v>70000</v>
      </c>
      <c r="O20" s="9"/>
      <c r="P20" s="10">
        <f t="shared" si="2"/>
        <v>-65143.56</v>
      </c>
      <c r="Q20" s="9"/>
      <c r="R20" s="9">
        <v>105000</v>
      </c>
      <c r="S20" s="9"/>
      <c r="T20" s="10">
        <v>5312.55</v>
      </c>
    </row>
    <row r="21" spans="2:20" x14ac:dyDescent="0.25">
      <c r="B21" s="7"/>
      <c r="C21" s="7"/>
      <c r="D21" s="7"/>
      <c r="E21" s="7"/>
      <c r="F21" s="7"/>
      <c r="G21" s="7"/>
      <c r="H21" s="7"/>
      <c r="I21" s="7"/>
      <c r="J21" s="11" t="s">
        <v>14</v>
      </c>
      <c r="K21" s="8"/>
      <c r="L21" s="7"/>
      <c r="M21" s="10">
        <v>2530</v>
      </c>
      <c r="N21" s="7"/>
      <c r="O21" s="9"/>
      <c r="P21" s="7"/>
      <c r="Q21" s="9"/>
      <c r="R21" s="9"/>
      <c r="S21" s="9"/>
      <c r="T21" s="7"/>
    </row>
    <row r="22" spans="2:20" x14ac:dyDescent="0.25">
      <c r="B22" s="10">
        <v>3671.43</v>
      </c>
      <c r="C22" s="10"/>
      <c r="D22" s="10">
        <v>126</v>
      </c>
      <c r="E22" s="10"/>
      <c r="F22" s="10">
        <f>SUM(B22-D22)</f>
        <v>3545.43</v>
      </c>
      <c r="G22" s="10"/>
      <c r="H22" s="10">
        <v>126</v>
      </c>
      <c r="I22" s="10"/>
      <c r="J22" s="11" t="s">
        <v>15</v>
      </c>
      <c r="K22" s="8"/>
      <c r="L22" s="10">
        <v>14205.43</v>
      </c>
      <c r="M22" s="10">
        <v>250</v>
      </c>
      <c r="N22" s="10">
        <v>13246</v>
      </c>
      <c r="O22" s="9"/>
      <c r="P22" s="10">
        <f>SUM(L22-N22)</f>
        <v>959.43000000000029</v>
      </c>
      <c r="Q22" s="9"/>
      <c r="R22" s="9">
        <v>13750</v>
      </c>
      <c r="S22" s="9"/>
      <c r="T22" s="10">
        <v>13412.53</v>
      </c>
    </row>
    <row r="23" spans="2:20" x14ac:dyDescent="0.25">
      <c r="B23" s="10">
        <v>201.5</v>
      </c>
      <c r="C23" s="10"/>
      <c r="D23" s="10">
        <v>365</v>
      </c>
      <c r="E23" s="10"/>
      <c r="F23" s="10">
        <f>SUM(B23-D23)</f>
        <v>-163.5</v>
      </c>
      <c r="G23" s="10"/>
      <c r="H23" s="10">
        <v>180</v>
      </c>
      <c r="I23" s="10"/>
      <c r="J23" s="11" t="s">
        <v>16</v>
      </c>
      <c r="K23" s="8"/>
      <c r="L23" s="10">
        <v>1735.49</v>
      </c>
      <c r="M23" s="10"/>
      <c r="N23" s="10">
        <v>1865</v>
      </c>
      <c r="O23" s="9"/>
      <c r="P23" s="10">
        <f>SUM(L23-N23)</f>
        <v>-129.51</v>
      </c>
      <c r="Q23" s="9"/>
      <c r="R23" s="9">
        <v>2660</v>
      </c>
      <c r="S23" s="9"/>
      <c r="T23" s="10">
        <v>3892.73</v>
      </c>
    </row>
    <row r="24" spans="2:20" x14ac:dyDescent="0.25">
      <c r="B24" s="10">
        <v>180</v>
      </c>
      <c r="C24" s="10"/>
      <c r="D24" s="10">
        <v>0</v>
      </c>
      <c r="E24" s="10"/>
      <c r="F24" s="10">
        <f>SUM(B24-D24)</f>
        <v>180</v>
      </c>
      <c r="G24" s="10"/>
      <c r="H24" s="10"/>
      <c r="I24" s="10"/>
      <c r="J24" s="11" t="s">
        <v>62</v>
      </c>
      <c r="K24" s="8"/>
      <c r="L24" s="10">
        <v>1644</v>
      </c>
      <c r="M24" s="10">
        <v>550</v>
      </c>
      <c r="N24" s="10">
        <v>4000</v>
      </c>
      <c r="O24" s="9"/>
      <c r="P24" s="10">
        <f>SUM(L24-N24)</f>
        <v>-2356</v>
      </c>
      <c r="Q24" s="9"/>
      <c r="R24" s="22">
        <v>10000</v>
      </c>
      <c r="S24" s="9"/>
      <c r="T24" s="10"/>
    </row>
    <row r="25" spans="2:20" x14ac:dyDescent="0.25">
      <c r="B25" s="10">
        <v>575</v>
      </c>
      <c r="C25" s="10"/>
      <c r="D25" s="10">
        <v>550</v>
      </c>
      <c r="E25" s="10"/>
      <c r="F25" s="10">
        <f t="shared" ref="F25:F29" si="3">SUM(B25-D25)</f>
        <v>25</v>
      </c>
      <c r="G25" s="10"/>
      <c r="H25" s="10">
        <v>550</v>
      </c>
      <c r="I25" s="10"/>
      <c r="J25" s="11" t="s">
        <v>17</v>
      </c>
      <c r="K25" s="8"/>
      <c r="L25" s="10">
        <v>4825</v>
      </c>
      <c r="M25" s="10">
        <v>7510.4</v>
      </c>
      <c r="N25" s="10">
        <v>4400</v>
      </c>
      <c r="O25" s="9"/>
      <c r="P25" s="10">
        <f t="shared" ref="P25:P29" si="4">SUM(L25-N25)</f>
        <v>425</v>
      </c>
      <c r="Q25" s="9"/>
      <c r="R25" s="9">
        <v>6600</v>
      </c>
      <c r="S25" s="9"/>
      <c r="T25" s="10">
        <v>4400</v>
      </c>
    </row>
    <row r="26" spans="2:20" x14ac:dyDescent="0.25">
      <c r="B26" s="10">
        <v>7510.4</v>
      </c>
      <c r="C26" s="10"/>
      <c r="D26" s="10"/>
      <c r="E26" s="10"/>
      <c r="F26" s="10">
        <f t="shared" si="3"/>
        <v>7510.4</v>
      </c>
      <c r="G26" s="10"/>
      <c r="H26" s="10">
        <v>7510.4</v>
      </c>
      <c r="I26" s="10"/>
      <c r="J26" s="11" t="s">
        <v>18</v>
      </c>
      <c r="K26" s="8"/>
      <c r="L26" s="10">
        <v>60083.199999999997</v>
      </c>
      <c r="M26" s="10"/>
      <c r="N26" s="10">
        <v>0</v>
      </c>
      <c r="O26" s="9"/>
      <c r="P26" s="10">
        <f t="shared" si="4"/>
        <v>60083.199999999997</v>
      </c>
      <c r="Q26" s="9"/>
      <c r="R26" s="9">
        <v>0</v>
      </c>
      <c r="S26" s="9"/>
      <c r="T26" s="10">
        <v>60083.199999999997</v>
      </c>
    </row>
    <row r="27" spans="2:20" x14ac:dyDescent="0.25">
      <c r="B27" s="10">
        <v>117.84</v>
      </c>
      <c r="C27" s="10"/>
      <c r="D27" s="10">
        <v>66.66</v>
      </c>
      <c r="E27" s="10"/>
      <c r="F27" s="10">
        <f t="shared" si="3"/>
        <v>51.180000000000007</v>
      </c>
      <c r="G27" s="10"/>
      <c r="H27" s="10">
        <v>0</v>
      </c>
      <c r="I27" s="10"/>
      <c r="J27" s="11" t="s">
        <v>19</v>
      </c>
      <c r="K27" s="8"/>
      <c r="L27" s="10">
        <v>1793.07</v>
      </c>
      <c r="M27" s="10">
        <v>73.23</v>
      </c>
      <c r="N27" s="10">
        <v>533.28</v>
      </c>
      <c r="O27" s="9"/>
      <c r="P27" s="10">
        <f t="shared" si="4"/>
        <v>1259.79</v>
      </c>
      <c r="Q27" s="9"/>
      <c r="R27" s="9">
        <v>800</v>
      </c>
      <c r="S27" s="9"/>
      <c r="T27" s="10">
        <v>789.04</v>
      </c>
    </row>
    <row r="28" spans="2:20" x14ac:dyDescent="0.25">
      <c r="B28" s="10">
        <v>73.650000000000006</v>
      </c>
      <c r="C28" s="10"/>
      <c r="D28" s="10">
        <v>75</v>
      </c>
      <c r="E28" s="10"/>
      <c r="F28" s="10">
        <f t="shared" si="3"/>
        <v>-1.3499999999999943</v>
      </c>
      <c r="G28" s="10"/>
      <c r="H28" s="10">
        <v>79.12</v>
      </c>
      <c r="I28" s="10"/>
      <c r="J28" s="11" t="s">
        <v>20</v>
      </c>
      <c r="K28" s="8"/>
      <c r="L28" s="10">
        <v>587.91999999999996</v>
      </c>
      <c r="M28" s="10">
        <v>130</v>
      </c>
      <c r="N28" s="10">
        <v>600</v>
      </c>
      <c r="O28" s="9"/>
      <c r="P28" s="10">
        <f t="shared" si="4"/>
        <v>-12.080000000000041</v>
      </c>
      <c r="Q28" s="9"/>
      <c r="R28" s="9">
        <v>900</v>
      </c>
      <c r="S28" s="9"/>
      <c r="T28" s="10">
        <v>637.29999999999995</v>
      </c>
    </row>
    <row r="29" spans="2:20" x14ac:dyDescent="0.25">
      <c r="B29" s="10">
        <v>65</v>
      </c>
      <c r="C29" s="10"/>
      <c r="D29" s="10">
        <v>65</v>
      </c>
      <c r="E29" s="10"/>
      <c r="F29" s="10">
        <f t="shared" si="3"/>
        <v>0</v>
      </c>
      <c r="G29" s="10"/>
      <c r="H29" s="10">
        <v>65</v>
      </c>
      <c r="I29" s="10"/>
      <c r="J29" s="11" t="s">
        <v>21</v>
      </c>
      <c r="K29" s="8"/>
      <c r="L29" s="10">
        <v>520</v>
      </c>
      <c r="M29" s="14"/>
      <c r="N29" s="10">
        <v>520</v>
      </c>
      <c r="O29" s="9"/>
      <c r="P29" s="10">
        <f t="shared" si="4"/>
        <v>0</v>
      </c>
      <c r="Q29" s="9"/>
      <c r="R29" s="9">
        <v>780</v>
      </c>
      <c r="S29" s="9"/>
      <c r="T29" s="10">
        <v>520</v>
      </c>
    </row>
    <row r="30" spans="2:20" ht="4.1500000000000004" customHeight="1" x14ac:dyDescent="0.25">
      <c r="B30" s="14"/>
      <c r="C30" s="10"/>
      <c r="D30" s="10"/>
      <c r="E30" s="10"/>
      <c r="F30" s="10"/>
      <c r="G30" s="10"/>
      <c r="H30" s="14"/>
      <c r="I30" s="10"/>
      <c r="J30" s="11"/>
      <c r="K30" s="8"/>
      <c r="L30" s="14"/>
      <c r="M30" s="12">
        <f>SUM(M12:M29)</f>
        <v>14671.169999999998</v>
      </c>
      <c r="N30" s="10"/>
      <c r="O30" s="9"/>
      <c r="P30" s="10"/>
      <c r="Q30" s="9"/>
      <c r="R30" s="9"/>
      <c r="S30" s="9"/>
      <c r="T30" s="14"/>
    </row>
    <row r="31" spans="2:20" x14ac:dyDescent="0.25">
      <c r="B31" s="12">
        <f>SUM(B13:B30)</f>
        <v>16138.64</v>
      </c>
      <c r="C31" s="12"/>
      <c r="D31" s="12">
        <f>SUM(D13:D30)</f>
        <v>11989.66</v>
      </c>
      <c r="E31" s="12"/>
      <c r="F31" s="12">
        <f>SUM(F13:F30)</f>
        <v>4148.9799999999996</v>
      </c>
      <c r="G31" s="12"/>
      <c r="H31" s="12">
        <f>SUM(H13:H30)</f>
        <v>13887.960000000001</v>
      </c>
      <c r="I31" s="12"/>
      <c r="J31" s="11" t="s">
        <v>22</v>
      </c>
      <c r="K31" s="8"/>
      <c r="L31" s="12">
        <f>SUM(L13:L30)</f>
        <v>114025.11</v>
      </c>
      <c r="M31" s="12"/>
      <c r="N31" s="12">
        <f>SUM(N13:N30)</f>
        <v>111338.28</v>
      </c>
      <c r="O31" s="9"/>
      <c r="P31" s="12">
        <f>SUM(P13:P30)</f>
        <v>2686.8299999999954</v>
      </c>
      <c r="Q31" s="9"/>
      <c r="R31" s="12">
        <f>SUM(R13:R30)</f>
        <v>164790</v>
      </c>
      <c r="S31" s="9"/>
      <c r="T31" s="12">
        <f>SUM(T13:T30)</f>
        <v>126214.82999999999</v>
      </c>
    </row>
    <row r="32" spans="2:20" ht="7.15" customHeight="1" x14ac:dyDescent="0.25">
      <c r="B32" s="12"/>
      <c r="C32" s="12"/>
      <c r="D32" s="12"/>
      <c r="E32" s="12"/>
      <c r="F32" s="12"/>
      <c r="G32" s="12"/>
      <c r="H32" s="12"/>
      <c r="I32" s="12"/>
      <c r="J32" s="11"/>
      <c r="K32" s="8"/>
      <c r="L32" s="12"/>
      <c r="M32" s="7"/>
      <c r="N32" s="12"/>
      <c r="O32" s="9"/>
      <c r="P32" s="12"/>
      <c r="Q32" s="9"/>
      <c r="R32" s="12"/>
      <c r="S32" s="9"/>
      <c r="T32" s="12"/>
    </row>
    <row r="33" spans="2:20" x14ac:dyDescent="0.25">
      <c r="B33" s="7"/>
      <c r="C33" s="7"/>
      <c r="D33" s="7"/>
      <c r="E33" s="7"/>
      <c r="F33" s="7"/>
      <c r="G33" s="7"/>
      <c r="H33" s="7"/>
      <c r="I33" s="7"/>
      <c r="J33" s="11" t="s">
        <v>23</v>
      </c>
      <c r="K33" s="8"/>
      <c r="L33" s="7"/>
      <c r="M33" s="10">
        <v>182.29</v>
      </c>
      <c r="N33" s="7"/>
      <c r="O33" s="9"/>
      <c r="P33" s="7"/>
      <c r="Q33" s="9"/>
      <c r="R33" s="9"/>
      <c r="S33" s="9"/>
      <c r="T33" s="7"/>
    </row>
    <row r="34" spans="2:20" x14ac:dyDescent="0.25">
      <c r="B34" s="10">
        <v>67.25</v>
      </c>
      <c r="C34" s="10"/>
      <c r="D34">
        <v>67.25</v>
      </c>
      <c r="E34" s="10">
        <v>166.06</v>
      </c>
      <c r="F34" s="10">
        <f t="shared" ref="F34:F44" si="5">SUM(B34-D34)</f>
        <v>0</v>
      </c>
      <c r="G34" s="10"/>
      <c r="H34" s="10">
        <v>262.43</v>
      </c>
      <c r="I34" s="10"/>
      <c r="J34" s="11" t="s">
        <v>24</v>
      </c>
      <c r="K34" s="8"/>
      <c r="L34" s="10">
        <v>1000.06</v>
      </c>
      <c r="M34" s="10">
        <v>3894.98</v>
      </c>
      <c r="N34" s="10">
        <v>1000.06</v>
      </c>
      <c r="O34" s="9"/>
      <c r="P34" s="10">
        <f t="shared" ref="P34:P44" si="6">SUM(L34-N34)</f>
        <v>0</v>
      </c>
      <c r="Q34" s="9"/>
      <c r="R34" s="9">
        <v>1101.29</v>
      </c>
      <c r="S34" s="9"/>
      <c r="T34" s="10">
        <v>2538.98</v>
      </c>
    </row>
    <row r="35" spans="2:20" x14ac:dyDescent="0.25">
      <c r="B35" s="10">
        <v>4010.02</v>
      </c>
      <c r="C35" s="10"/>
      <c r="D35" s="10">
        <v>4010.02</v>
      </c>
      <c r="E35" s="10"/>
      <c r="F35" s="10">
        <f t="shared" si="5"/>
        <v>0</v>
      </c>
      <c r="G35" s="10"/>
      <c r="H35" s="10">
        <v>3814.84</v>
      </c>
      <c r="I35" s="10"/>
      <c r="J35" s="11" t="s">
        <v>25</v>
      </c>
      <c r="K35" s="8"/>
      <c r="L35" s="10">
        <v>31618.1</v>
      </c>
      <c r="M35" s="10">
        <v>83.36</v>
      </c>
      <c r="N35" s="10">
        <v>31618.1</v>
      </c>
      <c r="O35" s="9"/>
      <c r="P35" s="10">
        <f t="shared" si="6"/>
        <v>0</v>
      </c>
      <c r="Q35" s="9"/>
      <c r="R35" s="9">
        <v>43748.43</v>
      </c>
      <c r="S35" s="9"/>
      <c r="T35" s="10">
        <v>30079.18</v>
      </c>
    </row>
    <row r="36" spans="2:20" x14ac:dyDescent="0.25">
      <c r="B36" s="10">
        <v>104.4</v>
      </c>
      <c r="C36" s="10"/>
      <c r="D36" s="10">
        <v>66.66</v>
      </c>
      <c r="E36" s="10"/>
      <c r="F36" s="10">
        <f t="shared" si="5"/>
        <v>37.740000000000009</v>
      </c>
      <c r="G36" s="10"/>
      <c r="H36" s="10">
        <v>68.84</v>
      </c>
      <c r="I36" s="10"/>
      <c r="J36" s="11" t="s">
        <v>26</v>
      </c>
      <c r="K36" s="8"/>
      <c r="L36" s="10">
        <v>552.96</v>
      </c>
      <c r="M36" s="10">
        <v>150</v>
      </c>
      <c r="N36" s="10">
        <v>533.28</v>
      </c>
      <c r="O36" s="9"/>
      <c r="P36" s="10">
        <f t="shared" si="6"/>
        <v>19.680000000000064</v>
      </c>
      <c r="Q36" s="9"/>
      <c r="R36" s="9">
        <v>800</v>
      </c>
      <c r="S36" s="9"/>
      <c r="T36" s="10">
        <v>594.91999999999996</v>
      </c>
    </row>
    <row r="37" spans="2:20" ht="24.6" customHeight="1" x14ac:dyDescent="0.25">
      <c r="B37" s="10">
        <v>30.45</v>
      </c>
      <c r="C37" s="10"/>
      <c r="D37" s="10">
        <v>500</v>
      </c>
      <c r="E37" s="10"/>
      <c r="F37" s="10">
        <f t="shared" si="5"/>
        <v>-469.55</v>
      </c>
      <c r="G37" s="10"/>
      <c r="H37" s="10">
        <v>0</v>
      </c>
      <c r="I37" s="10"/>
      <c r="J37" s="11" t="s">
        <v>67</v>
      </c>
      <c r="K37" s="8"/>
      <c r="L37" s="10">
        <v>519.29</v>
      </c>
      <c r="M37" s="10">
        <v>67.52</v>
      </c>
      <c r="N37" s="10">
        <v>2000</v>
      </c>
      <c r="O37" s="9"/>
      <c r="P37" s="10">
        <f t="shared" si="6"/>
        <v>-1480.71</v>
      </c>
      <c r="Q37" s="9"/>
      <c r="R37" s="9">
        <v>2000</v>
      </c>
      <c r="S37" s="9"/>
      <c r="T37" s="10">
        <v>1046.6099999999999</v>
      </c>
    </row>
    <row r="38" spans="2:20" x14ac:dyDescent="0.25">
      <c r="B38" s="10">
        <v>38.68</v>
      </c>
      <c r="C38" s="10"/>
      <c r="D38" s="10">
        <v>62.5</v>
      </c>
      <c r="E38" s="10"/>
      <c r="F38" s="10">
        <f t="shared" si="5"/>
        <v>-23.82</v>
      </c>
      <c r="G38" s="10"/>
      <c r="H38" s="10">
        <v>33.17</v>
      </c>
      <c r="I38" s="10"/>
      <c r="J38" s="11" t="s">
        <v>27</v>
      </c>
      <c r="K38" s="8"/>
      <c r="L38" s="10">
        <v>309.04000000000002</v>
      </c>
      <c r="M38" s="10"/>
      <c r="N38" s="10">
        <v>500</v>
      </c>
      <c r="O38" s="9"/>
      <c r="P38" s="10">
        <f t="shared" si="6"/>
        <v>-190.95999999999998</v>
      </c>
      <c r="Q38" s="9"/>
      <c r="R38" s="9">
        <v>750</v>
      </c>
      <c r="S38" s="9"/>
      <c r="T38" s="10">
        <v>357.38</v>
      </c>
    </row>
    <row r="39" spans="2:20" x14ac:dyDescent="0.25">
      <c r="B39" s="10">
        <v>0</v>
      </c>
      <c r="C39" s="10"/>
      <c r="D39" s="10">
        <v>0</v>
      </c>
      <c r="E39" s="10"/>
      <c r="F39" s="10">
        <f t="shared" si="5"/>
        <v>0</v>
      </c>
      <c r="G39" s="10"/>
      <c r="H39" s="10">
        <v>0</v>
      </c>
      <c r="I39" s="10"/>
      <c r="J39" s="11" t="s">
        <v>53</v>
      </c>
      <c r="K39" s="8"/>
      <c r="L39" s="10">
        <v>5029.3100000000004</v>
      </c>
      <c r="M39" s="10"/>
      <c r="N39" s="10">
        <v>5029.3100000000004</v>
      </c>
      <c r="O39" s="9"/>
      <c r="P39" s="10">
        <f t="shared" si="6"/>
        <v>0</v>
      </c>
      <c r="Q39" s="9"/>
      <c r="R39" s="9">
        <v>5029.3100000000004</v>
      </c>
      <c r="S39" s="9"/>
      <c r="T39" s="10">
        <v>5474.81</v>
      </c>
    </row>
    <row r="40" spans="2:20" x14ac:dyDescent="0.25">
      <c r="B40" s="10">
        <v>0</v>
      </c>
      <c r="C40" s="10"/>
      <c r="D40" s="10">
        <v>0</v>
      </c>
      <c r="E40" s="10"/>
      <c r="F40" s="10">
        <f t="shared" si="5"/>
        <v>0</v>
      </c>
      <c r="G40" s="10"/>
      <c r="H40" s="10">
        <v>0</v>
      </c>
      <c r="I40" s="10"/>
      <c r="J40" s="11" t="s">
        <v>54</v>
      </c>
      <c r="K40" s="8"/>
      <c r="L40" s="10">
        <v>10345.700000000001</v>
      </c>
      <c r="M40" s="10">
        <v>163.12</v>
      </c>
      <c r="N40" s="10">
        <v>10345.700000000001</v>
      </c>
      <c r="O40" s="9"/>
      <c r="P40" s="10">
        <f t="shared" si="6"/>
        <v>0</v>
      </c>
      <c r="Q40" s="9"/>
      <c r="R40" s="9">
        <v>10345.700000000001</v>
      </c>
      <c r="S40" s="9"/>
      <c r="T40" s="10">
        <v>9900.2000000000007</v>
      </c>
    </row>
    <row r="41" spans="2:20" ht="13.15" customHeight="1" x14ac:dyDescent="0.25">
      <c r="B41" s="10">
        <v>0</v>
      </c>
      <c r="C41" s="10"/>
      <c r="D41" s="10">
        <v>0</v>
      </c>
      <c r="E41" s="10"/>
      <c r="F41" s="10">
        <f t="shared" si="5"/>
        <v>0</v>
      </c>
      <c r="G41" s="10"/>
      <c r="H41" s="10">
        <v>0</v>
      </c>
      <c r="I41" s="10"/>
      <c r="J41" s="11" t="s">
        <v>55</v>
      </c>
      <c r="K41" s="8"/>
      <c r="L41" s="10">
        <v>263.12</v>
      </c>
      <c r="M41" s="10"/>
      <c r="N41" s="10">
        <v>2500</v>
      </c>
      <c r="O41" s="9"/>
      <c r="P41" s="10">
        <f t="shared" si="6"/>
        <v>-2236.88</v>
      </c>
      <c r="Q41" s="9"/>
      <c r="R41" s="9">
        <v>5000</v>
      </c>
      <c r="S41" s="9"/>
      <c r="T41" s="10">
        <v>5190.68</v>
      </c>
    </row>
    <row r="42" spans="2:20" x14ac:dyDescent="0.25">
      <c r="B42" s="10"/>
      <c r="C42" s="10"/>
      <c r="D42" s="10"/>
      <c r="E42" s="10"/>
      <c r="F42" s="10">
        <f t="shared" si="5"/>
        <v>0</v>
      </c>
      <c r="G42" s="10"/>
      <c r="H42" s="10"/>
      <c r="I42" s="10"/>
      <c r="J42" s="11" t="s">
        <v>56</v>
      </c>
      <c r="K42" s="8"/>
      <c r="L42" s="10"/>
      <c r="M42" s="10"/>
      <c r="N42" s="10"/>
      <c r="O42" s="9"/>
      <c r="P42" s="10">
        <f t="shared" si="6"/>
        <v>0</v>
      </c>
      <c r="Q42" s="9"/>
      <c r="R42" s="9">
        <v>0</v>
      </c>
      <c r="S42" s="9"/>
      <c r="T42" s="10"/>
    </row>
    <row r="43" spans="2:20" x14ac:dyDescent="0.25">
      <c r="B43" s="10"/>
      <c r="C43" s="10"/>
      <c r="D43" s="10"/>
      <c r="E43" s="10"/>
      <c r="F43" s="10"/>
      <c r="G43" s="10"/>
      <c r="H43" s="10"/>
      <c r="I43" s="10"/>
      <c r="J43" s="11" t="s">
        <v>57</v>
      </c>
      <c r="K43" s="8"/>
      <c r="L43" s="10"/>
      <c r="M43" s="10"/>
      <c r="N43" s="10"/>
      <c r="O43" s="9"/>
      <c r="P43" s="10"/>
      <c r="Q43" s="9"/>
      <c r="R43" s="9">
        <v>0</v>
      </c>
      <c r="S43" s="9"/>
      <c r="T43" s="10"/>
    </row>
    <row r="44" spans="2:20" x14ac:dyDescent="0.25">
      <c r="B44" s="10"/>
      <c r="C44" s="10"/>
      <c r="D44" s="10"/>
      <c r="E44" s="10"/>
      <c r="F44" s="10">
        <f t="shared" si="5"/>
        <v>0</v>
      </c>
      <c r="G44" s="10"/>
      <c r="H44" s="10">
        <v>0</v>
      </c>
      <c r="I44" s="10"/>
      <c r="J44" s="11" t="s">
        <v>64</v>
      </c>
      <c r="K44" s="8"/>
      <c r="L44" s="10"/>
      <c r="M44" s="12">
        <f>SUM(M33:M43)</f>
        <v>4541.2700000000004</v>
      </c>
      <c r="N44" s="10"/>
      <c r="O44" s="9"/>
      <c r="P44" s="10">
        <f t="shared" si="6"/>
        <v>0</v>
      </c>
      <c r="Q44" s="9"/>
      <c r="R44" s="9">
        <v>0</v>
      </c>
      <c r="S44" s="9"/>
      <c r="T44" s="10">
        <v>6004.92</v>
      </c>
    </row>
    <row r="45" spans="2:20" ht="28.9" customHeight="1" x14ac:dyDescent="0.25">
      <c r="B45" s="12">
        <f>SUM(B34:B44)</f>
        <v>4250.8</v>
      </c>
      <c r="C45" s="12"/>
      <c r="D45" s="12">
        <f>SUM(D34:D44)</f>
        <v>4706.43</v>
      </c>
      <c r="E45" s="12"/>
      <c r="F45" s="12">
        <f>SUM(F34:F44)</f>
        <v>-455.63</v>
      </c>
      <c r="G45" s="12"/>
      <c r="H45" s="12">
        <f>SUM(H34:H44)</f>
        <v>4179.28</v>
      </c>
      <c r="I45" s="12"/>
      <c r="J45" s="11" t="s">
        <v>28</v>
      </c>
      <c r="K45" s="8"/>
      <c r="L45" s="12">
        <f>SUM(L34:L44)</f>
        <v>49637.580000000009</v>
      </c>
      <c r="M45" s="12"/>
      <c r="N45" s="12">
        <f>SUM(N34:N44)</f>
        <v>53526.45</v>
      </c>
      <c r="O45" s="9"/>
      <c r="P45" s="12">
        <f>SUM(P34:P44)</f>
        <v>-3888.87</v>
      </c>
      <c r="Q45" s="9"/>
      <c r="R45" s="13">
        <f>SUM(R34:R44)</f>
        <v>68774.73</v>
      </c>
      <c r="S45" s="9"/>
      <c r="T45" s="12">
        <f>SUM(T34:T44)</f>
        <v>61187.68</v>
      </c>
    </row>
    <row r="46" spans="2:20" ht="4.1500000000000004" customHeight="1" x14ac:dyDescent="0.25">
      <c r="B46" s="12"/>
      <c r="C46" s="12"/>
      <c r="D46" s="12"/>
      <c r="E46" s="12"/>
      <c r="F46" s="12"/>
      <c r="G46" s="12"/>
      <c r="H46" s="12"/>
      <c r="I46" s="12"/>
      <c r="J46" s="11"/>
      <c r="K46" s="8"/>
      <c r="L46" s="12"/>
      <c r="M46" s="7"/>
      <c r="N46" s="12"/>
      <c r="O46" s="9"/>
      <c r="P46" s="12"/>
      <c r="Q46" s="9"/>
      <c r="R46" s="15"/>
      <c r="S46" s="9"/>
      <c r="T46" s="12"/>
    </row>
    <row r="47" spans="2:20" x14ac:dyDescent="0.25">
      <c r="B47" s="7"/>
      <c r="C47" s="7"/>
      <c r="D47" s="7"/>
      <c r="E47" s="7"/>
      <c r="F47" s="7"/>
      <c r="G47" s="7"/>
      <c r="H47" s="7"/>
      <c r="I47" s="7"/>
      <c r="J47" s="11" t="s">
        <v>29</v>
      </c>
      <c r="K47" s="8"/>
      <c r="L47" s="7"/>
      <c r="M47" s="10">
        <v>817</v>
      </c>
      <c r="N47" s="7"/>
      <c r="O47" s="9"/>
      <c r="P47" s="7"/>
      <c r="Q47" s="9"/>
      <c r="R47" s="9"/>
      <c r="S47" s="9"/>
      <c r="T47" s="7"/>
    </row>
    <row r="48" spans="2:20" ht="26.25" x14ac:dyDescent="0.25">
      <c r="B48" s="10">
        <v>3362</v>
      </c>
      <c r="C48" s="10"/>
      <c r="D48" s="10">
        <v>3481</v>
      </c>
      <c r="E48" s="10"/>
      <c r="F48" s="10">
        <f>SUM(B48-D48)</f>
        <v>-119</v>
      </c>
      <c r="G48" s="10"/>
      <c r="H48" s="10">
        <v>3356</v>
      </c>
      <c r="I48" s="10"/>
      <c r="J48" s="11" t="s">
        <v>30</v>
      </c>
      <c r="K48" s="8"/>
      <c r="L48" s="10">
        <v>11151</v>
      </c>
      <c r="M48" s="7"/>
      <c r="N48" s="10">
        <v>11478</v>
      </c>
      <c r="O48" s="9"/>
      <c r="P48" s="10">
        <f>SUM(L48-N48)</f>
        <v>-327</v>
      </c>
      <c r="Q48" s="9"/>
      <c r="R48" s="9">
        <v>15127</v>
      </c>
      <c r="S48" s="9"/>
      <c r="T48" s="10">
        <v>10640</v>
      </c>
    </row>
    <row r="49" spans="2:20" x14ac:dyDescent="0.25">
      <c r="B49" s="7">
        <v>0</v>
      </c>
      <c r="C49" s="7"/>
      <c r="D49" s="7">
        <v>0</v>
      </c>
      <c r="E49" s="7"/>
      <c r="F49" s="10">
        <f>SUM(B49-D49)</f>
        <v>0</v>
      </c>
      <c r="G49" s="7"/>
      <c r="H49" s="10">
        <v>0</v>
      </c>
      <c r="I49" s="10"/>
      <c r="J49" s="11" t="s">
        <v>31</v>
      </c>
      <c r="K49" s="8"/>
      <c r="L49" s="7">
        <v>1000</v>
      </c>
      <c r="M49" s="7"/>
      <c r="N49" s="7">
        <v>1000</v>
      </c>
      <c r="O49" s="9"/>
      <c r="P49" s="10">
        <f>SUM(L49-N49)</f>
        <v>0</v>
      </c>
      <c r="Q49" s="9"/>
      <c r="R49" s="9">
        <v>1000</v>
      </c>
      <c r="S49" s="9"/>
      <c r="T49" s="10">
        <v>1500</v>
      </c>
    </row>
    <row r="50" spans="2:20" x14ac:dyDescent="0.25">
      <c r="B50" s="7">
        <v>600</v>
      </c>
      <c r="C50" s="7"/>
      <c r="D50" s="7">
        <v>600</v>
      </c>
      <c r="E50" s="7"/>
      <c r="F50" s="10">
        <f>SUM(B50-D50)</f>
        <v>0</v>
      </c>
      <c r="G50" s="7"/>
      <c r="H50" s="10">
        <v>600</v>
      </c>
      <c r="I50" s="10"/>
      <c r="J50" s="11" t="s">
        <v>59</v>
      </c>
      <c r="K50" s="8"/>
      <c r="L50" s="7">
        <v>2076</v>
      </c>
      <c r="M50" s="12">
        <f>SUM(M47:M49)</f>
        <v>817</v>
      </c>
      <c r="N50" s="7">
        <v>2076</v>
      </c>
      <c r="O50" s="9"/>
      <c r="P50" s="10">
        <f>SUM(L50-N50)</f>
        <v>0</v>
      </c>
      <c r="Q50" s="9"/>
      <c r="R50" s="9">
        <v>2700</v>
      </c>
      <c r="S50" s="9"/>
      <c r="T50" s="10">
        <v>9576</v>
      </c>
    </row>
    <row r="51" spans="2:20" ht="26.25" x14ac:dyDescent="0.25">
      <c r="B51" s="12">
        <f>SUM(B48:B50)</f>
        <v>3962</v>
      </c>
      <c r="C51" s="12"/>
      <c r="D51" s="12">
        <f>SUM(D48:D50)</f>
        <v>4081</v>
      </c>
      <c r="E51" s="12"/>
      <c r="F51" s="16">
        <f>SUM(F48:F50)</f>
        <v>-119</v>
      </c>
      <c r="G51" s="12"/>
      <c r="H51" s="12">
        <f>SUM(H48:H50)</f>
        <v>3956</v>
      </c>
      <c r="I51" s="12"/>
      <c r="J51" s="11" t="s">
        <v>32</v>
      </c>
      <c r="K51" s="8"/>
      <c r="L51" s="12">
        <f>SUM(L48:L50)</f>
        <v>14227</v>
      </c>
      <c r="M51" s="12"/>
      <c r="N51" s="12">
        <f>SUM(N48:N50)</f>
        <v>14554</v>
      </c>
      <c r="O51" s="9"/>
      <c r="P51" s="16">
        <f>SUM(P48:P50)</f>
        <v>-327</v>
      </c>
      <c r="Q51" s="9"/>
      <c r="R51" s="13">
        <f>SUM(R48:R50)</f>
        <v>18827</v>
      </c>
      <c r="S51" s="9"/>
      <c r="T51" s="12">
        <f>SUM(T48:T50)</f>
        <v>21716</v>
      </c>
    </row>
    <row r="52" spans="2:20" ht="4.9000000000000004" customHeight="1" x14ac:dyDescent="0.25">
      <c r="B52" s="12"/>
      <c r="C52" s="12"/>
      <c r="D52" s="12"/>
      <c r="E52" s="12"/>
      <c r="F52" s="16"/>
      <c r="G52" s="12"/>
      <c r="H52" s="12"/>
      <c r="I52" s="12"/>
      <c r="J52" s="11"/>
      <c r="K52" s="8"/>
      <c r="L52" s="12"/>
      <c r="M52" s="7"/>
      <c r="N52" s="12"/>
      <c r="O52" s="9"/>
      <c r="P52" s="16"/>
      <c r="Q52" s="9"/>
      <c r="R52" s="9"/>
      <c r="S52" s="9"/>
      <c r="T52" s="12"/>
    </row>
    <row r="53" spans="2:20" x14ac:dyDescent="0.25">
      <c r="B53" s="7"/>
      <c r="C53" s="7"/>
      <c r="D53" s="7"/>
      <c r="E53" s="7"/>
      <c r="F53" s="7"/>
      <c r="G53" s="7"/>
      <c r="H53" s="7"/>
      <c r="I53" s="7"/>
      <c r="J53" s="11" t="s">
        <v>33</v>
      </c>
      <c r="K53" s="8"/>
      <c r="L53" s="7"/>
      <c r="M53" s="10"/>
      <c r="N53" s="7"/>
      <c r="O53" s="9"/>
      <c r="P53" s="7"/>
      <c r="Q53" s="9"/>
      <c r="R53" s="9"/>
      <c r="S53" s="9"/>
      <c r="T53" s="7"/>
    </row>
    <row r="54" spans="2:20" x14ac:dyDescent="0.25">
      <c r="B54" s="10"/>
      <c r="C54" s="10"/>
      <c r="D54" s="10"/>
      <c r="E54" s="10"/>
      <c r="F54" s="10">
        <f t="shared" ref="F54:F60" si="7">SUM(B54-D54)</f>
        <v>0</v>
      </c>
      <c r="G54" s="10"/>
      <c r="H54" s="10"/>
      <c r="I54" s="10"/>
      <c r="J54" s="11" t="s">
        <v>34</v>
      </c>
      <c r="K54" s="8"/>
      <c r="L54" s="10"/>
      <c r="M54" s="10"/>
      <c r="N54" s="10"/>
      <c r="O54" s="9"/>
      <c r="P54" s="10">
        <f t="shared" ref="P54:P60" si="8">SUM(L54-N54)</f>
        <v>0</v>
      </c>
      <c r="Q54" s="9"/>
      <c r="R54" s="9">
        <v>0</v>
      </c>
      <c r="S54" s="9"/>
      <c r="T54" s="10"/>
    </row>
    <row r="55" spans="2:20" x14ac:dyDescent="0.25">
      <c r="B55" s="10">
        <v>0</v>
      </c>
      <c r="C55" s="10"/>
      <c r="D55" s="10">
        <v>0</v>
      </c>
      <c r="E55" s="10"/>
      <c r="F55" s="10">
        <f t="shared" si="7"/>
        <v>0</v>
      </c>
      <c r="G55" s="10"/>
      <c r="H55" s="7">
        <v>0</v>
      </c>
      <c r="I55" s="7"/>
      <c r="J55" s="11" t="s">
        <v>35</v>
      </c>
      <c r="K55" s="8"/>
      <c r="L55" s="10">
        <v>718</v>
      </c>
      <c r="M55" s="10">
        <v>6200</v>
      </c>
      <c r="N55" s="10">
        <v>1000</v>
      </c>
      <c r="O55" s="9"/>
      <c r="P55" s="10">
        <f t="shared" si="8"/>
        <v>-282</v>
      </c>
      <c r="Q55" s="9"/>
      <c r="R55" s="9">
        <v>2000</v>
      </c>
      <c r="S55" s="9"/>
      <c r="T55" s="7">
        <v>840</v>
      </c>
    </row>
    <row r="56" spans="2:20" x14ac:dyDescent="0.25">
      <c r="B56" s="10">
        <v>0</v>
      </c>
      <c r="C56" s="10"/>
      <c r="D56" s="10">
        <v>3318</v>
      </c>
      <c r="E56" s="10"/>
      <c r="F56" s="10">
        <f t="shared" si="7"/>
        <v>-3318</v>
      </c>
      <c r="G56" s="10"/>
      <c r="H56" s="10">
        <v>846.78</v>
      </c>
      <c r="I56" s="10"/>
      <c r="J56" s="11" t="s">
        <v>36</v>
      </c>
      <c r="K56" s="8"/>
      <c r="L56" s="10">
        <v>26067.5</v>
      </c>
      <c r="M56" s="10">
        <v>3380</v>
      </c>
      <c r="N56" s="10">
        <v>33440</v>
      </c>
      <c r="O56" s="9"/>
      <c r="P56" s="10">
        <f t="shared" si="8"/>
        <v>-7372.5</v>
      </c>
      <c r="Q56" s="9"/>
      <c r="R56" s="9">
        <v>51800</v>
      </c>
      <c r="S56" s="9"/>
      <c r="T56" s="10">
        <v>24536.63</v>
      </c>
    </row>
    <row r="57" spans="2:20" x14ac:dyDescent="0.25">
      <c r="B57" s="10">
        <v>3128.45</v>
      </c>
      <c r="C57" s="10"/>
      <c r="D57" s="10">
        <v>3466</v>
      </c>
      <c r="E57" s="10"/>
      <c r="F57" s="10">
        <f t="shared" si="7"/>
        <v>-337.55000000000018</v>
      </c>
      <c r="G57" s="10"/>
      <c r="H57" s="10">
        <v>2828</v>
      </c>
      <c r="I57" s="10"/>
      <c r="J57" s="11" t="s">
        <v>37</v>
      </c>
      <c r="K57" s="8"/>
      <c r="L57" s="10">
        <v>26484.45</v>
      </c>
      <c r="M57" s="10"/>
      <c r="N57" s="10">
        <v>27728</v>
      </c>
      <c r="O57" s="9"/>
      <c r="P57" s="10">
        <f t="shared" si="8"/>
        <v>-1243.5499999999993</v>
      </c>
      <c r="Q57" s="9"/>
      <c r="R57" s="9">
        <v>41600</v>
      </c>
      <c r="S57" s="9"/>
      <c r="T57" s="10">
        <v>25668</v>
      </c>
    </row>
    <row r="58" spans="2:20" x14ac:dyDescent="0.25">
      <c r="B58" s="10">
        <v>580</v>
      </c>
      <c r="C58" s="10"/>
      <c r="D58" s="10">
        <v>2000</v>
      </c>
      <c r="E58" s="10"/>
      <c r="F58" s="10">
        <f t="shared" si="7"/>
        <v>-1420</v>
      </c>
      <c r="G58" s="10"/>
      <c r="H58" s="10">
        <v>5535</v>
      </c>
      <c r="I58" s="10"/>
      <c r="J58" s="11" t="s">
        <v>60</v>
      </c>
      <c r="K58" s="8"/>
      <c r="L58" s="10">
        <v>6772.5</v>
      </c>
      <c r="M58" s="10"/>
      <c r="N58" s="10">
        <v>7000</v>
      </c>
      <c r="O58" s="9"/>
      <c r="P58" s="10">
        <f t="shared" si="8"/>
        <v>-227.5</v>
      </c>
      <c r="Q58" s="9"/>
      <c r="R58" s="9">
        <v>8500</v>
      </c>
      <c r="S58" s="9"/>
      <c r="T58" s="10">
        <v>11507.5</v>
      </c>
    </row>
    <row r="59" spans="2:20" x14ac:dyDescent="0.25">
      <c r="B59" s="10"/>
      <c r="C59" s="10"/>
      <c r="D59" s="10"/>
      <c r="E59" s="10"/>
      <c r="F59" s="10">
        <f t="shared" si="7"/>
        <v>0</v>
      </c>
      <c r="G59" s="10"/>
      <c r="H59" s="10">
        <v>0</v>
      </c>
      <c r="I59" s="10"/>
      <c r="J59" s="11" t="s">
        <v>61</v>
      </c>
      <c r="K59" s="8"/>
      <c r="L59" s="10"/>
      <c r="M59" s="10"/>
      <c r="N59" s="10"/>
      <c r="O59" s="9"/>
      <c r="P59" s="10">
        <f t="shared" si="8"/>
        <v>0</v>
      </c>
      <c r="Q59" s="9"/>
      <c r="R59" s="9">
        <v>0</v>
      </c>
      <c r="S59" s="9"/>
      <c r="T59" s="10">
        <v>4080</v>
      </c>
    </row>
    <row r="60" spans="2:20" ht="25.15" customHeight="1" x14ac:dyDescent="0.25">
      <c r="B60" s="10">
        <v>4966</v>
      </c>
      <c r="C60" s="10"/>
      <c r="D60" s="10"/>
      <c r="E60" s="10"/>
      <c r="F60" s="10">
        <f t="shared" si="7"/>
        <v>4966</v>
      </c>
      <c r="G60" s="10"/>
      <c r="H60" s="10"/>
      <c r="I60" s="10"/>
      <c r="J60" s="11" t="s">
        <v>65</v>
      </c>
      <c r="K60" s="8"/>
      <c r="L60" s="10">
        <v>5160.1000000000004</v>
      </c>
      <c r="M60" s="12">
        <f>SUM(M53:M59)</f>
        <v>9580</v>
      </c>
      <c r="N60" s="10"/>
      <c r="O60" s="9"/>
      <c r="P60" s="10">
        <f t="shared" si="8"/>
        <v>5160.1000000000004</v>
      </c>
      <c r="Q60" s="9"/>
      <c r="R60" s="9">
        <v>0</v>
      </c>
      <c r="S60" s="9"/>
      <c r="T60" s="10"/>
    </row>
    <row r="61" spans="2:20" x14ac:dyDescent="0.25">
      <c r="B61" s="12">
        <f>SUM(B54:B60)</f>
        <v>8674.4500000000007</v>
      </c>
      <c r="C61" s="12"/>
      <c r="D61" s="12">
        <f>SUM(D54:D60)</f>
        <v>8784</v>
      </c>
      <c r="E61" s="12"/>
      <c r="F61" s="12">
        <f>SUM(F54:F60)</f>
        <v>-109.55000000000018</v>
      </c>
      <c r="G61" s="12"/>
      <c r="H61" s="12">
        <f>SUM(H54:H60)</f>
        <v>9209.7799999999988</v>
      </c>
      <c r="I61" s="12"/>
      <c r="J61" s="11" t="s">
        <v>38</v>
      </c>
      <c r="K61" s="8"/>
      <c r="L61" s="12">
        <f>SUM(L54:L60)</f>
        <v>65202.549999999996</v>
      </c>
      <c r="M61" s="12"/>
      <c r="N61" s="12">
        <f>SUM(N54:N60)</f>
        <v>69168</v>
      </c>
      <c r="O61" s="9"/>
      <c r="P61" s="12">
        <f>SUM(P54:P60)</f>
        <v>-3965.4499999999989</v>
      </c>
      <c r="Q61" s="9"/>
      <c r="R61" s="13">
        <f>SUM(R54:R60)</f>
        <v>103900</v>
      </c>
      <c r="S61" s="9"/>
      <c r="T61" s="12">
        <f>SUM(T54:T60)</f>
        <v>66632.13</v>
      </c>
    </row>
    <row r="62" spans="2:20" ht="6" customHeight="1" x14ac:dyDescent="0.25">
      <c r="B62" s="12"/>
      <c r="C62" s="12"/>
      <c r="D62" s="12"/>
      <c r="E62" s="12"/>
      <c r="F62" s="12"/>
      <c r="G62" s="12"/>
      <c r="H62" s="12"/>
      <c r="I62" s="12"/>
      <c r="J62" s="11"/>
      <c r="K62" s="8"/>
      <c r="L62" s="12"/>
      <c r="M62" s="7"/>
      <c r="N62" s="12"/>
      <c r="O62" s="9"/>
      <c r="P62" s="12"/>
      <c r="Q62" s="9"/>
      <c r="R62" s="15"/>
      <c r="S62" s="9"/>
      <c r="T62" s="12"/>
    </row>
    <row r="63" spans="2:20" x14ac:dyDescent="0.25">
      <c r="B63" s="7"/>
      <c r="C63" s="7"/>
      <c r="D63" s="7"/>
      <c r="E63" s="7"/>
      <c r="F63" s="7"/>
      <c r="G63" s="7"/>
      <c r="H63" s="7"/>
      <c r="I63" s="7"/>
      <c r="J63" s="11" t="s">
        <v>39</v>
      </c>
      <c r="K63" s="8"/>
      <c r="L63" s="7"/>
      <c r="M63" s="7">
        <v>0</v>
      </c>
      <c r="N63" s="7"/>
      <c r="O63" s="9"/>
      <c r="P63" s="7"/>
      <c r="Q63" s="9"/>
      <c r="R63" s="9"/>
      <c r="S63" s="9"/>
      <c r="T63" s="7"/>
    </row>
    <row r="64" spans="2:20" x14ac:dyDescent="0.25">
      <c r="B64" s="7">
        <v>0</v>
      </c>
      <c r="C64" s="7"/>
      <c r="D64" s="7">
        <v>0</v>
      </c>
      <c r="E64" s="7"/>
      <c r="F64" s="10">
        <f>SUM(B64-D64)</f>
        <v>0</v>
      </c>
      <c r="G64" s="7"/>
      <c r="H64" s="10">
        <v>0</v>
      </c>
      <c r="I64" s="10"/>
      <c r="J64" s="11" t="s">
        <v>40</v>
      </c>
      <c r="K64" s="8"/>
      <c r="L64" s="7">
        <v>1024.1400000000001</v>
      </c>
      <c r="M64" s="10">
        <v>473.1</v>
      </c>
      <c r="N64" s="7">
        <v>1278.75</v>
      </c>
      <c r="O64" s="9"/>
      <c r="P64" s="10">
        <f>SUM(L64-N64)</f>
        <v>-254.6099999999999</v>
      </c>
      <c r="Q64" s="9"/>
      <c r="R64" s="22">
        <v>1705</v>
      </c>
      <c r="S64" s="9"/>
      <c r="T64" s="10">
        <v>3153.53</v>
      </c>
    </row>
    <row r="65" spans="2:20" x14ac:dyDescent="0.25">
      <c r="B65" s="10">
        <v>533.59</v>
      </c>
      <c r="C65" s="10"/>
      <c r="D65" s="10">
        <v>2300</v>
      </c>
      <c r="E65" s="10"/>
      <c r="F65" s="10">
        <f>SUM(B65-D65)</f>
        <v>-1766.4099999999999</v>
      </c>
      <c r="G65" s="10"/>
      <c r="H65" s="10">
        <v>783.73</v>
      </c>
      <c r="I65" s="10"/>
      <c r="J65" s="11" t="s">
        <v>41</v>
      </c>
      <c r="K65" s="8"/>
      <c r="L65" s="10">
        <v>7753.24</v>
      </c>
      <c r="M65" s="12">
        <f>SUM(M63:M64)</f>
        <v>473.1</v>
      </c>
      <c r="N65" s="10">
        <v>19500</v>
      </c>
      <c r="O65" s="9"/>
      <c r="P65" s="10">
        <f>SUM(L65-N65)</f>
        <v>-11746.76</v>
      </c>
      <c r="Q65" s="9"/>
      <c r="R65" s="22">
        <v>28000</v>
      </c>
      <c r="S65" s="9"/>
      <c r="T65" s="10">
        <v>17974.14</v>
      </c>
    </row>
    <row r="66" spans="2:20" x14ac:dyDescent="0.25">
      <c r="B66" s="12">
        <f>SUM(B64:B65)</f>
        <v>533.59</v>
      </c>
      <c r="C66" s="12"/>
      <c r="D66" s="12">
        <f>SUM(D64:D65)</f>
        <v>2300</v>
      </c>
      <c r="E66" s="12"/>
      <c r="F66" s="12">
        <f>SUM(F64:F65)</f>
        <v>-1766.4099999999999</v>
      </c>
      <c r="G66" s="12"/>
      <c r="H66" s="12">
        <f>SUM(H64:H65)</f>
        <v>783.73</v>
      </c>
      <c r="I66" s="12"/>
      <c r="J66" s="11" t="s">
        <v>42</v>
      </c>
      <c r="K66" s="8"/>
      <c r="L66" s="12">
        <f>SUM(L64:L65)</f>
        <v>8777.3799999999992</v>
      </c>
      <c r="M66" s="12"/>
      <c r="N66" s="12">
        <f>SUM(N64:N65)</f>
        <v>20778.75</v>
      </c>
      <c r="O66" s="9"/>
      <c r="P66" s="12">
        <f>SUM(P64:P65)</f>
        <v>-12001.37</v>
      </c>
      <c r="Q66" s="9"/>
      <c r="R66" s="17">
        <f>SUM(R64:R65)</f>
        <v>29705</v>
      </c>
      <c r="S66" s="9"/>
      <c r="T66" s="12">
        <f>SUM(T64:T65)</f>
        <v>21127.67</v>
      </c>
    </row>
    <row r="67" spans="2:20" ht="6.6" customHeight="1" x14ac:dyDescent="0.25">
      <c r="B67" s="12"/>
      <c r="C67" s="12"/>
      <c r="D67" s="12"/>
      <c r="E67" s="12"/>
      <c r="F67" s="12"/>
      <c r="G67" s="12"/>
      <c r="H67" s="12"/>
      <c r="I67" s="12"/>
      <c r="J67" s="11"/>
      <c r="K67" s="8"/>
      <c r="L67" s="12"/>
      <c r="M67" s="12"/>
      <c r="N67" s="12"/>
      <c r="O67" s="9"/>
      <c r="P67" s="12"/>
      <c r="Q67" s="9"/>
      <c r="R67" s="9"/>
      <c r="S67" s="9"/>
      <c r="T67" s="12"/>
    </row>
    <row r="68" spans="2:20" ht="6.6" customHeight="1" x14ac:dyDescent="0.25">
      <c r="B68" s="12"/>
      <c r="C68" s="12"/>
      <c r="D68" s="12"/>
      <c r="E68" s="12"/>
      <c r="F68" s="12"/>
      <c r="G68" s="12"/>
      <c r="H68" s="12"/>
      <c r="I68" s="12"/>
      <c r="J68" s="11"/>
      <c r="K68" s="8"/>
      <c r="L68" s="12"/>
      <c r="M68" s="18">
        <f>SUM(M30,M44,M50,M60,M65)</f>
        <v>30082.539999999997</v>
      </c>
      <c r="N68" s="12"/>
      <c r="O68" s="9"/>
      <c r="P68" s="12"/>
      <c r="Q68" s="9"/>
      <c r="R68" s="9"/>
      <c r="S68" s="9"/>
      <c r="T68" s="12"/>
    </row>
    <row r="69" spans="2:20" ht="15.75" x14ac:dyDescent="0.25">
      <c r="B69" s="18">
        <f>SUM(B31,B45,B51,B61,B66)</f>
        <v>33559.479999999996</v>
      </c>
      <c r="C69" s="18"/>
      <c r="D69" s="18">
        <f>SUM(D31,D45,D51,D61,D66)</f>
        <v>31861.09</v>
      </c>
      <c r="E69" s="18"/>
      <c r="F69" s="21">
        <f>SUM(B69-D69)</f>
        <v>1698.3899999999958</v>
      </c>
      <c r="G69" s="18"/>
      <c r="H69" s="18">
        <f>SUM(H31,H45,H51,H61,H66)</f>
        <v>32016.75</v>
      </c>
      <c r="I69" s="18"/>
      <c r="J69" s="19" t="s">
        <v>43</v>
      </c>
      <c r="K69" s="19"/>
      <c r="L69" s="18">
        <f>SUM(L31,L45,L51,L61,L66)</f>
        <v>251869.62</v>
      </c>
      <c r="M69" s="12"/>
      <c r="N69" s="18">
        <f>SUM(N31,N45,N51,N61,N66)</f>
        <v>269365.48</v>
      </c>
      <c r="O69" s="20"/>
      <c r="P69" s="18">
        <f>SUM(P31,P45,P51,P61,P66)</f>
        <v>-17495.860000000004</v>
      </c>
      <c r="Q69" s="20"/>
      <c r="R69" s="18">
        <f>((((R31)+(R45))+(R51))+(R61))+(R66)</f>
        <v>385996.73</v>
      </c>
      <c r="S69" s="20"/>
      <c r="T69" s="18">
        <f>SUM(T31,T45,T51,T61,T66)</f>
        <v>296878.31</v>
      </c>
    </row>
    <row r="70" spans="2:20" ht="5.45" customHeight="1" x14ac:dyDescent="0.25">
      <c r="B70" s="12"/>
      <c r="C70" s="12"/>
      <c r="D70" s="12"/>
      <c r="E70" s="12"/>
      <c r="F70" s="12"/>
      <c r="G70" s="12"/>
      <c r="H70" s="12"/>
      <c r="I70" s="12"/>
      <c r="J70" s="11"/>
      <c r="K70" s="8"/>
      <c r="L70" s="12"/>
      <c r="M70" s="12"/>
      <c r="N70" s="12"/>
      <c r="O70" s="9"/>
      <c r="P70" s="12"/>
      <c r="Q70" s="9"/>
      <c r="R70" s="12"/>
      <c r="S70" s="9"/>
      <c r="T70" s="12"/>
    </row>
    <row r="71" spans="2:20" x14ac:dyDescent="0.25">
      <c r="B71" s="12"/>
      <c r="C71" s="12"/>
      <c r="D71" s="9"/>
      <c r="E71" s="12"/>
      <c r="F71" s="12"/>
      <c r="G71" s="12"/>
      <c r="H71" s="12"/>
      <c r="I71" s="12"/>
      <c r="J71" s="11" t="s">
        <v>63</v>
      </c>
      <c r="K71" s="8"/>
      <c r="L71" s="12"/>
      <c r="M71" s="12">
        <f>SUM(M8-M68)</f>
        <v>6.000000000003638</v>
      </c>
      <c r="N71" s="9"/>
      <c r="O71" s="9"/>
      <c r="P71" s="12"/>
      <c r="Q71" s="9"/>
      <c r="R71" s="12"/>
      <c r="S71" s="9"/>
      <c r="T71" s="12"/>
    </row>
    <row r="72" spans="2:20" x14ac:dyDescent="0.25">
      <c r="B72" s="12">
        <f>SUM(B9-B69)</f>
        <v>6.000000000007276</v>
      </c>
      <c r="C72" s="12"/>
      <c r="D72" s="12">
        <f>SUM(D9-D69)</f>
        <v>-2336.09</v>
      </c>
      <c r="E72" s="12"/>
      <c r="F72" s="12"/>
      <c r="G72" s="12"/>
      <c r="H72" s="12">
        <f>SUM(H9-H69)</f>
        <v>6</v>
      </c>
      <c r="I72" s="12"/>
      <c r="J72" s="11" t="s">
        <v>44</v>
      </c>
      <c r="K72" s="8"/>
      <c r="L72" s="12">
        <f>SUM(L9-L69)</f>
        <v>4668.3000000000175</v>
      </c>
      <c r="M72" s="12"/>
      <c r="N72" s="12">
        <f>SUM(N9-N69)</f>
        <v>-14890.479999999981</v>
      </c>
      <c r="O72" s="9"/>
      <c r="P72" s="12"/>
      <c r="Q72" s="9"/>
      <c r="R72" s="12">
        <f>SUM(R9-R69)</f>
        <v>-20246.729999999981</v>
      </c>
      <c r="S72" s="9"/>
      <c r="T72" s="12">
        <f>SUM(T9-T69)</f>
        <v>-67.559999999997672</v>
      </c>
    </row>
    <row r="73" spans="2:20" x14ac:dyDescent="0.25">
      <c r="N73" s="6"/>
    </row>
  </sheetData>
  <pageMargins left="0.25" right="0.25" top="0.75" bottom="0.75" header="0.3" footer="0.3"/>
  <pageSetup scale="85" orientation="landscape" r:id="rId1"/>
  <headerFooter>
    <oddHeader>&amp;C&amp;8South Grand Community Improvement District
Profit and Loss
February 2026</oddHeader>
  </headerFooter>
  <ignoredErrors>
    <ignoredError sqref="P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Profit and Loss YTD Comparison</vt:lpstr>
      <vt:lpstr>'Profit and Loss YTD Comparison'!Print_Titles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Rachel Witt</cp:lastModifiedBy>
  <cp:lastPrinted>2025-08-13T19:17:34Z</cp:lastPrinted>
  <dcterms:created xsi:type="dcterms:W3CDTF">2023-08-29T18:32:24Z</dcterms:created>
  <dcterms:modified xsi:type="dcterms:W3CDTF">2026-04-02T17:22:45Z</dcterms:modified>
</cp:coreProperties>
</file>