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codeName="ThisWorkbook" defaultThemeVersion="124226"/>
  <mc:AlternateContent xmlns:mc="http://schemas.openxmlformats.org/markup-compatibility/2006">
    <mc:Choice Requires="x15">
      <x15ac:absPath xmlns:x15ac="http://schemas.microsoft.com/office/spreadsheetml/2010/11/ac" url="https://merituspluscc.sharepoint.com/sites/consolidation/Zajednicki dokumenti/General/Quarterly reporting 2026/Q2_2026/Konsolidirano/za burzu/"/>
    </mc:Choice>
  </mc:AlternateContent>
  <xr:revisionPtr revIDLastSave="316" documentId="8_{63D72A05-9309-4AF0-A050-98391E3AABE5}" xr6:coauthVersionLast="47" xr6:coauthVersionMax="47" xr10:uidLastSave="{48A4A0B8-5E17-447F-8659-F11AE718856B}"/>
  <bookViews>
    <workbookView xWindow="-30" yWindow="-16320" windowWidth="29040" windowHeight="1572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externalReferences>
    <externalReference r:id="rId8"/>
  </externalReferences>
  <definedNames>
    <definedName name="_xlnm.Print_Area" localSheetId="1">Bilanca!$A$1:$I$135</definedName>
    <definedName name="_xlnm.Print_Area" localSheetId="4">NT_D!$A$1:$I$53</definedName>
    <definedName name="_xlnm.Print_Area" localSheetId="3">NT_I!$A$1:$I$59</definedName>
    <definedName name="_xlnm.Print_Area" localSheetId="0">'Opći podaci'!$A$1:$N$262</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1" i="22" l="1"/>
  <c r="K83" i="26"/>
  <c r="J83" i="26"/>
  <c r="I83" i="26"/>
  <c r="H83" i="26"/>
  <c r="K82" i="26"/>
  <c r="J82" i="26"/>
  <c r="I82" i="26"/>
  <c r="H82" i="26"/>
  <c r="K81" i="26"/>
  <c r="J81" i="26"/>
  <c r="I81" i="26"/>
  <c r="H81" i="26"/>
  <c r="K80" i="26"/>
  <c r="J80" i="26"/>
  <c r="I80" i="26"/>
  <c r="H80" i="26"/>
  <c r="K77" i="26" l="1"/>
  <c r="M61" i="22"/>
  <c r="M62" i="22" s="1"/>
  <c r="L61" i="22"/>
  <c r="L62" i="22" s="1"/>
  <c r="K61" i="22"/>
  <c r="K62" i="22" s="1"/>
  <c r="J61" i="22"/>
  <c r="J62" i="22" s="1"/>
  <c r="I61" i="22"/>
  <c r="I62" i="22" s="1"/>
  <c r="H61" i="22"/>
  <c r="H62" i="22" s="1"/>
  <c r="T61" i="22"/>
  <c r="T62" i="22" s="1"/>
  <c r="X41" i="22"/>
  <c r="X40" i="22"/>
  <c r="T39" i="22"/>
  <c r="R39" i="22"/>
  <c r="Q39" i="22"/>
  <c r="P39" i="22"/>
  <c r="M32" i="22"/>
  <c r="M33" i="22" s="1"/>
  <c r="L32" i="22"/>
  <c r="L33" i="22" s="1"/>
  <c r="K32" i="22"/>
  <c r="K33" i="22" s="1"/>
  <c r="J32" i="22"/>
  <c r="J33" i="22" s="1"/>
  <c r="X11" i="22"/>
  <c r="W10" i="22"/>
  <c r="U10" i="22"/>
  <c r="T10" i="22"/>
  <c r="S10" i="22"/>
  <c r="R10" i="22"/>
  <c r="I41" i="20"/>
  <c r="I112" i="26"/>
  <c r="H112" i="26"/>
  <c r="K85" i="26"/>
  <c r="J85" i="26"/>
  <c r="I85" i="26"/>
  <c r="H85" i="26"/>
  <c r="K70" i="26"/>
  <c r="J70" i="26"/>
  <c r="I70" i="26"/>
  <c r="H70" i="26"/>
  <c r="I26" i="26"/>
  <c r="H26" i="26"/>
  <c r="I95" i="18"/>
  <c r="H95" i="18"/>
  <c r="J77" i="26"/>
  <c r="I77" i="26"/>
  <c r="H77" i="26"/>
  <c r="H13" i="21"/>
  <c r="I48" i="21"/>
  <c r="H48" i="21"/>
  <c r="I42" i="21"/>
  <c r="I49" i="21" s="1"/>
  <c r="H42" i="21"/>
  <c r="I35" i="21"/>
  <c r="H35" i="21"/>
  <c r="I29" i="21"/>
  <c r="H29" i="21"/>
  <c r="I20" i="21"/>
  <c r="H20" i="21"/>
  <c r="I13" i="21"/>
  <c r="H32" i="22"/>
  <c r="H33" i="22" s="1"/>
  <c r="I32" i="22"/>
  <c r="I33" i="22" s="1"/>
  <c r="I10" i="22"/>
  <c r="H49" i="21" l="1"/>
  <c r="H36" i="21"/>
  <c r="I36" i="21"/>
  <c r="I21" i="21"/>
  <c r="H21" i="21"/>
  <c r="H38" i="18"/>
  <c r="J8" i="26"/>
  <c r="H48" i="26"/>
  <c r="J98" i="26"/>
  <c r="H48" i="20"/>
  <c r="N10" i="22"/>
  <c r="N30" i="22" s="1"/>
  <c r="L10" i="22"/>
  <c r="L30" i="22" s="1"/>
  <c r="J10" i="22"/>
  <c r="J30" i="22" s="1"/>
  <c r="Y10" i="22"/>
  <c r="Y30" i="22" s="1"/>
  <c r="X21" i="22"/>
  <c r="Z21" i="22" s="1"/>
  <c r="J34" i="22"/>
  <c r="P34" i="22"/>
  <c r="X28" i="22"/>
  <c r="Z28" i="22" s="1"/>
  <c r="K8" i="26"/>
  <c r="I48" i="26"/>
  <c r="I35" i="20"/>
  <c r="I42" i="20" s="1"/>
  <c r="I48" i="20"/>
  <c r="O10" i="22"/>
  <c r="M10" i="22"/>
  <c r="K10" i="22"/>
  <c r="K30" i="22" s="1"/>
  <c r="Y63" i="22"/>
  <c r="O63" i="22"/>
  <c r="K63" i="22"/>
  <c r="I63" i="22"/>
  <c r="W63" i="22"/>
  <c r="U63" i="22"/>
  <c r="S63" i="22"/>
  <c r="H92" i="18"/>
  <c r="J112" i="26"/>
  <c r="N39" i="22"/>
  <c r="N59" i="22" s="1"/>
  <c r="Y39" i="22"/>
  <c r="Y59" i="22" s="1"/>
  <c r="X44" i="22"/>
  <c r="Z44" i="22" s="1"/>
  <c r="O61" i="22"/>
  <c r="O62" i="22" s="1"/>
  <c r="I8" i="26"/>
  <c r="K112" i="26"/>
  <c r="Q10" i="22"/>
  <c r="Q30" i="22" s="1"/>
  <c r="Z11" i="22"/>
  <c r="O39" i="22"/>
  <c r="O59" i="22" s="1"/>
  <c r="Z41" i="22"/>
  <c r="H10" i="22"/>
  <c r="H30" i="22" s="1"/>
  <c r="V10" i="22"/>
  <c r="V30" i="22" s="1"/>
  <c r="X42" i="22"/>
  <c r="Z42" i="22" s="1"/>
  <c r="H41" i="20"/>
  <c r="I16" i="26"/>
  <c r="H16" i="26"/>
  <c r="K98" i="26"/>
  <c r="I91" i="26"/>
  <c r="Z40" i="22"/>
  <c r="I37" i="26"/>
  <c r="N34" i="22"/>
  <c r="J26" i="26"/>
  <c r="X45" i="22"/>
  <c r="Z45" i="22" s="1"/>
  <c r="H63" i="22"/>
  <c r="O32" i="22"/>
  <c r="O33" i="22" s="1"/>
  <c r="M39" i="22"/>
  <c r="M59" i="22" s="1"/>
  <c r="J29" i="26"/>
  <c r="I30" i="22"/>
  <c r="X24" i="22"/>
  <c r="Z24" i="22" s="1"/>
  <c r="O34" i="22"/>
  <c r="X26" i="22"/>
  <c r="Z26" i="22" s="1"/>
  <c r="Q61" i="22"/>
  <c r="Q62" i="22" s="1"/>
  <c r="M63" i="22"/>
  <c r="H17" i="18"/>
  <c r="H29" i="26"/>
  <c r="H37" i="26"/>
  <c r="J48" i="26"/>
  <c r="H91" i="26"/>
  <c r="P10" i="22"/>
  <c r="P30" i="22" s="1"/>
  <c r="Y32" i="22"/>
  <c r="Y33" i="22" s="1"/>
  <c r="I34" i="22"/>
  <c r="K34" i="22"/>
  <c r="Q34" i="22"/>
  <c r="X53" i="22"/>
  <c r="Z53" i="22" s="1"/>
  <c r="M34" i="22"/>
  <c r="Q63" i="22"/>
  <c r="I17" i="18"/>
  <c r="X58" i="22"/>
  <c r="Z58" i="22" s="1"/>
  <c r="H10" i="18"/>
  <c r="I53" i="18"/>
  <c r="H118" i="18"/>
  <c r="H9" i="20"/>
  <c r="H18" i="20" s="1"/>
  <c r="H35" i="20"/>
  <c r="N32" i="22"/>
  <c r="N33" i="22" s="1"/>
  <c r="W61" i="22"/>
  <c r="W62" i="22" s="1"/>
  <c r="R63" i="22"/>
  <c r="X55" i="22"/>
  <c r="Z55" i="22" s="1"/>
  <c r="X38" i="22"/>
  <c r="Z38" i="22" s="1"/>
  <c r="N63" i="22"/>
  <c r="I10" i="18"/>
  <c r="I92" i="18"/>
  <c r="K29" i="26"/>
  <c r="K16" i="26"/>
  <c r="L63" i="22"/>
  <c r="I29" i="26"/>
  <c r="H85" i="18"/>
  <c r="S32" i="22"/>
  <c r="S33" i="22" s="1"/>
  <c r="T32" i="22"/>
  <c r="T33" i="22" s="1"/>
  <c r="X12" i="22"/>
  <c r="Z12" i="22" s="1"/>
  <c r="I118" i="18"/>
  <c r="T34" i="22"/>
  <c r="X25" i="22"/>
  <c r="Z25" i="22" s="1"/>
  <c r="T63" i="22"/>
  <c r="X56" i="22"/>
  <c r="Z56" i="22" s="1"/>
  <c r="K20" i="26"/>
  <c r="I9" i="20"/>
  <c r="I18" i="20" s="1"/>
  <c r="I54" i="20"/>
  <c r="U34" i="22"/>
  <c r="P61" i="22"/>
  <c r="P62" i="22" s="1"/>
  <c r="K48" i="26"/>
  <c r="L34" i="22"/>
  <c r="H106" i="18"/>
  <c r="K39" i="22"/>
  <c r="K59" i="22" s="1"/>
  <c r="I45" i="18"/>
  <c r="Q32" i="22"/>
  <c r="Q33" i="22" s="1"/>
  <c r="X47" i="22"/>
  <c r="Z47" i="22" s="1"/>
  <c r="H53" i="18"/>
  <c r="J20" i="26"/>
  <c r="X29" i="22"/>
  <c r="Z29" i="22" s="1"/>
  <c r="L39" i="22"/>
  <c r="L59" i="22" s="1"/>
  <c r="X54" i="22"/>
  <c r="Z54" i="22" s="1"/>
  <c r="I106" i="18"/>
  <c r="H27" i="18"/>
  <c r="H78" i="18"/>
  <c r="J16" i="26"/>
  <c r="I60" i="18"/>
  <c r="H45" i="18"/>
  <c r="Y34" i="22"/>
  <c r="I20" i="26"/>
  <c r="K26" i="26"/>
  <c r="X13" i="22"/>
  <c r="Z13" i="22" s="1"/>
  <c r="W34" i="22"/>
  <c r="R34" i="22"/>
  <c r="X27" i="22"/>
  <c r="Z27" i="22" s="1"/>
  <c r="J63" i="22"/>
  <c r="I78" i="18"/>
  <c r="S61" i="22"/>
  <c r="S62" i="22" s="1"/>
  <c r="V34" i="22"/>
  <c r="X57" i="22"/>
  <c r="Z57" i="22" s="1"/>
  <c r="H60" i="18"/>
  <c r="H99" i="18"/>
  <c r="J37" i="26"/>
  <c r="J91" i="26"/>
  <c r="H98" i="26"/>
  <c r="H19" i="20"/>
  <c r="S34" i="22"/>
  <c r="I39" i="22"/>
  <c r="I59" i="22" s="1"/>
  <c r="W39" i="22"/>
  <c r="W59" i="22" s="1"/>
  <c r="U39" i="22"/>
  <c r="U59" i="22" s="1"/>
  <c r="S39" i="22"/>
  <c r="S59" i="22" s="1"/>
  <c r="N61" i="22"/>
  <c r="N62" i="22" s="1"/>
  <c r="P63" i="22"/>
  <c r="I85" i="18"/>
  <c r="H54" i="20"/>
  <c r="H20" i="26"/>
  <c r="I27" i="18"/>
  <c r="I38" i="18"/>
  <c r="I99" i="18"/>
  <c r="K37" i="26"/>
  <c r="K91" i="26"/>
  <c r="I98" i="26"/>
  <c r="I19" i="20"/>
  <c r="X17" i="22"/>
  <c r="Z17" i="22" s="1"/>
  <c r="J39" i="22"/>
  <c r="J59" i="22" s="1"/>
  <c r="X37" i="22"/>
  <c r="Z37" i="22" s="1"/>
  <c r="V39" i="22"/>
  <c r="V59" i="22" s="1"/>
  <c r="X52" i="22"/>
  <c r="Z52" i="22" s="1"/>
  <c r="X50" i="22"/>
  <c r="Z50" i="22" s="1"/>
  <c r="T59" i="22"/>
  <c r="X48" i="22"/>
  <c r="Z48" i="22" s="1"/>
  <c r="Q59" i="22"/>
  <c r="R61" i="22"/>
  <c r="R62" i="22" s="1"/>
  <c r="X46" i="22"/>
  <c r="Z46" i="22" s="1"/>
  <c r="X43" i="22"/>
  <c r="Z43" i="22" s="1"/>
  <c r="P59" i="22"/>
  <c r="X49" i="22"/>
  <c r="Z49" i="22" s="1"/>
  <c r="U61" i="22"/>
  <c r="U62" i="22" s="1"/>
  <c r="R59" i="22"/>
  <c r="X51" i="22"/>
  <c r="Z51" i="22" s="1"/>
  <c r="V63" i="22"/>
  <c r="V61" i="22"/>
  <c r="V62" i="22" s="1"/>
  <c r="Y61" i="22"/>
  <c r="Y62" i="22" s="1"/>
  <c r="H39" i="22"/>
  <c r="H59" i="22" s="1"/>
  <c r="X36" i="22"/>
  <c r="H34" i="22"/>
  <c r="U32" i="22"/>
  <c r="U33" i="22" s="1"/>
  <c r="S30" i="22"/>
  <c r="V32" i="22"/>
  <c r="V33" i="22" s="1"/>
  <c r="W32" i="22"/>
  <c r="W33" i="22" s="1"/>
  <c r="X22" i="22"/>
  <c r="Z22" i="22" s="1"/>
  <c r="R32" i="22"/>
  <c r="R33" i="22" s="1"/>
  <c r="P32" i="22"/>
  <c r="P33" i="22" s="1"/>
  <c r="T30" i="22"/>
  <c r="M30" i="22"/>
  <c r="O30" i="22"/>
  <c r="X14" i="22"/>
  <c r="Z14" i="22" s="1"/>
  <c r="X15" i="22"/>
  <c r="Z15" i="22" s="1"/>
  <c r="R30" i="22"/>
  <c r="X18" i="22"/>
  <c r="Z18" i="22" s="1"/>
  <c r="X16" i="22"/>
  <c r="Z16" i="22" s="1"/>
  <c r="X19" i="22"/>
  <c r="Z19" i="22" s="1"/>
  <c r="X20" i="22"/>
  <c r="Z20" i="22" s="1"/>
  <c r="W30" i="22"/>
  <c r="X23" i="22"/>
  <c r="Z23" i="22" s="1"/>
  <c r="U30" i="22"/>
  <c r="X8" i="22"/>
  <c r="Z8" i="22" s="1"/>
  <c r="X9" i="22"/>
  <c r="Z9" i="22" s="1"/>
  <c r="X7" i="22"/>
  <c r="H8" i="26"/>
  <c r="J60" i="26" l="1"/>
  <c r="H51" i="21"/>
  <c r="H53" i="21" s="1"/>
  <c r="I51" i="21"/>
  <c r="I53" i="21" s="1"/>
  <c r="H55" i="20"/>
  <c r="I55" i="20"/>
  <c r="H42" i="20"/>
  <c r="I24" i="20"/>
  <c r="I27" i="20" s="1"/>
  <c r="H24" i="20"/>
  <c r="H27" i="20" s="1"/>
  <c r="I90" i="26"/>
  <c r="K90" i="26"/>
  <c r="I109" i="26"/>
  <c r="I110" i="26" s="1"/>
  <c r="J14" i="26"/>
  <c r="J61" i="26" s="1"/>
  <c r="H14" i="26"/>
  <c r="H61" i="26" s="1"/>
  <c r="I60" i="26"/>
  <c r="I75" i="18"/>
  <c r="I134" i="18" s="1"/>
  <c r="H9" i="18"/>
  <c r="K60" i="26"/>
  <c r="H109" i="26"/>
  <c r="H110" i="26" s="1"/>
  <c r="K14" i="26"/>
  <c r="K61" i="26" s="1"/>
  <c r="J109" i="26"/>
  <c r="J110" i="26" s="1"/>
  <c r="I14" i="26"/>
  <c r="I61" i="26" s="1"/>
  <c r="I44" i="18"/>
  <c r="H44" i="18"/>
  <c r="H75" i="18"/>
  <c r="H134" i="18" s="1"/>
  <c r="I9" i="18"/>
  <c r="J90" i="26"/>
  <c r="H90" i="26"/>
  <c r="K109" i="26"/>
  <c r="K110" i="26" s="1"/>
  <c r="H60" i="26"/>
  <c r="X34" i="22"/>
  <c r="X61" i="22"/>
  <c r="X62" i="22" s="1"/>
  <c r="X63" i="22"/>
  <c r="Z61" i="22"/>
  <c r="Z62" i="22" s="1"/>
  <c r="Z63" i="22"/>
  <c r="X39" i="22"/>
  <c r="X59" i="22" s="1"/>
  <c r="Z36" i="22"/>
  <c r="Z39" i="22" s="1"/>
  <c r="Z59" i="22" s="1"/>
  <c r="Z34" i="22"/>
  <c r="Z32" i="22"/>
  <c r="Z33" i="22" s="1"/>
  <c r="X32" i="22"/>
  <c r="X33" i="22" s="1"/>
  <c r="X10" i="22"/>
  <c r="X30" i="22" s="1"/>
  <c r="Z7" i="22"/>
  <c r="Z10" i="22" s="1"/>
  <c r="Z30" i="22" s="1"/>
  <c r="J62" i="26" l="1"/>
  <c r="J68" i="26" s="1"/>
  <c r="J63" i="26"/>
  <c r="J64" i="26"/>
  <c r="K63" i="26"/>
  <c r="I57" i="20"/>
  <c r="I59" i="20" s="1"/>
  <c r="H57" i="20"/>
  <c r="H59" i="20" s="1"/>
  <c r="I63" i="26"/>
  <c r="H64" i="26"/>
  <c r="K62" i="26"/>
  <c r="K67" i="26" s="1"/>
  <c r="K64" i="26"/>
  <c r="I62" i="26"/>
  <c r="I68" i="26" s="1"/>
  <c r="I64" i="26"/>
  <c r="J66" i="26"/>
  <c r="J67" i="26"/>
  <c r="H63" i="26"/>
  <c r="I72" i="18"/>
  <c r="H72" i="18"/>
  <c r="H62" i="26"/>
  <c r="H66" i="26" s="1"/>
  <c r="K68" i="26" l="1"/>
  <c r="I66" i="26"/>
  <c r="K66" i="26"/>
  <c r="H67" i="26"/>
  <c r="I67" i="26"/>
  <c r="H68" i="26"/>
</calcChain>
</file>

<file path=xl/sharedStrings.xml><?xml version="1.0" encoding="utf-8"?>
<sst xmlns="http://schemas.openxmlformats.org/spreadsheetml/2006/main" count="812" uniqueCount="700">
  <si>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</si>
  <si>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</si>
  <si>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</si>
  <si>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</si>
  <si>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</si>
  <si>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</si>
  <si>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</si>
  <si>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</si>
  <si>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</si>
  <si>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</si>
  <si>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</si>
  <si>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</si>
  <si>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</si>
  <si>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</si>
  <si>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</si>
  <si>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</si>
  <si>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</si>
  <si>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</si>
  <si>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</si>
  <si>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</si>
  <si>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</si>
  <si>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</si>
  <si>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</si>
  <si>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</si>
  <si>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</si>
  <si>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</si>
  <si>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</si>
  <si>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</si>
  <si>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</si>
  <si>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</si>
  <si>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</si>
  <si>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</si>
  <si>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</si>
  <si>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</si>
  <si>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</si>
  <si>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</si>
  <si>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</si>
  <si>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</si>
  <si>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</si>
  <si>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</si>
  <si>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</si>
  <si>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</si>
  <si>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</si>
  <si>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</si>
  <si>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</si>
  <si>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</si>
  <si>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</si>
  <si>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</si>
  <si>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</si>
  <si>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</si>
  <si>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</si>
  <si>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</si>
  <si>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</si>
  <si>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</si>
  <si>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</si>
  <si>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</si>
  <si>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</si>
  <si>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</si>
  <si>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</si>
  <si>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</si>
  <si>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</si>
  <si>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</si>
  <si>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</si>
  <si>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</si>
  <si>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</si>
  <si>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</si>
  <si>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</si>
  <si>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</si>
  <si>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</si>
  <si>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</si>
  <si>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</si>
  <si>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</si>
  <si>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</si>
  <si>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</si>
  <si>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</si>
  <si>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</si>
  <si>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</si>
  <si>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</si>
  <si>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</si>
  <si>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</si>
  <si>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</si>
  <si>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</si>
  <si>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</si>
  <si>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</si>
  <si>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</si>
  <si>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</si>
  <si>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</si>
  <si>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</si>
  <si>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</si>
  <si>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</si>
  <si>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</si>
  <si>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</si>
  <si>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</si>
  <si>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</si>
  <si>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</si>
  <si>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</si>
  <si>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</si>
  <si>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</si>
  <si>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</si>
  <si>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</si>
  <si>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</si>
  <si>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</si>
  <si>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</si>
  <si>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</si>
  <si>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</si>
  <si>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</si>
  <si>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</si>
  <si>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</si>
  <si>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</si>
  <si>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</si>
  <si>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</si>
  <si>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</si>
  <si>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</si>
  <si>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</si>
  <si>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</si>
  <si>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</si>
  <si>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</si>
  <si>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</si>
  <si>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</si>
  <si>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</si>
  <si>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</si>
  <si>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</si>
  <si>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</si>
  <si>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</si>
  <si>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</si>
  <si>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</si>
  <si>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</si>
  <si>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</si>
  <si>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</si>
  <si>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</si>
  <si>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</si>
  <si>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</si>
  <si>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</si>
  <si>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</si>
  <si>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</si>
  <si>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</si>
  <si>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</si>
  <si>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</si>
  <si>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</si>
  <si>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</si>
  <si>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</si>
  <si>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</si>
  <si>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</si>
  <si>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</si>
  <si>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</si>
  <si>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</si>
  <si>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</si>
  <si>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</si>
  <si>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</si>
  <si>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</si>
  <si>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</si>
  <si>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</si>
  <si>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</si>
  <si>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</si>
  <si>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</si>
  <si>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</si>
  <si>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</si>
  <si>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</si>
  <si>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</si>
  <si>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</si>
  <si>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</si>
  <si>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</si>
  <si>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</si>
  <si>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</si>
  <si>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</si>
  <si>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</si>
  <si>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</si>
  <si>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</si>
  <si>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</si>
  <si>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</si>
  <si>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</si>
  <si>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</si>
  <si>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</si>
  <si>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</si>
  <si>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</si>
  <si>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</si>
  <si>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</si>
  <si>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</si>
  <si>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</si>
  <si>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</si>
  <si>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</si>
  <si>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</si>
  <si>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</si>
  <si>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</si>
  <si>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</si>
  <si>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</si>
  <si>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</si>
  <si>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</si>
  <si>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</si>
  <si>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</si>
  <si>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</si>
  <si>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</si>
  <si>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</si>
  <si>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</si>
  <si>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</si>
  <si>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</si>
  <si>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</si>
  <si>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</si>
  <si>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</si>
  <si>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</si>
  <si>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</si>
  <si>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</si>
  <si>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</si>
  <si>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</si>
  <si>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</si>
  <si>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</si>
  <si>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</si>
  <si>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</si>
  <si>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</si>
  <si>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</si>
  <si>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</si>
  <si>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</si>
  <si>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</si>
  <si>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</si>
  <si>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</si>
  <si>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</si>
  <si>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</si>
  <si>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</si>
  <si>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</si>
  <si>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</si>
  <si>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</si>
  <si>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</si>
  <si>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</si>
  <si>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</si>
  <si>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</si>
  <si>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</si>
  <si>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</si>
  <si>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</si>
  <si>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</si>
  <si>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</si>
  <si>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</si>
  <si>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</si>
  <si>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</si>
  <si>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</si>
  <si>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</si>
  <si>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</si>
  <si>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</si>
  <si>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</si>
  <si>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</si>
  <si>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</si>
  <si>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</si>
  <si>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</si>
  <si>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</si>
  <si>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</si>
  <si>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</si>
  <si>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</si>
  <si>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</si>
  <si>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</si>
  <si>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</si>
  <si>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</si>
  <si>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</si>
  <si>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</si>
  <si>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</si>
  <si>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</si>
  <si>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</si>
  <si>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</si>
  <si>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</si>
  <si>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</si>
  <si>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</si>
  <si>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</si>
  <si>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</si>
  <si>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</si>
  <si>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</si>
  <si>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</si>
  <si>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</si>
  <si>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</si>
  <si>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</si>
  <si>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</si>
  <si>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</si>
  <si>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</si>
  <si>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</si>
  <si>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</si>
  <si>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</si>
  <si>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</si>
  <si>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</si>
  <si>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</si>
  <si>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</si>
  <si>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</si>
  <si>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</si>
  <si>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</si>
  <si>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</si>
  <si>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</si>
  <si>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</si>
  <si>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</si>
  <si>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</si>
  <si>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</si>
  <si>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</si>
  <si>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</si>
  <si>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</si>
  <si>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</si>
  <si>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</si>
  <si>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</si>
  <si>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</si>
  <si>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</si>
  <si>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</si>
  <si>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</si>
  <si>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</si>
  <si>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</si>
  <si>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</si>
  <si>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</si>
  <si>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</si>
  <si>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</si>
  <si>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</si>
  <si>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</si>
  <si>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</si>
  <si>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</si>
  <si>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</si>
  <si>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</si>
  <si>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</si>
  <si>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</si>
  <si>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</si>
  <si>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</si>
  <si>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</si>
  <si>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</si>
  <si>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</si>
  <si>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</si>
  <si>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</si>
  <si>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</si>
  <si>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</si>
  <si>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</si>
  <si>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</si>
  <si>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</si>
  <si>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</si>
  <si>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</si>
  <si>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</si>
  <si>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</si>
  <si>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</si>
  <si>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</si>
  <si>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</si>
  <si>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</si>
  <si>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</si>
  <si>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</si>
  <si>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</si>
  <si>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</si>
  <si>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</si>
  <si>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</si>
  <si>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</si>
  <si>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</si>
  <si>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</si>
  <si>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</si>
  <si>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</si>
  <si>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</si>
  <si>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</si>
  <si>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</si>
  <si>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</si>
  <si>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</si>
  <si>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</si>
  <si>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</si>
  <si>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</si>
  <si>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</si>
  <si>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</si>
  <si>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</si>
  <si>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</si>
  <si>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</si>
  <si>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</si>
  <si>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</si>
  <si>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</si>
  <si>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</si>
  <si>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</si>
  <si>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</si>
  <si>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</si>
  <si>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</si>
  <si>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</si>
  <si>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</si>
  <si>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</si>
  <si>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</si>
  <si>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</si>
  <si>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</si>
  <si>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</si>
  <si>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</si>
  <si>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</si>
  <si>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</si>
  <si>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</si>
  <si>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</si>
  <si>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</si>
  <si>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</si>
  <si>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</si>
  <si>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</si>
  <si>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</si>
  <si>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</si>
  <si>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</si>
  <si>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</si>
  <si>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</si>
  <si>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</si>
  <si>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</si>
  <si>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</si>
  <si>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</si>
  <si>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</si>
  <si>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</si>
  <si>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</si>
  <si>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</si>
  <si>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</si>
  <si>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</si>
  <si>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</si>
  <si>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</si>
  <si>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</si>
  <si>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</si>
  <si>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</si>
  <si>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</si>
  <si>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</si>
  <si>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</si>
  <si>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</si>
  <si>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</si>
  <si>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</si>
  <si>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</si>
  <si>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</si>
  <si>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</si>
  <si>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</si>
  <si>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</si>
  <si>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</si>
  <si>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</si>
  <si>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</si>
  <si>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</si>
  <si>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</si>
  <si>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</si>
  <si>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</si>
  <si>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</si>
  <si>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</si>
  <si>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</si>
  <si>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</si>
  <si>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</si>
  <si>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</si>
  <si>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</si>
  <si>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</si>
  <si>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</si>
  <si>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</si>
  <si>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</si>
  <si>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</si>
  <si>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</si>
  <si>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</si>
  <si>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</si>
  <si>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</si>
  <si>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</si>
  <si>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</si>
  <si>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</si>
  <si>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</si>
  <si>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</si>
  <si>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</si>
  <si>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</si>
  <si>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</si>
  <si>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</si>
  <si>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</si>
  <si>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</si>
  <si>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</si>
  <si>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</si>
  <si>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</si>
  <si>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</si>
  <si>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</si>
  <si>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</si>
  <si>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05012228</t>
  </si>
  <si>
    <t>HR</t>
  </si>
  <si>
    <t>74780080JD6L45P7YG07</t>
  </si>
  <si>
    <t>081210030</t>
  </si>
  <si>
    <t>62230095889</t>
  </si>
  <si>
    <t>97643</t>
  </si>
  <si>
    <t>BOSQAR d.d.</t>
  </si>
  <si>
    <t>Zagreb</t>
  </si>
  <si>
    <t>Ulica grada Vukovara 23</t>
  </si>
  <si>
    <t>ir@bosqar.com</t>
  </si>
  <si>
    <t>www.bosqar.com</t>
  </si>
  <si>
    <t>M plus Croatia d.o.o.</t>
  </si>
  <si>
    <t>M+ Agent d.o.o.</t>
  </si>
  <si>
    <t>Ulica grada Vukovara 23, 10000 Zagreb, Hrvatska</t>
  </si>
  <si>
    <t>Smartflex d.o.o.</t>
  </si>
  <si>
    <t>Smartflex sourcing d.o.o.</t>
  </si>
  <si>
    <t>Vorkplejs Proekt Doel Skopje</t>
  </si>
  <si>
    <t>M Plus Slovenija d.o.o.</t>
  </si>
  <si>
    <t>M Plus Serbia d.o.o.</t>
  </si>
  <si>
    <t>272 Tosin Bunar Street, Novi Beograd, Srbija</t>
  </si>
  <si>
    <t>Technologies Services Holding B.V.</t>
  </si>
  <si>
    <t>La Guardiaweg 58, 1043 DJ Amsterdam, Nizozemska</t>
  </si>
  <si>
    <t>M Plus BL d.o.o.</t>
  </si>
  <si>
    <t xml:space="preserve">M+ BH d.o.o. </t>
  </si>
  <si>
    <t>Džemala Bijedića 39, Sarajevo, BiH</t>
  </si>
  <si>
    <t>65-01-0742-16</t>
  </si>
  <si>
    <t xml:space="preserve">Meritus Plus Centar d.o.o. </t>
  </si>
  <si>
    <t>CMC İletişim ve Çağrı Merkezi Hizmetleri A.Ş.</t>
  </si>
  <si>
    <t>Kagithane, Caglayan Mah, Karaagac Sok. ISS No:2/10, Istanbul, Turska</t>
  </si>
  <si>
    <t>RGN İletişim Hizmetleri A.Ş.</t>
  </si>
  <si>
    <t>Pit İnsan Kaynakları ve Danışmanlık A.Ş.</t>
  </si>
  <si>
    <t>ISS Sigorta Acentelik Hizmetleri A.Ş.</t>
  </si>
  <si>
    <t>Geomant Global d.o.o.</t>
  </si>
  <si>
    <t>Cluj-Nacopa city, Bd-ul 21 Decembrie 1989, no.37, ap.16, Cluj county, Rumunjska</t>
  </si>
  <si>
    <t>Geomant UK limited</t>
  </si>
  <si>
    <t>Turnpike Gate House, Alcester Heath, Warwickshire, B49 5JG. UK</t>
  </si>
  <si>
    <t>Inova Solutions Inc</t>
  </si>
  <si>
    <t>54-1244668</t>
  </si>
  <si>
    <t>Geomant Algotech Zrt.</t>
  </si>
  <si>
    <t>Budapest 1123, Alkotas u. 50. Mađarska</t>
  </si>
  <si>
    <t>01-10-048136</t>
  </si>
  <si>
    <t>Meritus Global Strategics d.o.o.</t>
  </si>
  <si>
    <t>Meritus Global Technology d.o.o.</t>
  </si>
  <si>
    <t>BULB d.o.o.</t>
  </si>
  <si>
    <t>Bulb Upravljanje d.o.o.</t>
  </si>
  <si>
    <t>M+ Georgia LLC</t>
  </si>
  <si>
    <t>Georgia, Tbilisi, Vaja Pshavela Ave. 71a, Gruzija</t>
  </si>
  <si>
    <t>M+ Deutschland BPTO Gmbh</t>
  </si>
  <si>
    <t>Büddenstedter Weg 1, 38350 Helmstedt, Njemačka</t>
  </si>
  <si>
    <t xml:space="preserve">VORKPLEJS POSREDUVANJE I PRIVREMENO VRABOTUVANJE </t>
  </si>
  <si>
    <t>Mplus Germany GmbH</t>
  </si>
  <si>
    <t>HRB 100754</t>
  </si>
  <si>
    <t xml:space="preserve">Mplus Süd GmbH </t>
  </si>
  <si>
    <t>HRB 44718</t>
  </si>
  <si>
    <t xml:space="preserve">Mplus Nord GmbH </t>
  </si>
  <si>
    <t>Neubrandenburger Str. 14, 17291 Prenzlau, Njemačka</t>
  </si>
  <si>
    <t>HRB 15374 NP</t>
  </si>
  <si>
    <t>Mplus Gran Canaria S.L.U.</t>
  </si>
  <si>
    <t>C. Teobaldo Power 1, Maspalomas, Španjolska</t>
  </si>
  <si>
    <t>HRB GC-47749</t>
  </si>
  <si>
    <t>Vinohradská 3217/167, Prague, Češka</t>
  </si>
  <si>
    <t>07877935</t>
  </si>
  <si>
    <t>07774656</t>
  </si>
  <si>
    <t>Lidická tř. 2331/6a, Češke Budejovice, Češka</t>
  </si>
  <si>
    <t>Sladkovského 595, Kolin, Češka</t>
  </si>
  <si>
    <t>05776287</t>
  </si>
  <si>
    <t>Al. Korfantego 2, Katowice, Poljska</t>
  </si>
  <si>
    <t>000038111</t>
  </si>
  <si>
    <t>Piaristická 2, Nitra, Slovačka</t>
  </si>
  <si>
    <t>GRAIA ANALYTICS D.O.O.</t>
  </si>
  <si>
    <t>Tošin bunar 272, Beograd, Srbija</t>
  </si>
  <si>
    <t>22097008</t>
  </si>
  <si>
    <t>Graia tehnologije d.o.o.</t>
  </si>
  <si>
    <t>Ulica grada Vukovara 23, Zagreb, Hrvatska</t>
  </si>
  <si>
    <t>081657084</t>
  </si>
  <si>
    <t>Moderna Ventures B.V.</t>
  </si>
  <si>
    <t>Naritaweg 165, Amsterdam, Nizozemska</t>
  </si>
  <si>
    <t>Moderna Ventures S.A.</t>
  </si>
  <si>
    <t>Via Industrie 25, 6512 Giubiasco, Švicarska</t>
  </si>
  <si>
    <t>CH-501.3.016.666-8</t>
  </si>
  <si>
    <t>M Plus Smart Hub Romania SRL</t>
  </si>
  <si>
    <t>Splaiul Independenţei nr. 319, Sectorul 6, Cladire ob. 403A, Scara 1, Etaj 2 Dreapta, Bukurešt, Rumunjska</t>
  </si>
  <si>
    <t>M+ Slovakia, s.r.o.</t>
  </si>
  <si>
    <t xml:space="preserve">54 938 180 </t>
  </si>
  <si>
    <t>Workplace Projekt - Adria d.o.o. za usluge</t>
  </si>
  <si>
    <t>Workplace Projekt d.o.o. za usluge</t>
  </si>
  <si>
    <t>Workplace solutions d.o.o.</t>
  </si>
  <si>
    <t>Bulevar Milutina Milankovića 11g, Beograd, Srbija</t>
  </si>
  <si>
    <t>MPS Integration d.o.o.</t>
  </si>
  <si>
    <t>Integrator Holding d.o.o.</t>
  </si>
  <si>
    <t>Manpower d.o.o., Slovenia</t>
  </si>
  <si>
    <t>Vilharjeva cesta 46, Ljubljana, Slovenija</t>
  </si>
  <si>
    <t>ManpowerGroup Bulgaria</t>
  </si>
  <si>
    <t>14, Filip Kutev str, Sofia, Bugarska</t>
  </si>
  <si>
    <t>Manpower Bulgaria</t>
  </si>
  <si>
    <t>Business Integrator d.o.o.</t>
  </si>
  <si>
    <t>Manpower Munkaerő Szervezési Kft</t>
  </si>
  <si>
    <t>Váci road 76., Budapest, Mađarska</t>
  </si>
  <si>
    <t>10407745-2-41</t>
  </si>
  <si>
    <t xml:space="preserve">Manpower Business Solutions Kft </t>
  </si>
  <si>
    <t>14073463-2-41</t>
  </si>
  <si>
    <t xml:space="preserve">Manpower d.o.o. </t>
  </si>
  <si>
    <t xml:space="preserve">Manpower Savjetovanje d.o.o. </t>
  </si>
  <si>
    <t>Fra Andjela Zvizdovica 1, Sarajevo, Bosna i Hercegovina</t>
  </si>
  <si>
    <t xml:space="preserve">Manpower Business Solutions d.o.o. </t>
  </si>
  <si>
    <t>Graia Kft</t>
  </si>
  <si>
    <t>Alkotás utca 50., Budimpešta, Mađarska</t>
  </si>
  <si>
    <t>01-09-421246</t>
  </si>
  <si>
    <t>VALORIS CENTER SRL</t>
  </si>
  <si>
    <t>Șoseaua Dudești-Pantelimon 42, București 033094, Rumunjska</t>
  </si>
  <si>
    <t xml:space="preserve">VALORIS HR SRL </t>
  </si>
  <si>
    <t>Bucureşti Sectorul 3, Şos. DUDEŞTI-PANTELIMON, Nr. 42, Clădirea RAMS CENTER, birou 2, Etaj 7, Rumunjska</t>
  </si>
  <si>
    <t xml:space="preserve">VALORIS CENTER OUTSOURCING d.o.o. </t>
  </si>
  <si>
    <t>Makedonska 30, Beograd (Stari grad) 11000, Srbija</t>
  </si>
  <si>
    <t>Kanatol IEDC Limited</t>
  </si>
  <si>
    <t>Nicosia 10-12 Florinis Street, Cipar</t>
  </si>
  <si>
    <t>HR434019</t>
  </si>
  <si>
    <t>Panvita Grupa d.o.o</t>
  </si>
  <si>
    <t>081027776</t>
  </si>
  <si>
    <t>Future Food Solution</t>
  </si>
  <si>
    <t>Razlagova ulica 4, 2000 Maribor, Slovenija</t>
  </si>
  <si>
    <t>Future Food Solution d.o.o.</t>
  </si>
  <si>
    <t>081650398</t>
  </si>
  <si>
    <t>Future Food Resolution d.o.o.</t>
  </si>
  <si>
    <t>081624148</t>
  </si>
  <si>
    <t>Future Food Resolutions Dva d.o.o.</t>
  </si>
  <si>
    <t>Panvita Holding d.o.o.</t>
  </si>
  <si>
    <t>Rakičan, Lendavska 5, Slovenija</t>
  </si>
  <si>
    <t>Panvita Mesnine d.o.o.</t>
  </si>
  <si>
    <t>Panvita MIR d.d.</t>
  </si>
  <si>
    <t>Ljutomerska cesta 28B, Gornja Radgona, Slovenija</t>
  </si>
  <si>
    <t>Panvita Agromerkur d.o.o.</t>
  </si>
  <si>
    <t>Industrijska ulica 8, Murska Sobota, Slovenija</t>
  </si>
  <si>
    <t>Panvita AVE d.o.o.</t>
  </si>
  <si>
    <t>Narodnog fronta 12, Beograd, Srbija</t>
  </si>
  <si>
    <t>108843205</t>
  </si>
  <si>
    <t>Panvita d.o.o.</t>
  </si>
  <si>
    <t>Lendavska 5, Rakičan, Slovenija</t>
  </si>
  <si>
    <t>5151333</t>
  </si>
  <si>
    <t>Panvita Kmetijstvo d.o.o.</t>
  </si>
  <si>
    <t>Panvita Veterina d.o.o.</t>
  </si>
  <si>
    <t>Panvita Prašičereja d.o.o.</t>
  </si>
  <si>
    <t>Motvarjevci 48, Prosenjakovci, Slovenija</t>
  </si>
  <si>
    <t>Panvita SK Motvarjevci d.o.o.</t>
  </si>
  <si>
    <t>Panvita PRM d.o.o.</t>
  </si>
  <si>
    <t>MLINAR pekarska industrija d.o.o.</t>
  </si>
  <si>
    <t>Radnička cesta 228C, Zagreb, Hrvatska</t>
  </si>
  <si>
    <t>010015470</t>
  </si>
  <si>
    <t>Hleb i Kifle doo</t>
  </si>
  <si>
    <t>Milutina Milankovića 7V, Beograd, Srbija</t>
  </si>
  <si>
    <t>20301708</t>
  </si>
  <si>
    <t>Mlinar S d.o.o.</t>
  </si>
  <si>
    <t>Cesta na Brdo 85, Ljubljana, Slovenija</t>
  </si>
  <si>
    <t>6192076000</t>
  </si>
  <si>
    <t>SEE Bakery International S.a.r.l.</t>
  </si>
  <si>
    <t>28, Boulevard F.W Raiffeisen, Luksemburg</t>
  </si>
  <si>
    <t>B229992</t>
  </si>
  <si>
    <t xml:space="preserve">Fresh Food Production d.o.o. </t>
  </si>
  <si>
    <t>081468823</t>
  </si>
  <si>
    <t>Mplus SA Ltd</t>
  </si>
  <si>
    <t>15 York Street, Kensington B Randburg, Južnoafrička Republika</t>
  </si>
  <si>
    <t>2024/805536/07</t>
  </si>
  <si>
    <t>Savska cesta 106, Zagreb, Hrvatska</t>
  </si>
  <si>
    <t>ATP Partners d.o.o.</t>
  </si>
  <si>
    <t>M Plus BPTO d.o.o.</t>
  </si>
  <si>
    <t>Ulica Vjekoslava Heinzela 62A, Zagreb, Hrvatska</t>
  </si>
  <si>
    <t>M Plus Kosovo L.L.C.</t>
  </si>
  <si>
    <t>Besa Imami Nr. 60, Priština 10000, Kosovo</t>
  </si>
  <si>
    <t>M Plus Kazakhstan t.o.o.</t>
  </si>
  <si>
    <t>Bostandyk District, Al-Farabi Avenue, Almaty, Kazakhstan</t>
  </si>
  <si>
    <t>Obveznik: BOSQAR d.d.</t>
  </si>
  <si>
    <t>Filip Ružička</t>
  </si>
  <si>
    <t xml:space="preserve">00385 (1) 6447 899 </t>
  </si>
  <si>
    <t>filip.ruzicka@mplusgroup.eu</t>
  </si>
  <si>
    <t>n/a</t>
  </si>
  <si>
    <t>2003/002780/07</t>
  </si>
  <si>
    <t>PLP Indian Ocean</t>
  </si>
  <si>
    <t>PLP Namibia</t>
  </si>
  <si>
    <t xml:space="preserve">Next Engage </t>
  </si>
  <si>
    <t>Suite 7 Denavo House, 15 York Street, Kensington, Randburg, Gauteng,Južna Afrika</t>
  </si>
  <si>
    <t>PLP SA</t>
  </si>
  <si>
    <t>2010/0325</t>
  </si>
  <si>
    <t>2016/114127/07</t>
  </si>
  <si>
    <t>No 5 President John Kennedy Str., Port Louis, Mauricijus</t>
  </si>
  <si>
    <t>11 Troipant Street, Windhoek, Nambia, P.O. Box 32034, Namibija</t>
  </si>
  <si>
    <t>Suite 7 Denavo House, 15 York Street, Kensington, Randburg, Gauteng, Južna Afrika</t>
  </si>
  <si>
    <t>Mplus Mitte GmbH</t>
  </si>
  <si>
    <t>Böcklerstraße 219b 38102 Braunschweig, Njemačka</t>
  </si>
  <si>
    <t>HRB 205650</t>
  </si>
  <si>
    <t>11133991</t>
  </si>
  <si>
    <t>Mplus Czechia a.s.</t>
  </si>
  <si>
    <t xml:space="preserve">Mplus Megalax s.r.o. </t>
  </si>
  <si>
    <t>081194414</t>
  </si>
  <si>
    <t>081032962</t>
  </si>
  <si>
    <t>081319383</t>
  </si>
  <si>
    <t>Katharinenstr. 17, 04109 Leipzig, Njemačka</t>
  </si>
  <si>
    <t xml:space="preserve">HRB 235298 </t>
  </si>
  <si>
    <t>J12/1990/210</t>
  </si>
  <si>
    <t xml:space="preserve">Mplus HBY s.r.o. </t>
  </si>
  <si>
    <t>Mplus FJO s.r.o.</t>
  </si>
  <si>
    <t>Panvita Vrtnine d.o.o.</t>
  </si>
  <si>
    <t xml:space="preserve">65-01-0423-18 </t>
  </si>
  <si>
    <t>080675552</t>
  </si>
  <si>
    <t>080675501</t>
  </si>
  <si>
    <t>080506813</t>
  </si>
  <si>
    <t>081016585</t>
  </si>
  <si>
    <t>bul.Partizanski odredi 15A/1-3, Skopje, Makedonija</t>
  </si>
  <si>
    <t>GRAIA AI d.o.o.</t>
  </si>
  <si>
    <t>081695939</t>
  </si>
  <si>
    <t>Pristaniška ulica 4, Koper, 6000 Koper, Slovenija</t>
  </si>
  <si>
    <t>FFP Meat Division d.o.o</t>
  </si>
  <si>
    <t>081708899</t>
  </si>
  <si>
    <t>Ulica grada Vukovara 23,10000 Zagreb, Hrvatska</t>
  </si>
  <si>
    <t>Manpower Albania</t>
  </si>
  <si>
    <t>Rruga Gramoz Pashko, Godina përballë ish Kino-Klubit “Studenti”, Kati 0, Tiranë, Albania</t>
  </si>
  <si>
    <t>M61412050M</t>
  </si>
  <si>
    <t>081477798</t>
  </si>
  <si>
    <t>081277955</t>
  </si>
  <si>
    <r>
      <t>Ulica grada Vukovara 23</t>
    </r>
    <r>
      <rPr>
        <b/>
        <sz val="9"/>
        <rFont val="Arial"/>
        <family val="2"/>
        <charset val="238"/>
      </rPr>
      <t>, 10000 Zagreb, Hrvatska</t>
    </r>
  </si>
  <si>
    <r>
      <t>2186179</t>
    </r>
    <r>
      <rPr>
        <b/>
        <sz val="9"/>
        <rFont val="Arial"/>
        <family val="2"/>
      </rPr>
      <t>000</t>
    </r>
  </si>
  <si>
    <r>
      <t>Ulica Gorana Radulovića Bimbe 4</t>
    </r>
    <r>
      <rPr>
        <b/>
        <sz val="9"/>
        <rFont val="Arial"/>
        <family val="2"/>
        <charset val="238"/>
      </rPr>
      <t>, 78000 Banja Luka, BiH</t>
    </r>
  </si>
  <si>
    <r>
      <t>SC</t>
    </r>
    <r>
      <rPr>
        <b/>
        <sz val="9"/>
        <rFont val="Arial"/>
        <family val="2"/>
        <charset val="238"/>
      </rPr>
      <t xml:space="preserve"> Geomant SRL</t>
    </r>
  </si>
  <si>
    <r>
      <t>0</t>
    </r>
    <r>
      <rPr>
        <b/>
        <sz val="9"/>
        <rFont val="Arial"/>
        <family val="2"/>
        <charset val="238"/>
      </rPr>
      <t>5323859</t>
    </r>
  </si>
  <si>
    <r>
      <t xml:space="preserve">513 </t>
    </r>
    <r>
      <rPr>
        <b/>
        <sz val="9"/>
        <rFont val="Arial"/>
        <family val="2"/>
        <charset val="238"/>
      </rPr>
      <t>E Main Street, Charlottesville,</t>
    </r>
    <r>
      <rPr>
        <b/>
        <sz val="9"/>
        <rFont val="Arial"/>
        <family val="2"/>
      </rPr>
      <t>VA 22902</t>
    </r>
    <r>
      <rPr>
        <b/>
        <sz val="9"/>
        <rFont val="Arial"/>
        <family val="2"/>
        <charset val="238"/>
      </rPr>
      <t>, SAD</t>
    </r>
  </si>
  <si>
    <r>
      <t>0</t>
    </r>
    <r>
      <rPr>
        <b/>
        <sz val="9"/>
        <rFont val="Arial"/>
        <family val="2"/>
        <charset val="238"/>
      </rPr>
      <t>81343567</t>
    </r>
  </si>
  <si>
    <r>
      <t>0</t>
    </r>
    <r>
      <rPr>
        <b/>
        <sz val="9"/>
        <rFont val="Arial"/>
        <family val="2"/>
        <charset val="238"/>
      </rPr>
      <t>81343559</t>
    </r>
  </si>
  <si>
    <r>
      <t>0</t>
    </r>
    <r>
      <rPr>
        <b/>
        <sz val="9"/>
        <rFont val="Arial"/>
        <family val="2"/>
        <charset val="238"/>
      </rPr>
      <t>80568105</t>
    </r>
  </si>
  <si>
    <r>
      <t>0</t>
    </r>
    <r>
      <rPr>
        <b/>
        <sz val="9"/>
        <rFont val="Arial"/>
        <family val="2"/>
        <charset val="238"/>
      </rPr>
      <t>81348048</t>
    </r>
  </si>
  <si>
    <r>
      <t>bul.Partizanski odredi 15A/1-3</t>
    </r>
    <r>
      <rPr>
        <b/>
        <sz val="9"/>
        <rFont val="Arial"/>
        <family val="2"/>
        <charset val="238"/>
      </rPr>
      <t>, Skopje centar, Skopje, Sjeverna Makedonija</t>
    </r>
  </si>
  <si>
    <r>
      <t xml:space="preserve">Mplus </t>
    </r>
    <r>
      <rPr>
        <b/>
        <sz val="9"/>
        <rFont val="Arial"/>
        <family val="2"/>
        <charset val="238"/>
      </rPr>
      <t>ATODA spol. s.r.o.</t>
    </r>
  </si>
  <si>
    <r>
      <t>Mplus</t>
    </r>
    <r>
      <rPr>
        <b/>
        <sz val="9"/>
        <rFont val="Arial"/>
        <family val="2"/>
        <charset val="238"/>
      </rPr>
      <t xml:space="preserve"> SnackCall s.r.o.</t>
    </r>
  </si>
  <si>
    <r>
      <t>Mplus</t>
    </r>
    <r>
      <rPr>
        <b/>
        <sz val="9"/>
        <rFont val="Arial"/>
        <family val="2"/>
        <charset val="238"/>
      </rPr>
      <t xml:space="preserve"> Poland Sp.z o.o.</t>
    </r>
  </si>
  <si>
    <r>
      <t>Mplus</t>
    </r>
    <r>
      <rPr>
        <b/>
        <sz val="9"/>
        <rFont val="Arial"/>
        <family val="2"/>
        <charset val="238"/>
      </rPr>
      <t xml:space="preserve"> Slovakia s. r. o.</t>
    </r>
  </si>
  <si>
    <r>
      <t>Bulevar Milutina Milankovića 11g</t>
    </r>
    <r>
      <rPr>
        <b/>
        <sz val="9"/>
        <rFont val="Arial"/>
        <family val="2"/>
        <charset val="238"/>
      </rPr>
      <t>, Beograd, Srbija</t>
    </r>
  </si>
  <si>
    <r>
      <t>0</t>
    </r>
    <r>
      <rPr>
        <b/>
        <sz val="9"/>
        <rFont val="Arial"/>
        <family val="2"/>
        <charset val="238"/>
      </rPr>
      <t>81624620</t>
    </r>
  </si>
  <si>
    <r>
      <t>5458897</t>
    </r>
    <r>
      <rPr>
        <b/>
        <sz val="9"/>
        <rFont val="Arial"/>
        <family val="2"/>
      </rPr>
      <t>000</t>
    </r>
  </si>
  <si>
    <r>
      <t>5151309</t>
    </r>
    <r>
      <rPr>
        <b/>
        <sz val="9"/>
        <rFont val="Arial"/>
        <family val="2"/>
      </rPr>
      <t>000</t>
    </r>
  </si>
  <si>
    <r>
      <t>1794892</t>
    </r>
    <r>
      <rPr>
        <b/>
        <sz val="9"/>
        <rFont val="Arial"/>
        <family val="2"/>
      </rPr>
      <t>000</t>
    </r>
  </si>
  <si>
    <r>
      <t>1270427</t>
    </r>
    <r>
      <rPr>
        <b/>
        <sz val="9"/>
        <rFont val="Arial"/>
        <family val="2"/>
      </rPr>
      <t>000</t>
    </r>
  </si>
  <si>
    <r>
      <t>1794884</t>
    </r>
    <r>
      <rPr>
        <b/>
        <sz val="9"/>
        <rFont val="Arial"/>
        <family val="2"/>
      </rPr>
      <t>000</t>
    </r>
  </si>
  <si>
    <r>
      <t>1795333</t>
    </r>
    <r>
      <rPr>
        <b/>
        <sz val="9"/>
        <rFont val="Arial"/>
        <family val="2"/>
      </rPr>
      <t>000</t>
    </r>
  </si>
  <si>
    <r>
      <t>7095279</t>
    </r>
    <r>
      <rPr>
        <b/>
        <sz val="9"/>
        <rFont val="Arial"/>
        <family val="2"/>
      </rPr>
      <t>000</t>
    </r>
  </si>
  <si>
    <r>
      <t>1808702</t>
    </r>
    <r>
      <rPr>
        <b/>
        <sz val="9"/>
        <rFont val="Arial"/>
        <family val="2"/>
      </rPr>
      <t>000</t>
    </r>
  </si>
  <si>
    <r>
      <t>0</t>
    </r>
    <r>
      <rPr>
        <b/>
        <sz val="9"/>
        <rFont val="Arial"/>
        <family val="2"/>
        <charset val="238"/>
      </rPr>
      <t>81695971</t>
    </r>
  </si>
  <si>
    <r>
      <t>0</t>
    </r>
    <r>
      <rPr>
        <b/>
        <sz val="9"/>
        <rFont val="Arial"/>
        <family val="2"/>
        <charset val="238"/>
      </rPr>
      <t>81238497</t>
    </r>
  </si>
  <si>
    <t>stanje na dan 30.6.2026</t>
  </si>
  <si>
    <t>u razdoblju 1.1.2026. do 30.6.2026.</t>
  </si>
  <si>
    <t>MPLUS Southern Africa (Pty) Ltd</t>
  </si>
  <si>
    <t>2026/074535/07</t>
  </si>
  <si>
    <t>308 Kent Avenue, Ferndale, Randburg, 2194, Južna Afrika</t>
  </si>
  <si>
    <t>BILJEŠKE UZ FINANCIJSKE IZVJEŠTAJE – TFI 
(koji se sastavljaju za tromjesečna razdoblja)
Naziv izdavatelja:		BOSQAR d.d.
OIB: 			62230095889
Izvještajno razdoblje: 	1. siječnja 2026. – 30. lipnja 2026. godine
Bilješke uz financijske izvještaje za tromjesečna razdoblja uključuju:
a) objašnjenje poslovnih događaja koji su značajni za razumijevanje promjena u izvještaju o financijskom položaju i poslovnim rezultatima za izvještajno tromjesečno razdoblje izdavatelja u odnosu na zadnju poslovnu godinu, odnosno objavljuju se informacije vezane uz te događaje i ažuriraju odgovarajuće informacije objavljene u prošlom  godišnjem financijskom izvještaju (točke od 15. do 15C MRS 34 – Financijsko izvještavanje za razdoblja tijekom godine).
b) informacije o tome gdje je omogućen pristup posljednjim godišnjim financijskim izvještajima, radi razumijevanja informacija objavljenih u bilješkama uz financijske izvještaje sastavljene za izvještajno tromjesečno razdoblje; pristup je omogućen na internetskoj stranici izdavatelja (https://www.bosqar.com/financial-reports).
c) izjavu da se prilikom sastavljanja financijskih izvještaja za izvještajno tromjesečno razdoblje primjenjuju iste računovodstvene politike kao i u prethodnim godišnjim financijskim izvještajima ili, ako su se računovodstvene politike mijenjale, opis prirode i učinka promjena (točka 16A (a) MRS 34 – Financijsko izvještavanje za razdoblja tijekom godine); nije bilo promjena u računovodstvenim politikama.
d) objašnjenje poslovnih rezultata u slučaju da izdavatelj obavlja djelatnost sezonske prirode (točke 37. i 38. MRS 34 – Financijsko izvještavanje za razdoblja tijekom godine). Grupa nije izložena značajnim sezonskim ili cikličkim promjenama u svom poslovanju.
e) ostale objave koje propisuje MRS 34 – Financijsko izvještavanje za razdoblja tijekom godine.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Razlike između TFI i MSFI izvještaja proizlaze prvenstveno iz različite klasifikacije imovine s pravom korištenja i obveza po najmu. U TFI izvještaju imovina s pravom korištenja uključena je u materijalnu imovinu, dok se prema MSFI prikazuje zasebno. Obveze po najmu u TFI izvještaju iskazuju se unutar obveza prema bankama ili ostalih obveza, ovisno o najmodavcu, dok se prema MSFI prikazuju kao zasebna kategorija obveza po najmu.
Od ukupnog iznosa dugoročnih obveza po najmu u iznosu od 22.176.514, na obveze prema bankama odnosi se 8.694.807 (AOP 104), a prema ostalima 13.481.708  (AOP 108). Od ukupnog iznosa kratkotočnih obveza po najmu u iznosu od 16.151.193, na obveze prema bankama odnosi se 6.461.929 (AOP 116), a prema ostalima 9.689.264 (AOP 124).
Imovina s pravom korištenja iskazana je unutar dugotrajne materijalne imovine prema vrsti imovine. Od ukupnog iznosa imovine s pravom korištenja, na građevinske objekte (AOP 12) odnosi se 22.879.457, dok se na postrojenja i opremu (AOP 13) odnosi 13.488.104. Razlike između TFI i MSFI izvještaja također proizlaze iz klasifikacije obveza iskazanih na poziciji Odgođeno plaćanje troškova i prihod budućeg razdoblja (AOP 125). U TFI izvještaju na ovoj se poziciji zajednički prikazuju i kratkoročne i dugoročne obveze, dok se u financijskim izvještajima sastavljenim u skladu s MSFI navedene obveze razvrstavaju prema dospijeću na kratkoročne i dugoročne obveze. Od ukupnog iznosa 33.403.210, kratkoročne obveze iznose 22.367.285, dok dugoročne obveze iznose 11.035.925
U bilješkama uz financijske izvještaje za tromjesečna razdoblja, osim gore navedenih informacija, objavljuju se i sljedeće informacije:
1. naziv, sjedište poduzetnika (adresa), pravni oblik poduzetnika, država osnivanja, matični broj subjekta, osobni identifikacijski broj te, ako je primjenjivo, podatke o tome je li poduzetnik u likvidaciji, stečaju, skraćenom postupku prestanka društva ili izvanrednoj upravi.
Naziv: BOSQAR d.d.
Sjedište (adresa) izdavatelja: Ulica grada Vukovara 23, 10000 Zagreb
Pravni oblik izdavatelja: dioničko društvo
Država osnivanja: Republika Hrvatska
Matični broj subjekta: 81210030
Osobni identifikacijski broj: 62230095889
2. usvojene računovodstvene politike (samo naznaku o tome je li došlo do promjene u odnosu na prethodno razdoblje). 
 - Nije bilo promjena u računovodstvenim politikama.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 Nema financijskih obveza, jamstava ili nepredviđenih izdataka koji nisu uključeni u bilancu.
4. iznos i prirodu pojedinih stavki prihoda ili rashoda izuzetne veličine ili pojave.
 - Nije bilo značajnih izuzetnih prihoda ili rashoda tijekom izvještajnog razdoblja.
5. iznose koje poduzetnik duguje i koji dospijevaju nakon više od pet godina, kao i ukupna dugovanja poduzetnika pokrivena važećim osiguranjem koje je dao poduzetnik, uz naznaku vrste i oblika osiguranja.
 - Od ukupnih dugovanja, 237.616.982 EUR dospijeva nakon više od 5 godina. Ukupna dugovanja bankama i financijskim institucijama pokrivena su zadužnicama i kolateralima.
6. prosječan broj zaposlenih tijekom tekućeg razdoblja
 - 19.305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U 2026. godini nije bilo značajnijih kapitalizacija troškova plaća .
8. ako su u bilanci priznata rezerviranja za odgođeni porez, stanja odgođenog poreza na kraju poslovne godine i kretanja tih stanja tijekom poslovne godine.
 - Vrijednost priznate odgođene porezne imovine je 7.320.950 EUR-a, a odgođenih poreznih obveza 15.290.426 EUR-a.
9. naziv i sjedište svakog poduzetnika u kojem poduzetnik – bilo sam ili preko osobe koja djeluje u svoje ime, ali za račun poduzetnika – drži sudjelujući udjel u kapitalu, iskazujući iznos kapitala koji se drži, iznos ukupnog kapitala i rezervi te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Društvo nema sudjelujućih interesa
10. broj i nominalnu vrijednost, ili ako ne postoji nominalna vrijednost, knjigovodstvenu vrijednost dionica ili udjela upisanih tijekom poslovne godine u okviru odobrenog kapitala.
 - Uplaćeni i upisani kapital BOSQAR d.d. čini ukupnu vrijednost od 23.447.096 eura na dan 30. lipnja 2026 i podijeljen je na 17.666.722 redovnih dionica oznake BSQR.
11. postojanje bilo kakvih potvrda o sudjelovanju, konvertibilnih zadužnica, jamstava, opcija ili sličnih vrijednosnica ili prava, s naznakom njihovog broja i prava koja daju. 
 - Grupa nema takvih vrsta imovine/prava.
12. naziv, sjedište te pravni oblik svakog poduzetnika u kojemu poduzetnik ima neograničenu odgovornost.
 - Ovisna društva Grupe prikazana su na početnoj stranici konsolidiranog TFI-POD obrasca.
13. naziv i sjedište poduzetnika koji sastavlja tromjesečni konsolidirani financijski izvještaj najveće grupe poduzetnika u kojoj poduzetnik sudjeluje kao kontrolirani član grupe. 
 - Izdavatelj je matično društvo najveće Grupe. BOSQAR d.d., Ulica grada Vukovara 23, 10000 Zagreb sastavlja tromjesečne konsolidirane financijske izvještaje najveće Grupe, a dostupni su na internetskim stranicama Izdavatelja i službenim stranicama Zagrebačke burze.
14. naziv i sjedište poduzetnika koji sastavlja tromjesečni konsolidirani financijski izvještaj najmanje grupe poduzetnika u kojoj poduzetnik sudjeluje kao kontrolirani član i koji je također uključen u grupu poduzetnika iz točke 13. 
 - Izdavatelj je matično društvo najveće Grupe. BOSQAR d.d., Ulica grada Vukovara 23, 10000 Zagreb sastavlja tromjesečne konsolidirane financijske izvještaje najveće Grupe, a dostupni su na internetskim stranicama Izdavatelja i službenim stranicama Zagrebačke burze.
15. mjesto na kojem je moguće dobiti primjerke tromjesečnih konsolidiranih financijskih izvještaja iz točaka 13. i 14., pod uvjetom da su dostupni. 
- Izdavatelj je matično društvo najveće Grupe. BOSQAR d.d., Ulica grada Vukovara 23, 10000 Zagreb sastavlja tromjesečne konsolidirane financijske izvještaje najveće Grupe, a dostupni su na internetskim stranicama Izdavatelja i službenim stranicama Zagrebačke burze.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  Društvo nema materijalnih aranžmana s društvima koja nisu uključena u financijske izvještaje na dan 30. lipnja 2026. godine.
17. prirodu i financijski učinak značajnih događaja koji su nastupili nakon datuma bilance i nisu odraženi u računu dobiti i gubitka ili bilanci. 
 - Nema značajnih događaja koji su nastupili nakon datuma bilance i nisu odraženi u računu dobiti i gubitka ili bilanci.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</si>
</sst>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font>
    <font>
      <b/>
      <sz val="9"/>
      <name val="Arial"/>
      <family val="2"/>
    </font>
    <font>
      <sz val="11"/>
      <name val="Calibri"/>
      <family val="2"/>
      <scheme val="minor"/>
    </font>
    <font>
      <sz val="11"/>
      <color theme="6"/>
      <name val="Calibri"/>
      <family val="2"/>
      <charset val="238"/>
      <scheme val="minor"/>
    </font>
    <font>
      <sz val="11"/>
      <color rgb="FFFF000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6" fillId="0" borderId="0" applyNumberFormat="0" applyFill="0" applyBorder="0" applyAlignment="0" applyProtection="0"/>
  </cellStyleXfs>
  <cellXfs count="329">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Protection="1">
      <protection locked="0"/>
    </xf>
    <xf numFmtId="0" fontId="30" fillId="11" borderId="0" xfId="4" applyFont="1" applyFill="1" applyAlignment="1" applyProtection="1">
      <alignment vertical="top"/>
      <protection locked="0"/>
    </xf>
    <xf numFmtId="0" fontId="27" fillId="11" borderId="1" xfId="4" applyFont="1"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6" fillId="11" borderId="0" xfId="4" applyFont="1" applyFill="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30" fillId="11" borderId="13"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6" fillId="11" borderId="0" xfId="4" applyFont="1" applyFill="1" applyAlignment="1">
      <alignment horizontal="right" vertical="center" wrapText="1"/>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3" fillId="11" borderId="0" xfId="4" applyFont="1" applyFill="1" applyAlignment="1">
      <alignment vertical="center"/>
    </xf>
    <xf numFmtId="0" fontId="5" fillId="11" borderId="0" xfId="4" applyFont="1" applyFill="1" applyAlignment="1">
      <alignment horizontal="center" vertical="center"/>
    </xf>
    <xf numFmtId="0" fontId="30" fillId="11" borderId="13" xfId="4" applyFont="1" applyFill="1" applyBorder="1" applyAlignment="1">
      <alignment vertical="top"/>
    </xf>
    <xf numFmtId="0" fontId="2" fillId="11" borderId="3" xfId="4" applyFill="1" applyBorder="1"/>
    <xf numFmtId="0" fontId="2" fillId="11" borderId="2"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0" fontId="5" fillId="12" borderId="15" xfId="6" applyFont="1" applyFill="1" applyBorder="1" applyAlignment="1" applyProtection="1">
      <alignment horizontal="left" vertical="center"/>
      <protection locked="0"/>
    </xf>
    <xf numFmtId="0" fontId="30" fillId="11" borderId="0" xfId="6" applyFont="1" applyFill="1" applyProtection="1">
      <protection locked="0"/>
    </xf>
    <xf numFmtId="0" fontId="30" fillId="11" borderId="0" xfId="6" applyFont="1" applyFill="1" applyAlignment="1" applyProtection="1">
      <alignment vertical="top"/>
      <protection locked="0"/>
    </xf>
    <xf numFmtId="0" fontId="30" fillId="11" borderId="13" xfId="6" applyFont="1" applyFill="1" applyBorder="1" applyAlignment="1" applyProtection="1">
      <alignment vertical="top"/>
      <protection locked="0"/>
    </xf>
    <xf numFmtId="0" fontId="5" fillId="12" borderId="3" xfId="6" applyFont="1" applyFill="1" applyBorder="1" applyAlignment="1" applyProtection="1">
      <alignment horizontal="left" vertical="center"/>
      <protection locked="0"/>
    </xf>
    <xf numFmtId="0" fontId="5" fillId="12" borderId="2" xfId="6" applyFont="1" applyFill="1" applyBorder="1" applyAlignment="1" applyProtection="1">
      <alignment horizontal="left" vertical="center"/>
      <protection locked="0"/>
    </xf>
    <xf numFmtId="0" fontId="37" fillId="12" borderId="3" xfId="6" applyFont="1" applyFill="1" applyBorder="1" applyAlignment="1" applyProtection="1">
      <alignment horizontal="left" vertical="center"/>
      <protection locked="0"/>
    </xf>
    <xf numFmtId="0" fontId="6" fillId="11" borderId="14" xfId="4" applyFont="1" applyFill="1" applyBorder="1" applyAlignment="1">
      <alignment horizontal="center" vertical="center"/>
    </xf>
    <xf numFmtId="0" fontId="29" fillId="11" borderId="14" xfId="4" applyFont="1" applyFill="1" applyBorder="1" applyAlignment="1">
      <alignment horizontal="center" vertical="center"/>
    </xf>
    <xf numFmtId="49" fontId="38" fillId="0" borderId="0" xfId="0" applyNumberFormat="1" applyFont="1" applyProtection="1">
      <protection locked="0"/>
    </xf>
    <xf numFmtId="49" fontId="32" fillId="0" borderId="0" xfId="4" applyNumberFormat="1" applyFont="1" applyProtection="1">
      <protection locked="0"/>
    </xf>
    <xf numFmtId="0" fontId="39" fillId="0" borderId="0" xfId="4" applyFont="1" applyProtection="1">
      <protection locked="0"/>
    </xf>
    <xf numFmtId="0" fontId="2" fillId="11" borderId="10" xfId="4" applyFill="1" applyBorder="1"/>
    <xf numFmtId="0" fontId="6" fillId="11" borderId="16" xfId="4" applyFont="1" applyFill="1" applyBorder="1" applyAlignment="1">
      <alignment vertical="center"/>
    </xf>
    <xf numFmtId="0" fontId="6" fillId="11" borderId="14" xfId="4" applyFont="1" applyFill="1" applyBorder="1" applyAlignment="1">
      <alignment vertical="center"/>
    </xf>
    <xf numFmtId="0" fontId="2" fillId="11" borderId="14" xfId="4" applyFill="1" applyBorder="1"/>
    <xf numFmtId="0" fontId="30" fillId="11" borderId="14" xfId="4" applyFont="1" applyFill="1" applyBorder="1" applyAlignment="1">
      <alignment wrapText="1"/>
    </xf>
    <xf numFmtId="0" fontId="30" fillId="11" borderId="14" xfId="4" applyFont="1" applyFill="1" applyBorder="1"/>
    <xf numFmtId="0" fontId="31" fillId="11" borderId="14" xfId="4" applyFont="1" applyFill="1" applyBorder="1" applyAlignment="1">
      <alignment vertical="center"/>
    </xf>
    <xf numFmtId="0" fontId="30" fillId="11" borderId="14" xfId="4" applyFont="1" applyFill="1" applyBorder="1" applyAlignment="1">
      <alignment vertical="center"/>
    </xf>
    <xf numFmtId="0" fontId="33" fillId="11" borderId="14" xfId="4" applyFont="1" applyFill="1" applyBorder="1" applyAlignment="1">
      <alignment vertical="center"/>
    </xf>
    <xf numFmtId="0" fontId="30" fillId="11" borderId="14" xfId="4" applyFont="1" applyFill="1" applyBorder="1" applyProtection="1">
      <protection locked="0"/>
    </xf>
    <xf numFmtId="0" fontId="5" fillId="12" borderId="17" xfId="6" quotePrefix="1" applyFont="1" applyFill="1" applyBorder="1" applyAlignment="1" applyProtection="1">
      <alignment horizontal="left" vertical="center"/>
      <protection locked="0"/>
    </xf>
    <xf numFmtId="0" fontId="33" fillId="11" borderId="14" xfId="6" applyFont="1" applyFill="1" applyBorder="1" applyProtection="1">
      <protection locked="0"/>
    </xf>
    <xf numFmtId="0" fontId="33" fillId="11" borderId="14" xfId="4" applyFont="1" applyFill="1" applyBorder="1"/>
    <xf numFmtId="0" fontId="2" fillId="11" borderId="15" xfId="4" applyFill="1" applyBorder="1"/>
    <xf numFmtId="0" fontId="40" fillId="0" borderId="0" xfId="4" applyFont="1" applyProtection="1">
      <protection locked="0"/>
    </xf>
    <xf numFmtId="0" fontId="5" fillId="0" borderId="3" xfId="6" applyFont="1" applyBorder="1" applyAlignment="1" applyProtection="1">
      <alignment vertical="center"/>
      <protection locked="0"/>
    </xf>
    <xf numFmtId="0" fontId="5" fillId="0" borderId="2" xfId="6" applyFont="1" applyBorder="1" applyAlignment="1" applyProtection="1">
      <alignment vertical="center"/>
      <protection locked="0"/>
    </xf>
    <xf numFmtId="0" fontId="37" fillId="0" borderId="3" xfId="6" applyFont="1" applyBorder="1" applyAlignment="1" applyProtection="1">
      <alignment vertical="center"/>
      <protection locked="0"/>
    </xf>
    <xf numFmtId="0" fontId="5" fillId="0" borderId="15" xfId="6" applyFont="1" applyBorder="1" applyAlignment="1" applyProtection="1">
      <alignment vertical="center"/>
      <protection locked="0"/>
    </xf>
    <xf numFmtId="0" fontId="5" fillId="0" borderId="15" xfId="6" quotePrefix="1" applyFont="1" applyBorder="1" applyAlignment="1" applyProtection="1">
      <alignment horizontal="left" vertical="center"/>
      <protection locked="0"/>
    </xf>
    <xf numFmtId="0" fontId="30" fillId="0" borderId="13" xfId="6" applyFont="1" applyBorder="1" applyProtection="1">
      <protection locked="0"/>
    </xf>
    <xf numFmtId="0" fontId="30" fillId="0" borderId="0" xfId="6" applyFont="1" applyProtection="1">
      <protection locked="0"/>
    </xf>
    <xf numFmtId="0" fontId="30" fillId="0" borderId="0" xfId="6" applyFont="1" applyAlignment="1" applyProtection="1">
      <alignment vertical="top"/>
      <protection locked="0"/>
    </xf>
    <xf numFmtId="0" fontId="30" fillId="0" borderId="1" xfId="6" applyFont="1" applyBorder="1" applyAlignment="1" applyProtection="1">
      <alignment vertical="top"/>
      <protection locked="0"/>
    </xf>
    <xf numFmtId="0" fontId="30" fillId="0" borderId="14" xfId="6" applyFont="1" applyBorder="1" applyProtection="1">
      <protection locked="0"/>
    </xf>
    <xf numFmtId="0" fontId="5" fillId="0" borderId="17" xfId="6" quotePrefix="1" applyFont="1" applyBorder="1" applyAlignment="1" applyProtection="1">
      <alignment horizontal="left" vertical="center"/>
      <protection locked="0"/>
    </xf>
    <xf numFmtId="0" fontId="30" fillId="0" borderId="13" xfId="6" applyFont="1" applyBorder="1" applyAlignment="1" applyProtection="1">
      <alignment vertical="top"/>
      <protection locked="0"/>
    </xf>
    <xf numFmtId="0" fontId="30" fillId="0" borderId="1" xfId="6" applyFont="1" applyBorder="1" applyProtection="1">
      <protection locked="0"/>
    </xf>
    <xf numFmtId="0" fontId="30" fillId="0" borderId="13" xfId="4" applyFont="1" applyBorder="1" applyAlignment="1" applyProtection="1">
      <alignment vertical="top"/>
      <protection locked="0"/>
    </xf>
    <xf numFmtId="0" fontId="30" fillId="0" borderId="0" xfId="4" applyFont="1" applyAlignment="1" applyProtection="1">
      <alignment vertical="top"/>
      <protection locked="0"/>
    </xf>
    <xf numFmtId="0" fontId="30" fillId="0" borderId="14" xfId="4" applyFont="1" applyBorder="1" applyProtection="1">
      <protection locked="0"/>
    </xf>
    <xf numFmtId="0" fontId="5" fillId="0" borderId="17" xfId="6" applyFont="1" applyBorder="1" applyAlignment="1" applyProtection="1">
      <alignment horizontal="left" vertical="center"/>
      <protection locked="0"/>
    </xf>
    <xf numFmtId="0" fontId="37" fillId="0" borderId="17" xfId="6" quotePrefix="1" applyFont="1" applyBorder="1" applyAlignment="1" applyProtection="1">
      <alignment horizontal="left" vertical="center"/>
      <protection locked="0"/>
    </xf>
    <xf numFmtId="0" fontId="5" fillId="0" borderId="3" xfId="6" applyFont="1" applyBorder="1" applyAlignment="1" applyProtection="1">
      <alignment horizontal="left" vertical="center"/>
      <protection locked="0"/>
    </xf>
    <xf numFmtId="0" fontId="5" fillId="0" borderId="2" xfId="6" applyFont="1" applyBorder="1" applyAlignment="1" applyProtection="1">
      <alignment horizontal="left" vertical="center"/>
      <protection locked="0"/>
    </xf>
    <xf numFmtId="0" fontId="5" fillId="0" borderId="15" xfId="6" applyFont="1" applyBorder="1" applyAlignment="1" applyProtection="1">
      <alignment horizontal="left" vertical="center"/>
      <protection locked="0"/>
    </xf>
    <xf numFmtId="0" fontId="37" fillId="0" borderId="15" xfId="6" quotePrefix="1" applyFont="1" applyBorder="1" applyAlignment="1" applyProtection="1">
      <alignment horizontal="left" vertical="center"/>
      <protection locked="0"/>
    </xf>
    <xf numFmtId="0" fontId="30" fillId="0" borderId="0" xfId="6" applyFont="1" applyAlignment="1" applyProtection="1">
      <alignment horizontal="left"/>
      <protection locked="0"/>
    </xf>
    <xf numFmtId="0" fontId="30" fillId="0" borderId="14" xfId="6" applyFont="1" applyBorder="1" applyAlignment="1" applyProtection="1">
      <alignment horizontal="left"/>
      <protection locked="0"/>
    </xf>
    <xf numFmtId="0" fontId="30" fillId="0" borderId="1" xfId="6" applyFont="1" applyBorder="1" applyAlignment="1" applyProtection="1">
      <alignment horizontal="left"/>
      <protection locked="0"/>
    </xf>
    <xf numFmtId="0" fontId="30" fillId="0" borderId="1" xfId="6" applyFont="1" applyBorder="1" applyAlignment="1" applyProtection="1">
      <alignment horizontal="left" vertical="top"/>
      <protection locked="0"/>
    </xf>
    <xf numFmtId="0" fontId="30" fillId="0" borderId="0" xfId="6" applyFont="1" applyAlignment="1" applyProtection="1">
      <alignment horizontal="left" vertical="top"/>
      <protection locked="0"/>
    </xf>
    <xf numFmtId="0" fontId="30" fillId="0" borderId="13" xfId="6" applyFont="1" applyBorder="1" applyAlignment="1" applyProtection="1">
      <alignment horizontal="left" vertical="top"/>
      <protection locked="0"/>
    </xf>
    <xf numFmtId="0" fontId="37" fillId="0" borderId="3" xfId="6" applyFont="1" applyBorder="1" applyAlignment="1" applyProtection="1">
      <alignment horizontal="left" vertical="center"/>
      <protection locked="0"/>
    </xf>
    <xf numFmtId="0" fontId="37" fillId="0" borderId="2" xfId="6" applyFont="1" applyBorder="1" applyAlignment="1" applyProtection="1">
      <alignment horizontal="left" vertical="center"/>
      <protection locked="0"/>
    </xf>
    <xf numFmtId="0" fontId="37" fillId="0" borderId="15" xfId="6" applyFont="1" applyBorder="1" applyAlignment="1" applyProtection="1">
      <alignment horizontal="left" vertical="center"/>
      <protection locked="0"/>
    </xf>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6" applyFont="1" applyFill="1" applyBorder="1" applyAlignment="1" applyProtection="1">
      <alignment vertical="center"/>
      <protection locked="0"/>
    </xf>
    <xf numFmtId="0" fontId="30" fillId="12" borderId="2" xfId="6" applyFont="1" applyFill="1" applyBorder="1" applyAlignment="1" applyProtection="1">
      <alignment vertical="center"/>
      <protection locked="0"/>
    </xf>
    <xf numFmtId="0" fontId="30" fillId="12" borderId="15" xfId="6"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36" fillId="12" borderId="3" xfId="7" applyFill="1" applyBorder="1" applyAlignment="1" applyProtection="1">
      <alignment vertical="center"/>
      <protection locked="0"/>
    </xf>
    <xf numFmtId="0" fontId="30" fillId="12" borderId="2" xfId="0" applyFont="1" applyFill="1" applyBorder="1" applyAlignment="1" applyProtection="1">
      <alignment vertical="center"/>
      <protection locked="0"/>
    </xf>
    <xf numFmtId="0" fontId="30" fillId="12" borderId="15" xfId="0" applyFont="1" applyFill="1" applyBorder="1" applyAlignment="1" applyProtection="1">
      <alignment vertical="center"/>
      <protection locked="0"/>
    </xf>
    <xf numFmtId="0" fontId="6" fillId="11" borderId="0" xfId="4" applyFont="1" applyFill="1" applyAlignment="1">
      <alignment vertical="center"/>
    </xf>
    <xf numFmtId="49" fontId="5" fillId="12" borderId="3" xfId="6" applyNumberFormat="1" applyFont="1" applyFill="1" applyBorder="1" applyAlignment="1" applyProtection="1">
      <alignment vertical="center"/>
      <protection locked="0"/>
    </xf>
    <xf numFmtId="49" fontId="5" fillId="12" borderId="2" xfId="6" applyNumberFormat="1" applyFont="1" applyFill="1" applyBorder="1" applyAlignment="1" applyProtection="1">
      <alignment vertical="center"/>
      <protection locked="0"/>
    </xf>
    <xf numFmtId="49" fontId="5" fillId="12" borderId="15" xfId="6"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30" fillId="11" borderId="0" xfId="4" applyFont="1" applyFill="1" applyAlignment="1">
      <alignment vertical="top"/>
    </xf>
    <xf numFmtId="0" fontId="6" fillId="11" borderId="0" xfId="4" applyFont="1" applyFill="1" applyAlignment="1">
      <alignment vertical="top"/>
    </xf>
    <xf numFmtId="0" fontId="30" fillId="0" borderId="0" xfId="4" applyFont="1" applyAlignment="1" applyProtection="1">
      <alignment vertical="top"/>
      <protection locked="0"/>
    </xf>
    <xf numFmtId="0" fontId="30" fillId="0" borderId="0" xfId="4" applyFont="1" applyProtection="1">
      <protection locked="0"/>
    </xf>
    <xf numFmtId="0" fontId="5" fillId="12" borderId="3" xfId="6" applyFont="1" applyFill="1" applyBorder="1" applyAlignment="1" applyProtection="1">
      <alignment vertical="center"/>
      <protection locked="0"/>
    </xf>
    <xf numFmtId="0" fontId="5" fillId="12" borderId="2" xfId="6" applyFont="1" applyFill="1" applyBorder="1" applyAlignment="1" applyProtection="1">
      <alignment vertical="center"/>
      <protection locked="0"/>
    </xf>
    <xf numFmtId="0" fontId="5" fillId="12" borderId="15" xfId="6" applyFont="1" applyFill="1" applyBorder="1" applyAlignment="1" applyProtection="1">
      <alignmen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6" fillId="12" borderId="3" xfId="7" applyFill="1" applyBorder="1" applyProtection="1">
      <protection locked="0"/>
    </xf>
    <xf numFmtId="0" fontId="36" fillId="12" borderId="2" xfId="7" applyFill="1" applyBorder="1" applyProtection="1">
      <protection locked="0"/>
    </xf>
    <xf numFmtId="0" fontId="36" fillId="12" borderId="15" xfId="7" applyFill="1" applyBorder="1" applyProtection="1">
      <protection locked="0"/>
    </xf>
    <xf numFmtId="0" fontId="30" fillId="12" borderId="2" xfId="6" applyFont="1" applyFill="1" applyBorder="1" applyProtection="1">
      <protection locked="0"/>
    </xf>
    <xf numFmtId="0" fontId="30" fillId="12" borderId="15" xfId="6" applyFont="1" applyFill="1" applyBorder="1" applyProtection="1">
      <protection locked="0"/>
    </xf>
    <xf numFmtId="0" fontId="5" fillId="12" borderId="3" xfId="6" applyFont="1" applyFill="1" applyBorder="1" applyAlignment="1" applyProtection="1">
      <alignment horizontal="center" vertical="center"/>
      <protection locked="0"/>
    </xf>
    <xf numFmtId="0" fontId="5" fillId="12" borderId="15" xfId="6" applyFont="1" applyFill="1" applyBorder="1" applyAlignment="1" applyProtection="1">
      <alignment horizontal="center" vertical="center"/>
      <protection locked="0"/>
    </xf>
    <xf numFmtId="49" fontId="5" fillId="12" borderId="3" xfId="6" applyNumberFormat="1" applyFont="1" applyFill="1" applyBorder="1" applyAlignment="1" applyProtection="1">
      <alignment horizontal="center" vertical="center"/>
      <protection locked="0"/>
    </xf>
    <xf numFmtId="49" fontId="5" fillId="12" borderId="15" xfId="6"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8">
    <cellStyle name="Hyperlink" xfId="7"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FEF4AF2E-038B-4B68-9D51-E8F514837DAA}"/>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FI_Q2_2026_konsolidirani.xlsx" TargetMode="External"/><Relationship Id="rId2" Type="http://schemas.openxmlformats.org/officeDocument/2006/relationships/externalLinkPath" Target="https://merituspluscc.sharepoint.com/sites/consolidation/Zajednicki%20dokumenti/General/Quarterly%20reporting%202026/Q2_2026/Konsolidirano/TFI_Q2_2026_konsolidirani.xlsx" TargetMode="External"/><Relationship Id="rId1" Type="http://schemas.openxmlformats.org/officeDocument/2006/relationships/externalLinkPath" Target="/sites/consolidation/Zajednicki%20dokumenti/General/Quarterly%20reporting%202026/Q2_2026/Konsolidirano/TFI_Q2_2026_konsolidiran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S excel"/>
      <sheetName val="PL excel"/>
      <sheetName val="CF excel"/>
      <sheetName val="PK excel"/>
      <sheetName val="BS word"/>
      <sheetName val="PL word"/>
      <sheetName val="CF word"/>
      <sheetName val="PK word"/>
      <sheetName val="Bilješke"/>
      <sheetName val="Notes"/>
      <sheetName val="data -&gt;"/>
      <sheetName val="PL excel Q1"/>
      <sheetName val="TB"/>
      <sheetName val="31-12-2025"/>
      <sheetName val="Q2_2025 PL"/>
      <sheetName val="CF 2026Q1"/>
      <sheetName val="CF 2025Q1"/>
      <sheetName val="Magdeburg Q1"/>
      <sheetName val="Magdeburg Q2"/>
      <sheetName val="Panvitauplift Q1"/>
      <sheetName val="Panvitauplift Q2"/>
      <sheetName val="Pro-forma BOSQAR"/>
      <sheetName val="map"/>
      <sheetName val="NCI"/>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273"/>
  <sheetViews>
    <sheetView zoomScale="110" zoomScaleNormal="110" zoomScaleSheetLayoutView="100" workbookViewId="0">
      <selection activeCell="O29" sqref="O29"/>
    </sheetView>
  </sheetViews>
  <sheetFormatPr defaultColWidth="9.109375" defaultRowHeight="14.4" x14ac:dyDescent="0.3"/>
  <cols>
    <col min="1" max="8" width="9.109375" style="35"/>
    <col min="9" max="9" width="15.33203125" style="35" customWidth="1"/>
    <col min="10" max="10" width="10" style="35" bestFit="1" customWidth="1"/>
    <col min="11" max="13" width="9.109375" style="33"/>
    <col min="14" max="14" width="9.109375" style="34"/>
    <col min="15" max="20" width="9.109375" style="33"/>
    <col min="21" max="16384" width="9.109375" style="35"/>
  </cols>
  <sheetData>
    <row r="1" spans="1:20" ht="15.6" x14ac:dyDescent="0.3">
      <c r="A1" s="219" t="s">
        <v>305</v>
      </c>
      <c r="B1" s="220"/>
      <c r="C1" s="220"/>
      <c r="D1" s="46"/>
      <c r="E1" s="46"/>
      <c r="F1" s="46"/>
      <c r="G1" s="46"/>
      <c r="H1" s="46"/>
      <c r="I1" s="46"/>
      <c r="J1" s="117"/>
    </row>
    <row r="2" spans="1:20" ht="14.4" customHeight="1" x14ac:dyDescent="0.3">
      <c r="A2" s="221" t="s">
        <v>321</v>
      </c>
      <c r="B2" s="222"/>
      <c r="C2" s="222"/>
      <c r="D2" s="222"/>
      <c r="E2" s="222"/>
      <c r="F2" s="222"/>
      <c r="G2" s="222"/>
      <c r="H2" s="222"/>
      <c r="I2" s="222"/>
      <c r="J2" s="223"/>
      <c r="N2" s="34">
        <v>1</v>
      </c>
    </row>
    <row r="3" spans="1:20" x14ac:dyDescent="0.3">
      <c r="A3" s="47"/>
      <c r="B3" s="48"/>
      <c r="C3" s="48"/>
      <c r="D3" s="48"/>
      <c r="E3" s="48"/>
      <c r="F3" s="48"/>
      <c r="G3" s="48"/>
      <c r="H3" s="48"/>
      <c r="I3" s="48"/>
      <c r="J3" s="113"/>
      <c r="N3" s="34">
        <v>2</v>
      </c>
    </row>
    <row r="4" spans="1:20" ht="33.6" customHeight="1" x14ac:dyDescent="0.3">
      <c r="A4" s="224" t="s">
        <v>306</v>
      </c>
      <c r="B4" s="225"/>
      <c r="C4" s="225"/>
      <c r="D4" s="225"/>
      <c r="E4" s="226">
        <v>46023</v>
      </c>
      <c r="F4" s="227"/>
      <c r="G4" s="49" t="s">
        <v>0</v>
      </c>
      <c r="H4" s="226">
        <v>46203</v>
      </c>
      <c r="I4" s="227"/>
      <c r="J4" s="118"/>
      <c r="N4" s="34">
        <v>3</v>
      </c>
    </row>
    <row r="5" spans="1:20" s="33" customFormat="1" ht="10.199999999999999" customHeight="1" x14ac:dyDescent="0.3">
      <c r="A5" s="228"/>
      <c r="B5" s="229"/>
      <c r="C5" s="229"/>
      <c r="D5" s="229"/>
      <c r="E5" s="229"/>
      <c r="F5" s="229"/>
      <c r="G5" s="229"/>
      <c r="H5" s="229"/>
      <c r="I5" s="229"/>
      <c r="J5" s="230"/>
      <c r="N5" s="34">
        <v>4</v>
      </c>
    </row>
    <row r="6" spans="1:20" ht="20.399999999999999" customHeight="1" x14ac:dyDescent="0.3">
      <c r="A6" s="50"/>
      <c r="B6" s="51" t="s">
        <v>326</v>
      </c>
      <c r="C6" s="52"/>
      <c r="D6" s="52"/>
      <c r="E6" s="17">
        <v>2026</v>
      </c>
      <c r="F6" s="53"/>
      <c r="G6" s="49"/>
      <c r="H6" s="53"/>
      <c r="I6" s="54"/>
      <c r="J6" s="119"/>
    </row>
    <row r="7" spans="1:20" s="38" customFormat="1" ht="10.95" customHeight="1" x14ac:dyDescent="0.3">
      <c r="A7" s="50"/>
      <c r="B7" s="52"/>
      <c r="C7" s="52"/>
      <c r="D7" s="52"/>
      <c r="E7" s="55"/>
      <c r="F7" s="55"/>
      <c r="G7" s="49"/>
      <c r="H7" s="53"/>
      <c r="I7" s="54"/>
      <c r="J7" s="119"/>
      <c r="K7" s="36"/>
      <c r="L7" s="36"/>
      <c r="M7" s="36"/>
      <c r="N7" s="37"/>
      <c r="O7" s="36"/>
      <c r="P7" s="36"/>
      <c r="Q7" s="36"/>
      <c r="R7" s="36"/>
      <c r="S7" s="36"/>
      <c r="T7" s="36"/>
    </row>
    <row r="8" spans="1:20" ht="20.399999999999999" customHeight="1" x14ac:dyDescent="0.3">
      <c r="A8" s="50"/>
      <c r="B8" s="51" t="s">
        <v>327</v>
      </c>
      <c r="C8" s="52"/>
      <c r="D8" s="52"/>
      <c r="E8" s="17">
        <v>2</v>
      </c>
      <c r="F8" s="53"/>
      <c r="G8" s="49"/>
      <c r="H8" s="53"/>
      <c r="I8" s="54"/>
      <c r="J8" s="119"/>
    </row>
    <row r="9" spans="1:20" s="38" customFormat="1" ht="10.95" customHeight="1" x14ac:dyDescent="0.3">
      <c r="A9" s="50"/>
      <c r="B9" s="52"/>
      <c r="C9" s="52"/>
      <c r="D9" s="52"/>
      <c r="E9" s="55"/>
      <c r="F9" s="55"/>
      <c r="G9" s="49"/>
      <c r="H9" s="55"/>
      <c r="I9" s="56"/>
      <c r="J9" s="119"/>
      <c r="K9" s="36"/>
      <c r="L9" s="36"/>
      <c r="M9" s="36"/>
      <c r="N9" s="37"/>
      <c r="O9" s="36"/>
      <c r="P9" s="36"/>
      <c r="Q9" s="36"/>
      <c r="R9" s="36"/>
      <c r="S9" s="36"/>
      <c r="T9" s="36"/>
    </row>
    <row r="10" spans="1:20" ht="37.950000000000003" customHeight="1" x14ac:dyDescent="0.3">
      <c r="A10" s="213" t="s">
        <v>328</v>
      </c>
      <c r="B10" s="214"/>
      <c r="C10" s="214"/>
      <c r="D10" s="214"/>
      <c r="E10" s="214"/>
      <c r="F10" s="214"/>
      <c r="G10" s="214"/>
      <c r="H10" s="214"/>
      <c r="I10" s="214"/>
      <c r="J10" s="120"/>
    </row>
    <row r="11" spans="1:20" ht="24.6" customHeight="1" x14ac:dyDescent="0.3">
      <c r="A11" s="197" t="s">
        <v>307</v>
      </c>
      <c r="B11" s="215"/>
      <c r="C11" s="216" t="s">
        <v>449</v>
      </c>
      <c r="D11" s="217"/>
      <c r="E11" s="57"/>
      <c r="F11" s="164" t="s">
        <v>329</v>
      </c>
      <c r="G11" s="211"/>
      <c r="H11" s="180" t="s">
        <v>450</v>
      </c>
      <c r="I11" s="181"/>
      <c r="J11" s="121"/>
    </row>
    <row r="12" spans="1:20" ht="14.4" customHeight="1" x14ac:dyDescent="0.3">
      <c r="A12" s="58"/>
      <c r="B12" s="59"/>
      <c r="C12" s="59"/>
      <c r="D12" s="59"/>
      <c r="E12" s="218"/>
      <c r="F12" s="218"/>
      <c r="G12" s="218"/>
      <c r="H12" s="218"/>
      <c r="I12" s="60"/>
      <c r="J12" s="121"/>
    </row>
    <row r="13" spans="1:20" ht="21" customHeight="1" x14ac:dyDescent="0.3">
      <c r="A13" s="163" t="s">
        <v>322</v>
      </c>
      <c r="B13" s="211"/>
      <c r="C13" s="207" t="s">
        <v>452</v>
      </c>
      <c r="D13" s="208"/>
      <c r="E13" s="231"/>
      <c r="F13" s="218"/>
      <c r="G13" s="218"/>
      <c r="H13" s="218"/>
      <c r="I13" s="60"/>
      <c r="J13" s="121"/>
    </row>
    <row r="14" spans="1:20" ht="10.95" customHeight="1" x14ac:dyDescent="0.3">
      <c r="A14" s="57"/>
      <c r="B14" s="60"/>
      <c r="C14" s="44"/>
      <c r="D14" s="44"/>
      <c r="E14" s="170"/>
      <c r="F14" s="170"/>
      <c r="G14" s="170"/>
      <c r="H14" s="170"/>
      <c r="I14" s="59"/>
      <c r="J14" s="122"/>
    </row>
    <row r="15" spans="1:20" ht="22.95" customHeight="1" x14ac:dyDescent="0.3">
      <c r="A15" s="163" t="s">
        <v>308</v>
      </c>
      <c r="B15" s="211"/>
      <c r="C15" s="207" t="s">
        <v>453</v>
      </c>
      <c r="D15" s="208"/>
      <c r="E15" s="212"/>
      <c r="F15" s="199"/>
      <c r="G15" s="61" t="s">
        <v>330</v>
      </c>
      <c r="H15" s="205" t="s">
        <v>451</v>
      </c>
      <c r="I15" s="206"/>
      <c r="J15" s="123"/>
    </row>
    <row r="16" spans="1:20" ht="10.95" customHeight="1" x14ac:dyDescent="0.3">
      <c r="A16" s="57"/>
      <c r="B16" s="60"/>
      <c r="C16" s="59"/>
      <c r="D16" s="59"/>
      <c r="E16" s="170"/>
      <c r="F16" s="170"/>
      <c r="G16" s="195"/>
      <c r="H16" s="195"/>
      <c r="I16" s="59"/>
      <c r="J16" s="122"/>
    </row>
    <row r="17" spans="1:10" ht="22.95" customHeight="1" x14ac:dyDescent="0.3">
      <c r="A17" s="62"/>
      <c r="B17" s="61" t="s">
        <v>331</v>
      </c>
      <c r="C17" s="207" t="s">
        <v>454</v>
      </c>
      <c r="D17" s="208"/>
      <c r="E17" s="63"/>
      <c r="F17" s="63"/>
      <c r="G17" s="63"/>
      <c r="H17" s="63"/>
      <c r="I17" s="63"/>
      <c r="J17" s="123"/>
    </row>
    <row r="18" spans="1:10" x14ac:dyDescent="0.3">
      <c r="A18" s="209"/>
      <c r="B18" s="210"/>
      <c r="C18" s="170"/>
      <c r="D18" s="170"/>
      <c r="E18" s="170"/>
      <c r="F18" s="170"/>
      <c r="G18" s="170"/>
      <c r="H18" s="170"/>
      <c r="I18" s="59"/>
      <c r="J18" s="122"/>
    </row>
    <row r="19" spans="1:10" x14ac:dyDescent="0.3">
      <c r="A19" s="197" t="s">
        <v>309</v>
      </c>
      <c r="B19" s="198"/>
      <c r="C19" s="191" t="s">
        <v>455</v>
      </c>
      <c r="D19" s="192"/>
      <c r="E19" s="192"/>
      <c r="F19" s="192"/>
      <c r="G19" s="192"/>
      <c r="H19" s="192"/>
      <c r="I19" s="192"/>
      <c r="J19" s="193"/>
    </row>
    <row r="20" spans="1:10" x14ac:dyDescent="0.3">
      <c r="A20" s="58"/>
      <c r="B20" s="59"/>
      <c r="C20" s="64"/>
      <c r="D20" s="59"/>
      <c r="E20" s="170"/>
      <c r="F20" s="170"/>
      <c r="G20" s="170"/>
      <c r="H20" s="170"/>
      <c r="I20" s="59"/>
      <c r="J20" s="122"/>
    </row>
    <row r="21" spans="1:10" x14ac:dyDescent="0.3">
      <c r="A21" s="197" t="s">
        <v>310</v>
      </c>
      <c r="B21" s="198"/>
      <c r="C21" s="205">
        <v>10000</v>
      </c>
      <c r="D21" s="206"/>
      <c r="E21" s="170"/>
      <c r="F21" s="170"/>
      <c r="G21" s="191" t="s">
        <v>456</v>
      </c>
      <c r="H21" s="192"/>
      <c r="I21" s="192"/>
      <c r="J21" s="193"/>
    </row>
    <row r="22" spans="1:10" x14ac:dyDescent="0.3">
      <c r="A22" s="58"/>
      <c r="B22" s="59"/>
      <c r="C22" s="59"/>
      <c r="D22" s="59"/>
      <c r="E22" s="170"/>
      <c r="F22" s="170"/>
      <c r="G22" s="170"/>
      <c r="H22" s="170"/>
      <c r="I22" s="59"/>
      <c r="J22" s="122"/>
    </row>
    <row r="23" spans="1:10" x14ac:dyDescent="0.3">
      <c r="A23" s="197" t="s">
        <v>311</v>
      </c>
      <c r="B23" s="198"/>
      <c r="C23" s="191" t="s">
        <v>457</v>
      </c>
      <c r="D23" s="192"/>
      <c r="E23" s="192"/>
      <c r="F23" s="192"/>
      <c r="G23" s="192"/>
      <c r="H23" s="192"/>
      <c r="I23" s="192"/>
      <c r="J23" s="193"/>
    </row>
    <row r="24" spans="1:10" x14ac:dyDescent="0.3">
      <c r="A24" s="58"/>
      <c r="B24" s="59"/>
      <c r="C24" s="44"/>
      <c r="D24" s="59"/>
      <c r="E24" s="170"/>
      <c r="F24" s="170"/>
      <c r="G24" s="170"/>
      <c r="H24" s="170"/>
      <c r="I24" s="59"/>
      <c r="J24" s="122"/>
    </row>
    <row r="25" spans="1:10" x14ac:dyDescent="0.3">
      <c r="A25" s="197" t="s">
        <v>312</v>
      </c>
      <c r="B25" s="198"/>
      <c r="C25" s="200" t="s">
        <v>458</v>
      </c>
      <c r="D25" s="201"/>
      <c r="E25" s="201"/>
      <c r="F25" s="201"/>
      <c r="G25" s="201"/>
      <c r="H25" s="201"/>
      <c r="I25" s="201"/>
      <c r="J25" s="202"/>
    </row>
    <row r="26" spans="1:10" x14ac:dyDescent="0.3">
      <c r="A26" s="58"/>
      <c r="B26" s="59"/>
      <c r="C26" s="64"/>
      <c r="D26" s="59"/>
      <c r="E26" s="170"/>
      <c r="F26" s="170"/>
      <c r="G26" s="170"/>
      <c r="H26" s="170"/>
      <c r="I26" s="59"/>
      <c r="J26" s="122"/>
    </row>
    <row r="27" spans="1:10" x14ac:dyDescent="0.3">
      <c r="A27" s="197" t="s">
        <v>313</v>
      </c>
      <c r="B27" s="198"/>
      <c r="C27" s="200" t="s">
        <v>459</v>
      </c>
      <c r="D27" s="203"/>
      <c r="E27" s="203"/>
      <c r="F27" s="203"/>
      <c r="G27" s="203"/>
      <c r="H27" s="203"/>
      <c r="I27" s="203"/>
      <c r="J27" s="204"/>
    </row>
    <row r="28" spans="1:10" ht="13.95" customHeight="1" x14ac:dyDescent="0.3">
      <c r="A28" s="58"/>
      <c r="B28" s="59"/>
      <c r="C28" s="64"/>
      <c r="D28" s="59"/>
      <c r="E28" s="170"/>
      <c r="F28" s="170"/>
      <c r="G28" s="170"/>
      <c r="H28" s="170"/>
      <c r="I28" s="59"/>
      <c r="J28" s="122"/>
    </row>
    <row r="29" spans="1:10" ht="22.95" customHeight="1" x14ac:dyDescent="0.3">
      <c r="A29" s="163" t="s">
        <v>323</v>
      </c>
      <c r="B29" s="198"/>
      <c r="C29" s="19">
        <v>19237</v>
      </c>
      <c r="D29" s="65"/>
      <c r="E29" s="174"/>
      <c r="F29" s="174"/>
      <c r="G29" s="174"/>
      <c r="H29" s="174"/>
      <c r="I29" s="66"/>
      <c r="J29" s="124"/>
    </row>
    <row r="30" spans="1:10" x14ac:dyDescent="0.3">
      <c r="A30" s="58"/>
      <c r="B30" s="59"/>
      <c r="C30" s="59"/>
      <c r="D30" s="59"/>
      <c r="E30" s="170"/>
      <c r="F30" s="170"/>
      <c r="G30" s="170"/>
      <c r="H30" s="170"/>
      <c r="I30" s="66"/>
      <c r="J30" s="124"/>
    </row>
    <row r="31" spans="1:10" x14ac:dyDescent="0.3">
      <c r="A31" s="197" t="s">
        <v>314</v>
      </c>
      <c r="B31" s="198"/>
      <c r="C31" s="19" t="s">
        <v>334</v>
      </c>
      <c r="D31" s="196" t="s">
        <v>332</v>
      </c>
      <c r="E31" s="178"/>
      <c r="F31" s="178"/>
      <c r="G31" s="178"/>
      <c r="H31" s="59"/>
      <c r="I31" s="67" t="s">
        <v>333</v>
      </c>
      <c r="J31" s="125" t="s">
        <v>334</v>
      </c>
    </row>
    <row r="32" spans="1:10" x14ac:dyDescent="0.3">
      <c r="A32" s="197"/>
      <c r="B32" s="198"/>
      <c r="C32" s="68"/>
      <c r="D32" s="49"/>
      <c r="E32" s="199"/>
      <c r="F32" s="199"/>
      <c r="G32" s="199"/>
      <c r="H32" s="199"/>
      <c r="I32" s="66"/>
      <c r="J32" s="124"/>
    </row>
    <row r="33" spans="1:10" x14ac:dyDescent="0.3">
      <c r="A33" s="197" t="s">
        <v>324</v>
      </c>
      <c r="B33" s="198"/>
      <c r="C33" s="18" t="s">
        <v>336</v>
      </c>
      <c r="D33" s="196" t="s">
        <v>335</v>
      </c>
      <c r="E33" s="178"/>
      <c r="F33" s="178"/>
      <c r="G33" s="178"/>
      <c r="H33" s="63"/>
      <c r="I33" s="67" t="s">
        <v>336</v>
      </c>
      <c r="J33" s="125" t="s">
        <v>337</v>
      </c>
    </row>
    <row r="34" spans="1:10" x14ac:dyDescent="0.3">
      <c r="A34" s="58"/>
      <c r="B34" s="59"/>
      <c r="C34" s="59"/>
      <c r="D34" s="59"/>
      <c r="E34" s="170"/>
      <c r="F34" s="170"/>
      <c r="G34" s="170"/>
      <c r="H34" s="170"/>
      <c r="I34" s="59"/>
      <c r="J34" s="122"/>
    </row>
    <row r="35" spans="1:10" x14ac:dyDescent="0.3">
      <c r="A35" s="196" t="s">
        <v>325</v>
      </c>
      <c r="B35" s="178"/>
      <c r="C35" s="178"/>
      <c r="D35" s="178"/>
      <c r="E35" s="178" t="s">
        <v>315</v>
      </c>
      <c r="F35" s="178"/>
      <c r="G35" s="178"/>
      <c r="H35" s="178"/>
      <c r="I35" s="178"/>
      <c r="J35" s="112" t="s">
        <v>316</v>
      </c>
    </row>
    <row r="36" spans="1:10" x14ac:dyDescent="0.3">
      <c r="A36" s="58"/>
      <c r="B36" s="59"/>
      <c r="C36" s="59"/>
      <c r="D36" s="59"/>
      <c r="E36" s="170"/>
      <c r="F36" s="170"/>
      <c r="G36" s="170"/>
      <c r="H36" s="170"/>
      <c r="I36" s="59"/>
      <c r="J36" s="124"/>
    </row>
    <row r="37" spans="1:10" x14ac:dyDescent="0.3">
      <c r="A37" s="132" t="s">
        <v>460</v>
      </c>
      <c r="B37" s="133"/>
      <c r="C37" s="133"/>
      <c r="D37" s="133"/>
      <c r="E37" s="134" t="s">
        <v>667</v>
      </c>
      <c r="F37" s="133"/>
      <c r="G37" s="133"/>
      <c r="H37" s="133"/>
      <c r="I37" s="135"/>
      <c r="J37" s="136" t="s">
        <v>641</v>
      </c>
    </row>
    <row r="38" spans="1:10" x14ac:dyDescent="0.3">
      <c r="A38" s="137"/>
      <c r="B38" s="138"/>
      <c r="C38" s="139"/>
      <c r="D38" s="139"/>
      <c r="E38" s="140"/>
      <c r="F38" s="140"/>
      <c r="G38" s="140"/>
      <c r="H38" s="140"/>
      <c r="I38" s="138"/>
      <c r="J38" s="141"/>
    </row>
    <row r="39" spans="1:10" x14ac:dyDescent="0.3">
      <c r="A39" s="132" t="s">
        <v>461</v>
      </c>
      <c r="B39" s="133"/>
      <c r="C39" s="133"/>
      <c r="D39" s="133"/>
      <c r="E39" s="132" t="s">
        <v>462</v>
      </c>
      <c r="F39" s="133"/>
      <c r="G39" s="133"/>
      <c r="H39" s="133"/>
      <c r="I39" s="135"/>
      <c r="J39" s="142" t="s">
        <v>642</v>
      </c>
    </row>
    <row r="40" spans="1:10" x14ac:dyDescent="0.3">
      <c r="A40" s="143"/>
      <c r="B40" s="139"/>
      <c r="C40" s="140"/>
      <c r="D40" s="140"/>
      <c r="E40" s="144"/>
      <c r="F40" s="144"/>
      <c r="G40" s="140"/>
      <c r="H40" s="140"/>
      <c r="I40" s="140"/>
      <c r="J40" s="141"/>
    </row>
    <row r="41" spans="1:10" x14ac:dyDescent="0.3">
      <c r="A41" s="132" t="s">
        <v>463</v>
      </c>
      <c r="B41" s="133"/>
      <c r="C41" s="133"/>
      <c r="D41" s="133"/>
      <c r="E41" s="132" t="s">
        <v>462</v>
      </c>
      <c r="F41" s="133"/>
      <c r="G41" s="133"/>
      <c r="H41" s="133"/>
      <c r="I41" s="135"/>
      <c r="J41" s="142" t="s">
        <v>653</v>
      </c>
    </row>
    <row r="42" spans="1:10" x14ac:dyDescent="0.3">
      <c r="A42" s="143"/>
      <c r="B42" s="139"/>
      <c r="C42" s="139"/>
      <c r="D42" s="138"/>
      <c r="E42" s="144"/>
      <c r="F42" s="144"/>
      <c r="G42" s="140"/>
      <c r="H42" s="140"/>
      <c r="I42" s="138"/>
      <c r="J42" s="141"/>
    </row>
    <row r="43" spans="1:10" x14ac:dyDescent="0.3">
      <c r="A43" s="132" t="s">
        <v>464</v>
      </c>
      <c r="B43" s="133"/>
      <c r="C43" s="133"/>
      <c r="D43" s="133"/>
      <c r="E43" s="132" t="s">
        <v>462</v>
      </c>
      <c r="F43" s="133"/>
      <c r="G43" s="133"/>
      <c r="H43" s="133"/>
      <c r="I43" s="135"/>
      <c r="J43" s="142" t="s">
        <v>654</v>
      </c>
    </row>
    <row r="44" spans="1:10" x14ac:dyDescent="0.3">
      <c r="A44" s="145"/>
      <c r="B44" s="146"/>
      <c r="C44" s="189"/>
      <c r="D44" s="189"/>
      <c r="E44" s="190"/>
      <c r="F44" s="190"/>
      <c r="G44" s="189"/>
      <c r="H44" s="189"/>
      <c r="I44" s="189"/>
      <c r="J44" s="147"/>
    </row>
    <row r="45" spans="1:10" x14ac:dyDescent="0.3">
      <c r="A45" s="132" t="s">
        <v>465</v>
      </c>
      <c r="B45" s="133"/>
      <c r="C45" s="133"/>
      <c r="D45" s="133"/>
      <c r="E45" s="132" t="s">
        <v>655</v>
      </c>
      <c r="F45" s="133"/>
      <c r="G45" s="133"/>
      <c r="H45" s="133"/>
      <c r="I45" s="135"/>
      <c r="J45" s="148">
        <v>7762658</v>
      </c>
    </row>
    <row r="46" spans="1:10" x14ac:dyDescent="0.3">
      <c r="A46" s="143"/>
      <c r="B46" s="139"/>
      <c r="C46" s="139"/>
      <c r="D46" s="138"/>
      <c r="E46" s="144"/>
      <c r="F46" s="144"/>
      <c r="G46" s="140"/>
      <c r="H46" s="140"/>
      <c r="I46" s="138"/>
      <c r="J46" s="141"/>
    </row>
    <row r="47" spans="1:10" x14ac:dyDescent="0.3">
      <c r="A47" s="132" t="s">
        <v>466</v>
      </c>
      <c r="B47" s="133"/>
      <c r="C47" s="133"/>
      <c r="D47" s="133"/>
      <c r="E47" s="132" t="s">
        <v>658</v>
      </c>
      <c r="F47" s="133"/>
      <c r="G47" s="133"/>
      <c r="H47" s="133"/>
      <c r="I47" s="135"/>
      <c r="J47" s="148" t="s">
        <v>668</v>
      </c>
    </row>
    <row r="48" spans="1:10" x14ac:dyDescent="0.3">
      <c r="A48" s="143"/>
      <c r="B48" s="139"/>
      <c r="C48" s="139"/>
      <c r="D48" s="138"/>
      <c r="E48" s="144"/>
      <c r="F48" s="144"/>
      <c r="G48" s="140"/>
      <c r="H48" s="140"/>
      <c r="I48" s="138"/>
      <c r="J48" s="141"/>
    </row>
    <row r="49" spans="1:14" x14ac:dyDescent="0.3">
      <c r="A49" s="132" t="s">
        <v>467</v>
      </c>
      <c r="B49" s="133"/>
      <c r="C49" s="133"/>
      <c r="D49" s="133"/>
      <c r="E49" s="132" t="s">
        <v>468</v>
      </c>
      <c r="F49" s="133"/>
      <c r="G49" s="133"/>
      <c r="H49" s="133"/>
      <c r="I49" s="135"/>
      <c r="J49" s="148">
        <v>17409042</v>
      </c>
    </row>
    <row r="50" spans="1:14" x14ac:dyDescent="0.3">
      <c r="A50" s="143"/>
      <c r="B50" s="139"/>
      <c r="C50" s="139"/>
      <c r="D50" s="138"/>
      <c r="E50" s="144"/>
      <c r="F50" s="144"/>
      <c r="G50" s="140"/>
      <c r="H50" s="140"/>
      <c r="I50" s="138"/>
      <c r="J50" s="141"/>
    </row>
    <row r="51" spans="1:14" x14ac:dyDescent="0.3">
      <c r="A51" s="132" t="s">
        <v>469</v>
      </c>
      <c r="B51" s="133"/>
      <c r="C51" s="133"/>
      <c r="D51" s="133"/>
      <c r="E51" s="132" t="s">
        <v>470</v>
      </c>
      <c r="F51" s="133"/>
      <c r="G51" s="133"/>
      <c r="H51" s="133"/>
      <c r="I51" s="135"/>
      <c r="J51" s="148">
        <v>34234601</v>
      </c>
    </row>
    <row r="52" spans="1:14" x14ac:dyDescent="0.3">
      <c r="A52" s="143"/>
      <c r="B52" s="139"/>
      <c r="C52" s="139"/>
      <c r="D52" s="138"/>
      <c r="E52" s="144"/>
      <c r="F52" s="144"/>
      <c r="G52" s="140"/>
      <c r="H52" s="140"/>
      <c r="I52" s="138"/>
      <c r="J52" s="141"/>
    </row>
    <row r="53" spans="1:14" x14ac:dyDescent="0.3">
      <c r="A53" s="132" t="s">
        <v>471</v>
      </c>
      <c r="B53" s="133"/>
      <c r="C53" s="133"/>
      <c r="D53" s="133"/>
      <c r="E53" s="134" t="s">
        <v>669</v>
      </c>
      <c r="F53" s="133"/>
      <c r="G53" s="133"/>
      <c r="H53" s="133"/>
      <c r="I53" s="135"/>
      <c r="J53" s="148" t="s">
        <v>638</v>
      </c>
      <c r="L53" s="116"/>
      <c r="N53" s="114"/>
    </row>
    <row r="54" spans="1:14" x14ac:dyDescent="0.3">
      <c r="A54" s="143"/>
      <c r="B54" s="139"/>
      <c r="C54" s="139"/>
      <c r="D54" s="138"/>
      <c r="E54" s="144"/>
      <c r="F54" s="144"/>
      <c r="G54" s="140"/>
      <c r="H54" s="140"/>
      <c r="I54" s="138"/>
      <c r="J54" s="141"/>
    </row>
    <row r="55" spans="1:14" x14ac:dyDescent="0.3">
      <c r="A55" s="132" t="s">
        <v>472</v>
      </c>
      <c r="B55" s="133"/>
      <c r="C55" s="133"/>
      <c r="D55" s="133"/>
      <c r="E55" s="132" t="s">
        <v>473</v>
      </c>
      <c r="F55" s="133"/>
      <c r="G55" s="133"/>
      <c r="H55" s="133"/>
      <c r="I55" s="135"/>
      <c r="J55" s="148" t="s">
        <v>474</v>
      </c>
    </row>
    <row r="56" spans="1:14" x14ac:dyDescent="0.3">
      <c r="A56" s="143"/>
      <c r="B56" s="139"/>
      <c r="C56" s="139"/>
      <c r="D56" s="138"/>
      <c r="E56" s="144"/>
      <c r="F56" s="144"/>
      <c r="G56" s="140"/>
      <c r="H56" s="140"/>
      <c r="I56" s="138"/>
      <c r="J56" s="141"/>
    </row>
    <row r="57" spans="1:14" x14ac:dyDescent="0.3">
      <c r="A57" s="132" t="s">
        <v>475</v>
      </c>
      <c r="B57" s="133"/>
      <c r="C57" s="133"/>
      <c r="D57" s="133"/>
      <c r="E57" s="132" t="s">
        <v>468</v>
      </c>
      <c r="F57" s="133"/>
      <c r="G57" s="133"/>
      <c r="H57" s="133"/>
      <c r="I57" s="135"/>
      <c r="J57" s="148">
        <v>21096121</v>
      </c>
    </row>
    <row r="58" spans="1:14" x14ac:dyDescent="0.3">
      <c r="A58" s="143"/>
      <c r="B58" s="139"/>
      <c r="C58" s="139"/>
      <c r="D58" s="138"/>
      <c r="E58" s="144"/>
      <c r="F58" s="144"/>
      <c r="G58" s="140"/>
      <c r="H58" s="140"/>
      <c r="I58" s="138"/>
      <c r="J58" s="141"/>
    </row>
    <row r="59" spans="1:14" x14ac:dyDescent="0.3">
      <c r="A59" s="132" t="s">
        <v>476</v>
      </c>
      <c r="B59" s="133"/>
      <c r="C59" s="133"/>
      <c r="D59" s="133"/>
      <c r="E59" s="132" t="s">
        <v>477</v>
      </c>
      <c r="F59" s="133"/>
      <c r="G59" s="133"/>
      <c r="H59" s="133"/>
      <c r="I59" s="135"/>
      <c r="J59" s="148">
        <v>8900240733</v>
      </c>
    </row>
    <row r="60" spans="1:14" x14ac:dyDescent="0.3">
      <c r="A60" s="143"/>
      <c r="B60" s="139"/>
      <c r="C60" s="139"/>
      <c r="D60" s="138"/>
      <c r="E60" s="144"/>
      <c r="F60" s="144"/>
      <c r="G60" s="140"/>
      <c r="H60" s="140"/>
      <c r="I60" s="138"/>
      <c r="J60" s="141"/>
    </row>
    <row r="61" spans="1:14" x14ac:dyDescent="0.3">
      <c r="A61" s="132" t="s">
        <v>478</v>
      </c>
      <c r="B61" s="133"/>
      <c r="C61" s="133"/>
      <c r="D61" s="133"/>
      <c r="E61" s="132" t="s">
        <v>477</v>
      </c>
      <c r="F61" s="133"/>
      <c r="G61" s="133"/>
      <c r="H61" s="133"/>
      <c r="I61" s="135"/>
      <c r="J61" s="148">
        <v>7350782622</v>
      </c>
    </row>
    <row r="62" spans="1:14" x14ac:dyDescent="0.3">
      <c r="A62" s="143"/>
      <c r="B62" s="139"/>
      <c r="C62" s="139"/>
      <c r="D62" s="138"/>
      <c r="E62" s="144"/>
      <c r="F62" s="144"/>
      <c r="G62" s="140"/>
      <c r="H62" s="140"/>
      <c r="I62" s="138"/>
      <c r="J62" s="141"/>
    </row>
    <row r="63" spans="1:14" x14ac:dyDescent="0.3">
      <c r="A63" s="132" t="s">
        <v>479</v>
      </c>
      <c r="B63" s="133"/>
      <c r="C63" s="133"/>
      <c r="D63" s="133"/>
      <c r="E63" s="132" t="s">
        <v>477</v>
      </c>
      <c r="F63" s="133"/>
      <c r="G63" s="133"/>
      <c r="H63" s="133"/>
      <c r="I63" s="135"/>
      <c r="J63" s="148">
        <v>7300662559</v>
      </c>
    </row>
    <row r="64" spans="1:14" x14ac:dyDescent="0.3">
      <c r="A64" s="143"/>
      <c r="B64" s="139"/>
      <c r="C64" s="139"/>
      <c r="D64" s="138"/>
      <c r="E64" s="144"/>
      <c r="F64" s="144"/>
      <c r="G64" s="140"/>
      <c r="H64" s="140"/>
      <c r="I64" s="138"/>
      <c r="J64" s="141"/>
    </row>
    <row r="65" spans="1:12" x14ac:dyDescent="0.3">
      <c r="A65" s="132" t="s">
        <v>480</v>
      </c>
      <c r="B65" s="133"/>
      <c r="C65" s="133"/>
      <c r="D65" s="133"/>
      <c r="E65" s="132" t="s">
        <v>477</v>
      </c>
      <c r="F65" s="133"/>
      <c r="G65" s="133"/>
      <c r="H65" s="133"/>
      <c r="I65" s="135"/>
      <c r="J65" s="148">
        <v>4660678192</v>
      </c>
      <c r="L65" s="116"/>
    </row>
    <row r="66" spans="1:12" x14ac:dyDescent="0.3">
      <c r="A66" s="143"/>
      <c r="B66" s="139"/>
      <c r="C66" s="139"/>
      <c r="D66" s="138"/>
      <c r="E66" s="144"/>
      <c r="F66" s="144"/>
      <c r="G66" s="140"/>
      <c r="H66" s="140"/>
      <c r="I66" s="138"/>
      <c r="J66" s="141"/>
    </row>
    <row r="67" spans="1:12" x14ac:dyDescent="0.3">
      <c r="A67" s="132" t="s">
        <v>481</v>
      </c>
      <c r="B67" s="133"/>
      <c r="C67" s="133"/>
      <c r="D67" s="133"/>
      <c r="E67" s="134" t="s">
        <v>667</v>
      </c>
      <c r="F67" s="133"/>
      <c r="G67" s="133"/>
      <c r="H67" s="133"/>
      <c r="I67" s="135"/>
      <c r="J67" s="142" t="s">
        <v>643</v>
      </c>
    </row>
    <row r="68" spans="1:12" x14ac:dyDescent="0.3">
      <c r="A68" s="143"/>
      <c r="B68" s="139"/>
      <c r="C68" s="139"/>
      <c r="D68" s="138"/>
      <c r="E68" s="144"/>
      <c r="F68" s="144"/>
      <c r="G68" s="140"/>
      <c r="H68" s="140"/>
      <c r="I68" s="138"/>
      <c r="J68" s="141"/>
    </row>
    <row r="69" spans="1:12" x14ac:dyDescent="0.3">
      <c r="A69" s="134" t="s">
        <v>670</v>
      </c>
      <c r="B69" s="133"/>
      <c r="C69" s="133"/>
      <c r="D69" s="133"/>
      <c r="E69" s="132" t="s">
        <v>482</v>
      </c>
      <c r="F69" s="133"/>
      <c r="G69" s="133"/>
      <c r="H69" s="133"/>
      <c r="I69" s="135"/>
      <c r="J69" s="148" t="s">
        <v>646</v>
      </c>
    </row>
    <row r="70" spans="1:12" x14ac:dyDescent="0.3">
      <c r="A70" s="143"/>
      <c r="B70" s="139"/>
      <c r="C70" s="139"/>
      <c r="D70" s="138"/>
      <c r="E70" s="144"/>
      <c r="F70" s="144"/>
      <c r="G70" s="140"/>
      <c r="H70" s="140"/>
      <c r="I70" s="138"/>
      <c r="J70" s="141"/>
    </row>
    <row r="71" spans="1:12" x14ac:dyDescent="0.3">
      <c r="A71" s="132" t="s">
        <v>483</v>
      </c>
      <c r="B71" s="133"/>
      <c r="C71" s="133"/>
      <c r="D71" s="133"/>
      <c r="E71" s="132" t="s">
        <v>484</v>
      </c>
      <c r="F71" s="133"/>
      <c r="G71" s="133"/>
      <c r="H71" s="133"/>
      <c r="I71" s="135"/>
      <c r="J71" s="149" t="s">
        <v>671</v>
      </c>
    </row>
    <row r="72" spans="1:12" x14ac:dyDescent="0.3">
      <c r="A72" s="143"/>
      <c r="B72" s="139"/>
      <c r="C72" s="139"/>
      <c r="D72" s="138"/>
      <c r="E72" s="144"/>
      <c r="F72" s="144"/>
      <c r="G72" s="140"/>
      <c r="H72" s="140"/>
      <c r="I72" s="138"/>
      <c r="J72" s="141"/>
    </row>
    <row r="73" spans="1:12" x14ac:dyDescent="0.3">
      <c r="A73" s="132" t="s">
        <v>485</v>
      </c>
      <c r="B73" s="133"/>
      <c r="C73" s="133"/>
      <c r="D73" s="133"/>
      <c r="E73" s="134" t="s">
        <v>672</v>
      </c>
      <c r="F73" s="133"/>
      <c r="G73" s="133"/>
      <c r="H73" s="133"/>
      <c r="I73" s="135"/>
      <c r="J73" s="148" t="s">
        <v>486</v>
      </c>
    </row>
    <row r="74" spans="1:12" x14ac:dyDescent="0.3">
      <c r="A74" s="143"/>
      <c r="B74" s="139"/>
      <c r="C74" s="139"/>
      <c r="D74" s="138"/>
      <c r="E74" s="144"/>
      <c r="F74" s="144"/>
      <c r="G74" s="140"/>
      <c r="H74" s="140"/>
      <c r="I74" s="138"/>
      <c r="J74" s="141"/>
    </row>
    <row r="75" spans="1:12" x14ac:dyDescent="0.3">
      <c r="A75" s="132" t="s">
        <v>487</v>
      </c>
      <c r="B75" s="133"/>
      <c r="C75" s="133"/>
      <c r="D75" s="133"/>
      <c r="E75" s="132" t="s">
        <v>488</v>
      </c>
      <c r="F75" s="133"/>
      <c r="G75" s="133"/>
      <c r="H75" s="133"/>
      <c r="I75" s="135"/>
      <c r="J75" s="148" t="s">
        <v>489</v>
      </c>
    </row>
    <row r="76" spans="1:12" x14ac:dyDescent="0.3">
      <c r="A76" s="143"/>
      <c r="B76" s="139"/>
      <c r="C76" s="139"/>
      <c r="D76" s="138"/>
      <c r="E76" s="144"/>
      <c r="F76" s="144"/>
      <c r="G76" s="140"/>
      <c r="H76" s="140"/>
      <c r="I76" s="138"/>
      <c r="J76" s="141"/>
    </row>
    <row r="77" spans="1:12" x14ac:dyDescent="0.3">
      <c r="A77" s="132" t="s">
        <v>490</v>
      </c>
      <c r="B77" s="133"/>
      <c r="C77" s="133"/>
      <c r="D77" s="133"/>
      <c r="E77" s="132" t="s">
        <v>462</v>
      </c>
      <c r="F77" s="133"/>
      <c r="G77" s="133"/>
      <c r="H77" s="133"/>
      <c r="I77" s="135"/>
      <c r="J77" s="149" t="s">
        <v>673</v>
      </c>
    </row>
    <row r="78" spans="1:12" x14ac:dyDescent="0.3">
      <c r="A78" s="143"/>
      <c r="B78" s="139"/>
      <c r="C78" s="139"/>
      <c r="D78" s="138"/>
      <c r="E78" s="144"/>
      <c r="F78" s="144"/>
      <c r="G78" s="140"/>
      <c r="H78" s="140"/>
      <c r="I78" s="138"/>
      <c r="J78" s="141"/>
      <c r="L78" s="115"/>
    </row>
    <row r="79" spans="1:12" x14ac:dyDescent="0.3">
      <c r="A79" s="150" t="s">
        <v>491</v>
      </c>
      <c r="B79" s="151"/>
      <c r="C79" s="151"/>
      <c r="D79" s="152"/>
      <c r="E79" s="151" t="s">
        <v>462</v>
      </c>
      <c r="F79" s="151"/>
      <c r="G79" s="151"/>
      <c r="H79" s="151"/>
      <c r="I79" s="152"/>
      <c r="J79" s="153" t="s">
        <v>674</v>
      </c>
    </row>
    <row r="80" spans="1:12" x14ac:dyDescent="0.3">
      <c r="A80" s="143"/>
      <c r="B80" s="139"/>
      <c r="C80" s="139"/>
      <c r="D80" s="138"/>
      <c r="E80" s="138"/>
      <c r="F80" s="138"/>
      <c r="G80" s="139"/>
      <c r="H80" s="139"/>
      <c r="I80" s="138"/>
      <c r="J80" s="141"/>
    </row>
    <row r="81" spans="1:10" x14ac:dyDescent="0.3">
      <c r="A81" s="132" t="s">
        <v>492</v>
      </c>
      <c r="B81" s="133"/>
      <c r="C81" s="133"/>
      <c r="D81" s="133"/>
      <c r="E81" s="132" t="s">
        <v>462</v>
      </c>
      <c r="F81" s="133"/>
      <c r="G81" s="133"/>
      <c r="H81" s="133"/>
      <c r="I81" s="135"/>
      <c r="J81" s="149" t="s">
        <v>675</v>
      </c>
    </row>
    <row r="82" spans="1:10" x14ac:dyDescent="0.3">
      <c r="A82" s="143"/>
      <c r="B82" s="139"/>
      <c r="C82" s="139"/>
      <c r="D82" s="138"/>
      <c r="E82" s="144"/>
      <c r="F82" s="144"/>
      <c r="G82" s="140"/>
      <c r="H82" s="140"/>
      <c r="I82" s="138"/>
      <c r="J82" s="141"/>
    </row>
    <row r="83" spans="1:10" x14ac:dyDescent="0.3">
      <c r="A83" s="132" t="s">
        <v>493</v>
      </c>
      <c r="B83" s="133"/>
      <c r="C83" s="133"/>
      <c r="D83" s="133"/>
      <c r="E83" s="132" t="s">
        <v>462</v>
      </c>
      <c r="F83" s="133"/>
      <c r="G83" s="133"/>
      <c r="H83" s="133"/>
      <c r="I83" s="135"/>
      <c r="J83" s="149" t="s">
        <v>676</v>
      </c>
    </row>
    <row r="84" spans="1:10" x14ac:dyDescent="0.3">
      <c r="A84" s="143"/>
      <c r="B84" s="139"/>
      <c r="C84" s="139"/>
      <c r="D84" s="138"/>
      <c r="E84" s="144"/>
      <c r="F84" s="144"/>
      <c r="G84" s="140"/>
      <c r="H84" s="140"/>
      <c r="I84" s="138"/>
      <c r="J84" s="141"/>
    </row>
    <row r="85" spans="1:10" x14ac:dyDescent="0.3">
      <c r="A85" s="132" t="s">
        <v>494</v>
      </c>
      <c r="B85" s="133"/>
      <c r="C85" s="133"/>
      <c r="D85" s="133"/>
      <c r="E85" s="132" t="s">
        <v>495</v>
      </c>
      <c r="F85" s="133"/>
      <c r="G85" s="133"/>
      <c r="H85" s="133"/>
      <c r="I85" s="135"/>
      <c r="J85" s="148">
        <v>405483007</v>
      </c>
    </row>
    <row r="86" spans="1:10" x14ac:dyDescent="0.3">
      <c r="A86" s="143"/>
      <c r="B86" s="139"/>
      <c r="C86" s="139"/>
      <c r="D86" s="138"/>
      <c r="E86" s="144"/>
      <c r="F86" s="144"/>
      <c r="G86" s="140"/>
      <c r="H86" s="140"/>
      <c r="I86" s="138"/>
      <c r="J86" s="141"/>
    </row>
    <row r="87" spans="1:10" x14ac:dyDescent="0.3">
      <c r="A87" s="132" t="s">
        <v>496</v>
      </c>
      <c r="B87" s="133"/>
      <c r="C87" s="133"/>
      <c r="D87" s="133"/>
      <c r="E87" s="132" t="s">
        <v>497</v>
      </c>
      <c r="F87" s="133"/>
      <c r="G87" s="133"/>
      <c r="H87" s="133"/>
      <c r="I87" s="135"/>
      <c r="J87" s="148" t="s">
        <v>645</v>
      </c>
    </row>
    <row r="88" spans="1:10" x14ac:dyDescent="0.3">
      <c r="A88" s="143"/>
      <c r="B88" s="139"/>
      <c r="C88" s="139"/>
      <c r="D88" s="138"/>
      <c r="E88" s="144"/>
      <c r="F88" s="144"/>
      <c r="G88" s="140"/>
      <c r="H88" s="140"/>
      <c r="I88" s="138"/>
      <c r="J88" s="141"/>
    </row>
    <row r="89" spans="1:10" x14ac:dyDescent="0.3">
      <c r="A89" s="132" t="s">
        <v>498</v>
      </c>
      <c r="B89" s="133"/>
      <c r="C89" s="133"/>
      <c r="D89" s="133"/>
      <c r="E89" s="134" t="s">
        <v>677</v>
      </c>
      <c r="F89" s="133"/>
      <c r="G89" s="133"/>
      <c r="H89" s="133"/>
      <c r="I89" s="135"/>
      <c r="J89" s="148">
        <v>7795475</v>
      </c>
    </row>
    <row r="90" spans="1:10" x14ac:dyDescent="0.3">
      <c r="A90" s="143"/>
      <c r="B90" s="139"/>
      <c r="C90" s="139"/>
      <c r="D90" s="138"/>
      <c r="E90" s="144"/>
      <c r="F90" s="144"/>
      <c r="G90" s="140"/>
      <c r="H90" s="140"/>
      <c r="I90" s="138"/>
      <c r="J90" s="141"/>
    </row>
    <row r="91" spans="1:10" x14ac:dyDescent="0.3">
      <c r="A91" s="132" t="s">
        <v>499</v>
      </c>
      <c r="B91" s="133"/>
      <c r="C91" s="133"/>
      <c r="D91" s="133"/>
      <c r="E91" s="132" t="s">
        <v>497</v>
      </c>
      <c r="F91" s="133"/>
      <c r="G91" s="133"/>
      <c r="H91" s="133"/>
      <c r="I91" s="135"/>
      <c r="J91" s="148" t="s">
        <v>500</v>
      </c>
    </row>
    <row r="92" spans="1:10" x14ac:dyDescent="0.3">
      <c r="A92" s="143"/>
      <c r="B92" s="139"/>
      <c r="C92" s="139"/>
      <c r="D92" s="138"/>
      <c r="E92" s="144"/>
      <c r="F92" s="144"/>
      <c r="G92" s="140"/>
      <c r="H92" s="140"/>
      <c r="I92" s="138"/>
      <c r="J92" s="141"/>
    </row>
    <row r="93" spans="1:10" x14ac:dyDescent="0.3">
      <c r="A93" s="132" t="s">
        <v>501</v>
      </c>
      <c r="B93" s="133"/>
      <c r="C93" s="133"/>
      <c r="D93" s="133"/>
      <c r="E93" s="132" t="s">
        <v>644</v>
      </c>
      <c r="F93" s="133"/>
      <c r="G93" s="133"/>
      <c r="H93" s="133"/>
      <c r="I93" s="135"/>
      <c r="J93" s="148" t="s">
        <v>502</v>
      </c>
    </row>
    <row r="94" spans="1:10" x14ac:dyDescent="0.3">
      <c r="A94" s="143"/>
      <c r="B94" s="139"/>
      <c r="C94" s="139"/>
      <c r="D94" s="138"/>
      <c r="E94" s="138"/>
      <c r="F94" s="138"/>
      <c r="G94" s="139"/>
      <c r="H94" s="139"/>
      <c r="I94" s="138"/>
      <c r="J94" s="141"/>
    </row>
    <row r="95" spans="1:10" x14ac:dyDescent="0.3">
      <c r="A95" s="132" t="s">
        <v>503</v>
      </c>
      <c r="B95" s="133"/>
      <c r="C95" s="133"/>
      <c r="D95" s="133"/>
      <c r="E95" s="132" t="s">
        <v>504</v>
      </c>
      <c r="F95" s="133"/>
      <c r="G95" s="133"/>
      <c r="H95" s="133"/>
      <c r="I95" s="135"/>
      <c r="J95" s="148" t="s">
        <v>505</v>
      </c>
    </row>
    <row r="96" spans="1:10" x14ac:dyDescent="0.3">
      <c r="A96" s="143"/>
      <c r="B96" s="139"/>
      <c r="C96" s="139"/>
      <c r="D96" s="138"/>
      <c r="E96" s="138"/>
      <c r="F96" s="138"/>
      <c r="G96" s="139"/>
      <c r="H96" s="139"/>
      <c r="I96" s="138"/>
      <c r="J96" s="141"/>
    </row>
    <row r="97" spans="1:10" x14ac:dyDescent="0.3">
      <c r="A97" s="132" t="s">
        <v>635</v>
      </c>
      <c r="B97" s="133"/>
      <c r="C97" s="133"/>
      <c r="D97" s="133"/>
      <c r="E97" s="132" t="s">
        <v>636</v>
      </c>
      <c r="F97" s="133"/>
      <c r="G97" s="133"/>
      <c r="H97" s="133"/>
      <c r="I97" s="135"/>
      <c r="J97" s="148" t="s">
        <v>637</v>
      </c>
    </row>
    <row r="98" spans="1:10" x14ac:dyDescent="0.3">
      <c r="A98" s="143"/>
      <c r="B98" s="139"/>
      <c r="C98" s="139"/>
      <c r="D98" s="138"/>
      <c r="E98" s="138"/>
      <c r="F98" s="138"/>
      <c r="G98" s="139"/>
      <c r="H98" s="139"/>
      <c r="I98" s="138"/>
      <c r="J98" s="141"/>
    </row>
    <row r="99" spans="1:10" x14ac:dyDescent="0.3">
      <c r="A99" s="132" t="s">
        <v>506</v>
      </c>
      <c r="B99" s="133"/>
      <c r="C99" s="133"/>
      <c r="D99" s="133"/>
      <c r="E99" s="132" t="s">
        <v>507</v>
      </c>
      <c r="F99" s="133"/>
      <c r="G99" s="133"/>
      <c r="H99" s="133"/>
      <c r="I99" s="135"/>
      <c r="J99" s="148" t="s">
        <v>508</v>
      </c>
    </row>
    <row r="100" spans="1:10" x14ac:dyDescent="0.3">
      <c r="A100" s="143"/>
      <c r="B100" s="139"/>
      <c r="C100" s="139"/>
      <c r="D100" s="138"/>
      <c r="E100" s="144"/>
      <c r="F100" s="144"/>
      <c r="G100" s="140"/>
      <c r="H100" s="140"/>
      <c r="I100" s="154"/>
      <c r="J100" s="155"/>
    </row>
    <row r="101" spans="1:10" x14ac:dyDescent="0.3">
      <c r="A101" s="132" t="s">
        <v>639</v>
      </c>
      <c r="B101" s="133"/>
      <c r="C101" s="133"/>
      <c r="D101" s="133"/>
      <c r="E101" s="150" t="s">
        <v>509</v>
      </c>
      <c r="F101" s="151"/>
      <c r="G101" s="151"/>
      <c r="H101" s="151"/>
      <c r="I101" s="152"/>
      <c r="J101" s="142" t="s">
        <v>510</v>
      </c>
    </row>
    <row r="102" spans="1:10" x14ac:dyDescent="0.3">
      <c r="A102" s="143"/>
      <c r="B102" s="139"/>
      <c r="C102" s="139"/>
      <c r="D102" s="138"/>
      <c r="E102" s="156"/>
      <c r="F102" s="156"/>
      <c r="G102" s="157"/>
      <c r="H102" s="157"/>
      <c r="I102" s="154"/>
      <c r="J102" s="155"/>
    </row>
    <row r="103" spans="1:10" x14ac:dyDescent="0.3">
      <c r="A103" s="132" t="s">
        <v>640</v>
      </c>
      <c r="B103" s="133"/>
      <c r="C103" s="133"/>
      <c r="D103" s="133"/>
      <c r="E103" s="150" t="s">
        <v>509</v>
      </c>
      <c r="F103" s="151"/>
      <c r="G103" s="151"/>
      <c r="H103" s="151"/>
      <c r="I103" s="152"/>
      <c r="J103" s="148" t="s">
        <v>511</v>
      </c>
    </row>
    <row r="104" spans="1:10" x14ac:dyDescent="0.3">
      <c r="A104" s="143"/>
      <c r="B104" s="139"/>
      <c r="C104" s="139"/>
      <c r="D104" s="138"/>
      <c r="E104" s="156"/>
      <c r="F104" s="156"/>
      <c r="G104" s="157"/>
      <c r="H104" s="157"/>
      <c r="I104" s="154"/>
      <c r="J104" s="155"/>
    </row>
    <row r="105" spans="1:10" x14ac:dyDescent="0.3">
      <c r="A105" s="134" t="s">
        <v>678</v>
      </c>
      <c r="B105" s="133"/>
      <c r="C105" s="133"/>
      <c r="D105" s="133"/>
      <c r="E105" s="150" t="s">
        <v>512</v>
      </c>
      <c r="F105" s="151"/>
      <c r="G105" s="151"/>
      <c r="H105" s="151"/>
      <c r="I105" s="152"/>
      <c r="J105" s="148">
        <v>14106132</v>
      </c>
    </row>
    <row r="106" spans="1:10" x14ac:dyDescent="0.3">
      <c r="A106" s="143"/>
      <c r="B106" s="139"/>
      <c r="C106" s="139"/>
      <c r="D106" s="138"/>
      <c r="E106" s="156"/>
      <c r="F106" s="156"/>
      <c r="G106" s="157"/>
      <c r="H106" s="157"/>
      <c r="I106" s="154"/>
      <c r="J106" s="155"/>
    </row>
    <row r="107" spans="1:10" x14ac:dyDescent="0.3">
      <c r="A107" s="134" t="s">
        <v>679</v>
      </c>
      <c r="B107" s="133"/>
      <c r="C107" s="133"/>
      <c r="D107" s="133"/>
      <c r="E107" s="150" t="s">
        <v>513</v>
      </c>
      <c r="F107" s="151"/>
      <c r="G107" s="151"/>
      <c r="H107" s="151"/>
      <c r="I107" s="152"/>
      <c r="J107" s="148" t="s">
        <v>514</v>
      </c>
    </row>
    <row r="108" spans="1:10" x14ac:dyDescent="0.3">
      <c r="A108" s="145"/>
      <c r="B108" s="146"/>
      <c r="C108" s="189"/>
      <c r="D108" s="189"/>
      <c r="E108" s="190"/>
      <c r="F108" s="190"/>
      <c r="G108" s="189"/>
      <c r="H108" s="189"/>
      <c r="I108" s="189"/>
      <c r="J108" s="147"/>
    </row>
    <row r="109" spans="1:10" x14ac:dyDescent="0.3">
      <c r="A109" s="134" t="s">
        <v>680</v>
      </c>
      <c r="B109" s="133"/>
      <c r="C109" s="133"/>
      <c r="D109" s="133"/>
      <c r="E109" s="150" t="s">
        <v>515</v>
      </c>
      <c r="F109" s="151"/>
      <c r="G109" s="151"/>
      <c r="H109" s="151"/>
      <c r="I109" s="152"/>
      <c r="J109" s="148" t="s">
        <v>516</v>
      </c>
    </row>
    <row r="110" spans="1:10" x14ac:dyDescent="0.3">
      <c r="A110" s="143"/>
      <c r="B110" s="139"/>
      <c r="C110" s="139"/>
      <c r="D110" s="138"/>
      <c r="E110" s="154"/>
      <c r="F110" s="154"/>
      <c r="G110" s="158"/>
      <c r="H110" s="158"/>
      <c r="I110" s="154"/>
      <c r="J110" s="155"/>
    </row>
    <row r="111" spans="1:10" x14ac:dyDescent="0.3">
      <c r="A111" s="134" t="s">
        <v>648</v>
      </c>
      <c r="B111" s="133"/>
      <c r="C111" s="133"/>
      <c r="D111" s="133"/>
      <c r="E111" s="150" t="s">
        <v>517</v>
      </c>
      <c r="F111" s="151"/>
      <c r="G111" s="151"/>
      <c r="H111" s="151"/>
      <c r="I111" s="152"/>
      <c r="J111" s="148">
        <v>55401317</v>
      </c>
    </row>
    <row r="112" spans="1:10" x14ac:dyDescent="0.3">
      <c r="A112" s="143"/>
      <c r="B112" s="139"/>
      <c r="C112" s="139"/>
      <c r="D112" s="138"/>
      <c r="E112" s="156"/>
      <c r="F112" s="156"/>
      <c r="G112" s="157"/>
      <c r="H112" s="157"/>
      <c r="I112" s="154"/>
      <c r="J112" s="155"/>
    </row>
    <row r="113" spans="1:10" x14ac:dyDescent="0.3">
      <c r="A113" s="134" t="s">
        <v>647</v>
      </c>
      <c r="B113" s="133"/>
      <c r="C113" s="133"/>
      <c r="D113" s="133"/>
      <c r="E113" s="150" t="s">
        <v>517</v>
      </c>
      <c r="F113" s="151"/>
      <c r="G113" s="151"/>
      <c r="H113" s="151"/>
      <c r="I113" s="152"/>
      <c r="J113" s="148">
        <v>56317298</v>
      </c>
    </row>
    <row r="114" spans="1:10" x14ac:dyDescent="0.3">
      <c r="A114" s="143"/>
      <c r="B114" s="139"/>
      <c r="C114" s="139"/>
      <c r="D114" s="138"/>
      <c r="E114" s="156"/>
      <c r="F114" s="156"/>
      <c r="G114" s="157"/>
      <c r="H114" s="157"/>
      <c r="I114" s="154"/>
      <c r="J114" s="155"/>
    </row>
    <row r="115" spans="1:10" x14ac:dyDescent="0.3">
      <c r="A115" s="134" t="s">
        <v>681</v>
      </c>
      <c r="B115" s="133"/>
      <c r="C115" s="133"/>
      <c r="D115" s="133"/>
      <c r="E115" s="150" t="s">
        <v>517</v>
      </c>
      <c r="F115" s="151"/>
      <c r="G115" s="151"/>
      <c r="H115" s="151"/>
      <c r="I115" s="152"/>
      <c r="J115" s="148">
        <v>44070578</v>
      </c>
    </row>
    <row r="116" spans="1:10" x14ac:dyDescent="0.3">
      <c r="A116" s="143"/>
      <c r="B116" s="139"/>
      <c r="C116" s="139"/>
      <c r="D116" s="138"/>
      <c r="E116" s="154"/>
      <c r="F116" s="154"/>
      <c r="G116" s="158"/>
      <c r="H116" s="158"/>
      <c r="I116" s="154"/>
      <c r="J116" s="155"/>
    </row>
    <row r="117" spans="1:10" x14ac:dyDescent="0.3">
      <c r="A117" s="132" t="s">
        <v>518</v>
      </c>
      <c r="B117" s="133"/>
      <c r="C117" s="133"/>
      <c r="D117" s="133"/>
      <c r="E117" s="150" t="s">
        <v>519</v>
      </c>
      <c r="F117" s="151"/>
      <c r="G117" s="151"/>
      <c r="H117" s="151"/>
      <c r="I117" s="152"/>
      <c r="J117" s="148" t="s">
        <v>520</v>
      </c>
    </row>
    <row r="118" spans="1:10" x14ac:dyDescent="0.3">
      <c r="A118" s="143"/>
      <c r="B118" s="139"/>
      <c r="C118" s="139"/>
      <c r="D118" s="138"/>
      <c r="E118" s="154"/>
      <c r="F118" s="154"/>
      <c r="G118" s="158"/>
      <c r="H118" s="158"/>
      <c r="I118" s="154"/>
      <c r="J118" s="155"/>
    </row>
    <row r="119" spans="1:10" x14ac:dyDescent="0.3">
      <c r="A119" s="132" t="s">
        <v>521</v>
      </c>
      <c r="B119" s="133"/>
      <c r="C119" s="133"/>
      <c r="D119" s="133"/>
      <c r="E119" s="150" t="s">
        <v>522</v>
      </c>
      <c r="F119" s="151"/>
      <c r="G119" s="151"/>
      <c r="H119" s="151"/>
      <c r="I119" s="152"/>
      <c r="J119" s="142" t="s">
        <v>523</v>
      </c>
    </row>
    <row r="120" spans="1:10" x14ac:dyDescent="0.3">
      <c r="A120" s="143"/>
      <c r="B120" s="139"/>
      <c r="C120" s="139"/>
      <c r="D120" s="138"/>
      <c r="E120" s="154"/>
      <c r="F120" s="154"/>
      <c r="G120" s="158"/>
      <c r="H120" s="158"/>
      <c r="I120" s="154"/>
      <c r="J120" s="155"/>
    </row>
    <row r="121" spans="1:10" x14ac:dyDescent="0.3">
      <c r="A121" s="132" t="s">
        <v>524</v>
      </c>
      <c r="B121" s="133"/>
      <c r="C121" s="133"/>
      <c r="D121" s="133"/>
      <c r="E121" s="132" t="s">
        <v>525</v>
      </c>
      <c r="F121" s="133"/>
      <c r="G121" s="133"/>
      <c r="H121" s="133"/>
      <c r="I121" s="135"/>
      <c r="J121" s="148">
        <v>55159168</v>
      </c>
    </row>
    <row r="122" spans="1:10" x14ac:dyDescent="0.3">
      <c r="A122" s="143"/>
      <c r="B122" s="139"/>
      <c r="C122" s="139"/>
      <c r="D122" s="138"/>
      <c r="E122" s="144"/>
      <c r="F122" s="144"/>
      <c r="G122" s="140"/>
      <c r="H122" s="140"/>
      <c r="I122" s="154"/>
      <c r="J122" s="155"/>
    </row>
    <row r="123" spans="1:10" x14ac:dyDescent="0.3">
      <c r="A123" s="132" t="s">
        <v>526</v>
      </c>
      <c r="B123" s="133"/>
      <c r="C123" s="133"/>
      <c r="D123" s="133"/>
      <c r="E123" s="132" t="s">
        <v>527</v>
      </c>
      <c r="F123" s="133"/>
      <c r="G123" s="133"/>
      <c r="H123" s="133"/>
      <c r="I123" s="135"/>
      <c r="J123" s="148" t="s">
        <v>528</v>
      </c>
    </row>
    <row r="124" spans="1:10" x14ac:dyDescent="0.3">
      <c r="A124" s="159"/>
      <c r="B124" s="158"/>
      <c r="C124" s="158"/>
      <c r="D124" s="154"/>
      <c r="E124" s="144"/>
      <c r="F124" s="144"/>
      <c r="G124" s="140"/>
      <c r="H124" s="140"/>
      <c r="I124" s="154"/>
      <c r="J124" s="155"/>
    </row>
    <row r="125" spans="1:10" x14ac:dyDescent="0.3">
      <c r="A125" s="132" t="s">
        <v>529</v>
      </c>
      <c r="B125" s="133"/>
      <c r="C125" s="133"/>
      <c r="D125" s="133"/>
      <c r="E125" s="132" t="s">
        <v>530</v>
      </c>
      <c r="F125" s="133"/>
      <c r="G125" s="133"/>
      <c r="H125" s="133"/>
      <c r="I125" s="135"/>
      <c r="J125" s="148">
        <v>46271350</v>
      </c>
    </row>
    <row r="126" spans="1:10" x14ac:dyDescent="0.3">
      <c r="A126" s="159"/>
      <c r="B126" s="158"/>
      <c r="C126" s="158"/>
      <c r="D126" s="154"/>
      <c r="E126" s="144"/>
      <c r="F126" s="144"/>
      <c r="G126" s="140"/>
      <c r="H126" s="140"/>
      <c r="I126" s="154"/>
      <c r="J126" s="155"/>
    </row>
    <row r="127" spans="1:10" x14ac:dyDescent="0.3">
      <c r="A127" s="150" t="s">
        <v>531</v>
      </c>
      <c r="B127" s="151"/>
      <c r="C127" s="151"/>
      <c r="D127" s="151"/>
      <c r="E127" s="150" t="s">
        <v>517</v>
      </c>
      <c r="F127" s="151"/>
      <c r="G127" s="151"/>
      <c r="H127" s="151"/>
      <c r="I127" s="152"/>
      <c r="J127" s="148" t="s">
        <v>532</v>
      </c>
    </row>
    <row r="128" spans="1:10" x14ac:dyDescent="0.3">
      <c r="A128" s="143"/>
      <c r="B128" s="139"/>
      <c r="C128" s="139"/>
      <c r="D128" s="138"/>
      <c r="E128" s="138"/>
      <c r="F128" s="138"/>
      <c r="G128" s="139"/>
      <c r="H128" s="139"/>
      <c r="I128" s="138"/>
      <c r="J128" s="141" t="s">
        <v>338</v>
      </c>
    </row>
    <row r="129" spans="1:10" x14ac:dyDescent="0.3">
      <c r="A129" s="160" t="s">
        <v>533</v>
      </c>
      <c r="B129" s="151"/>
      <c r="C129" s="151"/>
      <c r="D129" s="151"/>
      <c r="E129" s="150" t="s">
        <v>522</v>
      </c>
      <c r="F129" s="151"/>
      <c r="G129" s="151"/>
      <c r="H129" s="151"/>
      <c r="I129" s="152"/>
      <c r="J129" s="142" t="s">
        <v>666</v>
      </c>
    </row>
    <row r="130" spans="1:10" x14ac:dyDescent="0.3">
      <c r="A130" s="143"/>
      <c r="B130" s="139"/>
      <c r="C130" s="139"/>
      <c r="D130" s="138"/>
      <c r="E130" s="138"/>
      <c r="F130" s="138"/>
      <c r="G130" s="139"/>
      <c r="H130" s="139"/>
      <c r="I130" s="138"/>
      <c r="J130" s="141" t="s">
        <v>339</v>
      </c>
    </row>
    <row r="131" spans="1:10" x14ac:dyDescent="0.3">
      <c r="A131" s="160" t="s">
        <v>534</v>
      </c>
      <c r="B131" s="151"/>
      <c r="C131" s="151"/>
      <c r="D131" s="151"/>
      <c r="E131" s="150" t="s">
        <v>522</v>
      </c>
      <c r="F131" s="151"/>
      <c r="G131" s="151"/>
      <c r="H131" s="151"/>
      <c r="I131" s="152"/>
      <c r="J131" s="142" t="s">
        <v>665</v>
      </c>
    </row>
    <row r="132" spans="1:10" x14ac:dyDescent="0.3">
      <c r="A132" s="143"/>
      <c r="B132" s="139"/>
      <c r="C132" s="139"/>
      <c r="D132" s="138"/>
      <c r="E132" s="138"/>
      <c r="F132" s="138"/>
      <c r="G132" s="139"/>
      <c r="H132" s="139"/>
      <c r="I132" s="138"/>
      <c r="J132" s="141"/>
    </row>
    <row r="133" spans="1:10" x14ac:dyDescent="0.3">
      <c r="A133" s="160" t="s">
        <v>535</v>
      </c>
      <c r="B133" s="151"/>
      <c r="C133" s="151"/>
      <c r="D133" s="151"/>
      <c r="E133" s="150" t="s">
        <v>536</v>
      </c>
      <c r="F133" s="151"/>
      <c r="G133" s="151"/>
      <c r="H133" s="151"/>
      <c r="I133" s="152"/>
      <c r="J133" s="148">
        <v>21999610</v>
      </c>
    </row>
    <row r="134" spans="1:10" x14ac:dyDescent="0.3">
      <c r="A134" s="143"/>
      <c r="B134" s="139"/>
      <c r="C134" s="139"/>
      <c r="D134" s="138"/>
      <c r="E134" s="138"/>
      <c r="F134" s="138"/>
      <c r="G134" s="139"/>
      <c r="H134" s="139"/>
      <c r="I134" s="138"/>
      <c r="J134" s="141"/>
    </row>
    <row r="135" spans="1:10" x14ac:dyDescent="0.3">
      <c r="A135" s="160" t="s">
        <v>537</v>
      </c>
      <c r="B135" s="151"/>
      <c r="C135" s="151"/>
      <c r="D135" s="151"/>
      <c r="E135" s="150" t="s">
        <v>536</v>
      </c>
      <c r="F135" s="151"/>
      <c r="G135" s="151"/>
      <c r="H135" s="151"/>
      <c r="I135" s="152"/>
      <c r="J135" s="148">
        <v>21551295</v>
      </c>
    </row>
    <row r="136" spans="1:10" x14ac:dyDescent="0.3">
      <c r="A136" s="143"/>
      <c r="B136" s="139"/>
      <c r="C136" s="139"/>
      <c r="D136" s="138"/>
      <c r="E136" s="138"/>
      <c r="F136" s="138"/>
      <c r="G136" s="139"/>
      <c r="H136" s="139"/>
      <c r="I136" s="138"/>
      <c r="J136" s="141"/>
    </row>
    <row r="137" spans="1:10" x14ac:dyDescent="0.3">
      <c r="A137" s="160" t="s">
        <v>538</v>
      </c>
      <c r="B137" s="151"/>
      <c r="C137" s="151"/>
      <c r="D137" s="151"/>
      <c r="E137" s="150" t="s">
        <v>536</v>
      </c>
      <c r="F137" s="151"/>
      <c r="G137" s="151"/>
      <c r="H137" s="151"/>
      <c r="I137" s="152"/>
      <c r="J137" s="148">
        <v>21576972</v>
      </c>
    </row>
    <row r="138" spans="1:10" x14ac:dyDescent="0.3">
      <c r="A138" s="143"/>
      <c r="B138" s="139"/>
      <c r="C138" s="139"/>
      <c r="D138" s="138"/>
      <c r="E138" s="138"/>
      <c r="F138" s="138"/>
      <c r="G138" s="139"/>
      <c r="H138" s="139"/>
      <c r="I138" s="138"/>
      <c r="J138" s="141"/>
    </row>
    <row r="139" spans="1:10" x14ac:dyDescent="0.3">
      <c r="A139" s="160" t="s">
        <v>539</v>
      </c>
      <c r="B139" s="151"/>
      <c r="C139" s="151"/>
      <c r="D139" s="151"/>
      <c r="E139" s="150" t="s">
        <v>540</v>
      </c>
      <c r="F139" s="151"/>
      <c r="G139" s="151"/>
      <c r="H139" s="151"/>
      <c r="I139" s="152"/>
      <c r="J139" s="148">
        <v>5025077677</v>
      </c>
    </row>
    <row r="140" spans="1:10" x14ac:dyDescent="0.3">
      <c r="A140" s="145"/>
      <c r="B140" s="146"/>
      <c r="C140" s="189"/>
      <c r="D140" s="189"/>
      <c r="E140" s="190"/>
      <c r="F140" s="190"/>
      <c r="G140" s="189"/>
      <c r="H140" s="189"/>
      <c r="I140" s="189"/>
      <c r="J140" s="147"/>
    </row>
    <row r="141" spans="1:10" x14ac:dyDescent="0.3">
      <c r="A141" s="151" t="s">
        <v>541</v>
      </c>
      <c r="B141" s="151"/>
      <c r="C141" s="151"/>
      <c r="D141" s="151"/>
      <c r="E141" s="150" t="s">
        <v>542</v>
      </c>
      <c r="F141" s="151"/>
      <c r="G141" s="151"/>
      <c r="H141" s="151"/>
      <c r="I141" s="152"/>
      <c r="J141" s="148">
        <v>175085777</v>
      </c>
    </row>
    <row r="142" spans="1:10" x14ac:dyDescent="0.3">
      <c r="A142" s="143"/>
      <c r="B142" s="139"/>
      <c r="C142" s="139"/>
      <c r="D142" s="138"/>
      <c r="E142" s="138"/>
      <c r="F142" s="138"/>
      <c r="G142" s="139"/>
      <c r="H142" s="139"/>
      <c r="I142" s="138"/>
      <c r="J142" s="141"/>
    </row>
    <row r="143" spans="1:10" x14ac:dyDescent="0.3">
      <c r="A143" s="160" t="s">
        <v>543</v>
      </c>
      <c r="B143" s="151"/>
      <c r="C143" s="151"/>
      <c r="D143" s="151"/>
      <c r="E143" s="150" t="s">
        <v>542</v>
      </c>
      <c r="F143" s="151"/>
      <c r="G143" s="151"/>
      <c r="H143" s="151"/>
      <c r="I143" s="152"/>
      <c r="J143" s="148">
        <v>175110216</v>
      </c>
    </row>
    <row r="144" spans="1:10" x14ac:dyDescent="0.3">
      <c r="A144" s="143"/>
      <c r="B144" s="139"/>
      <c r="C144" s="139"/>
      <c r="D144" s="138"/>
      <c r="E144" s="138"/>
      <c r="F144" s="138"/>
      <c r="G144" s="139"/>
      <c r="H144" s="139"/>
      <c r="I144" s="138"/>
      <c r="J144" s="141"/>
    </row>
    <row r="145" spans="1:10" x14ac:dyDescent="0.3">
      <c r="A145" s="160" t="s">
        <v>544</v>
      </c>
      <c r="B145" s="151"/>
      <c r="C145" s="151"/>
      <c r="D145" s="151"/>
      <c r="E145" s="160" t="s">
        <v>682</v>
      </c>
      <c r="F145" s="151"/>
      <c r="G145" s="151"/>
      <c r="H145" s="151"/>
      <c r="I145" s="152"/>
      <c r="J145" s="148">
        <v>21654183</v>
      </c>
    </row>
    <row r="146" spans="1:10" x14ac:dyDescent="0.3">
      <c r="A146" s="143"/>
      <c r="B146" s="139"/>
      <c r="C146" s="139"/>
      <c r="D146" s="138"/>
      <c r="E146" s="138"/>
      <c r="F146" s="138"/>
      <c r="G146" s="139"/>
      <c r="H146" s="139"/>
      <c r="I146" s="138"/>
      <c r="J146" s="141"/>
    </row>
    <row r="147" spans="1:10" x14ac:dyDescent="0.3">
      <c r="A147" s="160" t="s">
        <v>545</v>
      </c>
      <c r="B147" s="151"/>
      <c r="C147" s="151"/>
      <c r="D147" s="151"/>
      <c r="E147" s="150" t="s">
        <v>546</v>
      </c>
      <c r="F147" s="151"/>
      <c r="G147" s="151"/>
      <c r="H147" s="151"/>
      <c r="I147" s="152"/>
      <c r="J147" s="148" t="s">
        <v>547</v>
      </c>
    </row>
    <row r="148" spans="1:10" x14ac:dyDescent="0.3">
      <c r="A148" s="143"/>
      <c r="B148" s="139"/>
      <c r="C148" s="139"/>
      <c r="D148" s="138"/>
      <c r="E148" s="138"/>
      <c r="F148" s="138"/>
      <c r="G148" s="139"/>
      <c r="H148" s="139"/>
      <c r="I148" s="138"/>
      <c r="J148" s="141"/>
    </row>
    <row r="149" spans="1:10" x14ac:dyDescent="0.3">
      <c r="A149" s="160" t="s">
        <v>548</v>
      </c>
      <c r="B149" s="151"/>
      <c r="C149" s="151"/>
      <c r="D149" s="151"/>
      <c r="E149" s="150" t="s">
        <v>546</v>
      </c>
      <c r="F149" s="151"/>
      <c r="G149" s="151"/>
      <c r="H149" s="151"/>
      <c r="I149" s="152"/>
      <c r="J149" s="148" t="s">
        <v>549</v>
      </c>
    </row>
    <row r="150" spans="1:10" x14ac:dyDescent="0.3">
      <c r="A150" s="143"/>
      <c r="B150" s="139"/>
      <c r="C150" s="139"/>
      <c r="D150" s="138"/>
      <c r="E150" s="138"/>
      <c r="F150" s="138"/>
      <c r="G150" s="139"/>
      <c r="H150" s="139"/>
      <c r="I150" s="138"/>
      <c r="J150" s="141"/>
    </row>
    <row r="151" spans="1:10" x14ac:dyDescent="0.3">
      <c r="A151" s="160" t="s">
        <v>550</v>
      </c>
      <c r="B151" s="151"/>
      <c r="C151" s="151"/>
      <c r="D151" s="151"/>
      <c r="E151" s="150" t="s">
        <v>522</v>
      </c>
      <c r="F151" s="151"/>
      <c r="G151" s="151"/>
      <c r="H151" s="151"/>
      <c r="I151" s="152"/>
      <c r="J151" s="142" t="s">
        <v>651</v>
      </c>
    </row>
    <row r="152" spans="1:10" x14ac:dyDescent="0.3">
      <c r="A152" s="143"/>
      <c r="B152" s="139"/>
      <c r="C152" s="139"/>
      <c r="D152" s="138"/>
      <c r="E152" s="138"/>
      <c r="F152" s="138"/>
      <c r="G152" s="139"/>
      <c r="H152" s="139"/>
      <c r="I152" s="138"/>
      <c r="J152" s="141"/>
    </row>
    <row r="153" spans="1:10" x14ac:dyDescent="0.3">
      <c r="A153" s="160" t="s">
        <v>551</v>
      </c>
      <c r="B153" s="151"/>
      <c r="C153" s="151"/>
      <c r="D153" s="151"/>
      <c r="E153" s="150" t="s">
        <v>522</v>
      </c>
      <c r="F153" s="151"/>
      <c r="G153" s="151"/>
      <c r="H153" s="151"/>
      <c r="I153" s="152"/>
      <c r="J153" s="142" t="s">
        <v>652</v>
      </c>
    </row>
    <row r="154" spans="1:10" x14ac:dyDescent="0.3">
      <c r="A154" s="143"/>
      <c r="B154" s="139"/>
      <c r="C154" s="139"/>
      <c r="D154" s="138"/>
      <c r="E154" s="138"/>
      <c r="F154" s="138"/>
      <c r="G154" s="139"/>
      <c r="H154" s="139"/>
      <c r="I154" s="138"/>
      <c r="J154" s="141"/>
    </row>
    <row r="155" spans="1:10" x14ac:dyDescent="0.3">
      <c r="A155" s="160" t="s">
        <v>550</v>
      </c>
      <c r="B155" s="151"/>
      <c r="C155" s="151"/>
      <c r="D155" s="151"/>
      <c r="E155" s="150" t="s">
        <v>536</v>
      </c>
      <c r="F155" s="151"/>
      <c r="G155" s="151"/>
      <c r="H155" s="151"/>
      <c r="I155" s="152"/>
      <c r="J155" s="148">
        <v>20409550</v>
      </c>
    </row>
    <row r="156" spans="1:10" x14ac:dyDescent="0.3">
      <c r="A156" s="143"/>
      <c r="B156" s="139"/>
      <c r="C156" s="139"/>
      <c r="D156" s="138"/>
      <c r="E156" s="138"/>
      <c r="F156" s="138"/>
      <c r="G156" s="139"/>
      <c r="H156" s="139"/>
      <c r="I156" s="138"/>
      <c r="J156" s="141"/>
    </row>
    <row r="157" spans="1:10" x14ac:dyDescent="0.3">
      <c r="A157" s="160" t="s">
        <v>550</v>
      </c>
      <c r="B157" s="151"/>
      <c r="C157" s="151"/>
      <c r="D157" s="151"/>
      <c r="E157" s="150" t="s">
        <v>552</v>
      </c>
      <c r="F157" s="151"/>
      <c r="G157" s="151"/>
      <c r="H157" s="151"/>
      <c r="I157" s="152"/>
      <c r="J157" s="148" t="s">
        <v>650</v>
      </c>
    </row>
    <row r="158" spans="1:10" x14ac:dyDescent="0.3">
      <c r="A158" s="143"/>
      <c r="B158" s="139"/>
      <c r="C158" s="139"/>
      <c r="D158" s="138"/>
      <c r="E158" s="138"/>
      <c r="F158" s="138"/>
      <c r="G158" s="139"/>
      <c r="H158" s="139"/>
      <c r="I158" s="138"/>
      <c r="J158" s="141"/>
    </row>
    <row r="159" spans="1:10" x14ac:dyDescent="0.3">
      <c r="A159" s="160" t="s">
        <v>553</v>
      </c>
      <c r="B159" s="151"/>
      <c r="C159" s="151"/>
      <c r="D159" s="151"/>
      <c r="E159" s="150" t="s">
        <v>536</v>
      </c>
      <c r="F159" s="151"/>
      <c r="G159" s="151"/>
      <c r="H159" s="151"/>
      <c r="I159" s="152"/>
      <c r="J159" s="148">
        <v>20666528</v>
      </c>
    </row>
    <row r="160" spans="1:10" x14ac:dyDescent="0.3">
      <c r="A160" s="143"/>
      <c r="B160" s="139"/>
      <c r="C160" s="139"/>
      <c r="D160" s="138"/>
      <c r="E160" s="138"/>
      <c r="F160" s="138"/>
      <c r="G160" s="139"/>
      <c r="H160" s="139"/>
      <c r="I160" s="138"/>
      <c r="J160" s="141"/>
    </row>
    <row r="161" spans="1:10" x14ac:dyDescent="0.3">
      <c r="A161" s="160" t="s">
        <v>554</v>
      </c>
      <c r="B161" s="151"/>
      <c r="C161" s="151"/>
      <c r="D161" s="151"/>
      <c r="E161" s="150" t="s">
        <v>555</v>
      </c>
      <c r="F161" s="151"/>
      <c r="G161" s="151"/>
      <c r="H161" s="151"/>
      <c r="I161" s="152"/>
      <c r="J161" s="148" t="s">
        <v>556</v>
      </c>
    </row>
    <row r="162" spans="1:10" x14ac:dyDescent="0.3">
      <c r="A162" s="143"/>
      <c r="B162" s="139"/>
      <c r="C162" s="139"/>
      <c r="D162" s="138"/>
      <c r="E162" s="138"/>
      <c r="F162" s="138"/>
      <c r="G162" s="139"/>
      <c r="H162" s="139"/>
      <c r="I162" s="138"/>
      <c r="J162" s="141"/>
    </row>
    <row r="163" spans="1:10" x14ac:dyDescent="0.3">
      <c r="A163" s="160" t="s">
        <v>656</v>
      </c>
      <c r="B163" s="161"/>
      <c r="C163" s="161"/>
      <c r="D163" s="162"/>
      <c r="E163" s="161" t="s">
        <v>614</v>
      </c>
      <c r="F163" s="161"/>
      <c r="G163" s="161"/>
      <c r="H163" s="161"/>
      <c r="I163" s="162"/>
      <c r="J163" s="149" t="s">
        <v>657</v>
      </c>
    </row>
    <row r="164" spans="1:10" x14ac:dyDescent="0.3">
      <c r="A164" s="143"/>
      <c r="B164" s="139"/>
      <c r="C164" s="139"/>
      <c r="D164" s="138"/>
      <c r="E164" s="138"/>
      <c r="F164" s="138"/>
      <c r="G164" s="139"/>
      <c r="H164" s="139"/>
      <c r="I164" s="138"/>
      <c r="J164" s="141"/>
    </row>
    <row r="165" spans="1:10" x14ac:dyDescent="0.3">
      <c r="A165" s="160" t="s">
        <v>557</v>
      </c>
      <c r="B165" s="161"/>
      <c r="C165" s="161"/>
      <c r="D165" s="162"/>
      <c r="E165" s="151" t="s">
        <v>558</v>
      </c>
      <c r="F165" s="151"/>
      <c r="G165" s="151"/>
      <c r="H165" s="151"/>
      <c r="I165" s="152"/>
      <c r="J165" s="148">
        <v>18602432</v>
      </c>
    </row>
    <row r="166" spans="1:10" x14ac:dyDescent="0.3">
      <c r="A166" s="143"/>
      <c r="B166" s="139"/>
      <c r="C166" s="139"/>
      <c r="D166" s="138"/>
      <c r="E166" s="138"/>
      <c r="F166" s="138"/>
      <c r="G166" s="139"/>
      <c r="H166" s="139"/>
      <c r="I166" s="138"/>
      <c r="J166" s="141"/>
    </row>
    <row r="167" spans="1:10" x14ac:dyDescent="0.3">
      <c r="A167" s="160" t="s">
        <v>559</v>
      </c>
      <c r="B167" s="161"/>
      <c r="C167" s="161"/>
      <c r="D167" s="162"/>
      <c r="E167" s="151" t="s">
        <v>560</v>
      </c>
      <c r="F167" s="151"/>
      <c r="G167" s="151"/>
      <c r="H167" s="151"/>
      <c r="I167" s="152"/>
      <c r="J167" s="148">
        <v>36593022</v>
      </c>
    </row>
    <row r="168" spans="1:10" x14ac:dyDescent="0.3">
      <c r="A168" s="143"/>
      <c r="B168" s="139"/>
      <c r="C168" s="139"/>
      <c r="D168" s="138"/>
      <c r="E168" s="138"/>
      <c r="F168" s="138"/>
      <c r="G168" s="139"/>
      <c r="H168" s="139"/>
      <c r="I168" s="138"/>
      <c r="J168" s="141"/>
    </row>
    <row r="169" spans="1:10" x14ac:dyDescent="0.3">
      <c r="A169" s="160" t="s">
        <v>561</v>
      </c>
      <c r="B169" s="161"/>
      <c r="C169" s="161"/>
      <c r="D169" s="162"/>
      <c r="E169" s="151" t="s">
        <v>562</v>
      </c>
      <c r="F169" s="151"/>
      <c r="G169" s="151"/>
      <c r="H169" s="151"/>
      <c r="I169" s="152"/>
      <c r="J169" s="148">
        <v>21774243</v>
      </c>
    </row>
    <row r="170" spans="1:10" x14ac:dyDescent="0.3">
      <c r="A170" s="143"/>
      <c r="B170" s="139"/>
      <c r="C170" s="139"/>
      <c r="D170" s="138"/>
      <c r="E170" s="138"/>
      <c r="F170" s="138"/>
      <c r="G170" s="139"/>
      <c r="H170" s="139"/>
      <c r="I170" s="138"/>
      <c r="J170" s="141"/>
    </row>
    <row r="171" spans="1:10" x14ac:dyDescent="0.3">
      <c r="A171" s="160" t="s">
        <v>563</v>
      </c>
      <c r="B171" s="161"/>
      <c r="C171" s="161"/>
      <c r="D171" s="162"/>
      <c r="E171" s="151" t="s">
        <v>564</v>
      </c>
      <c r="F171" s="151"/>
      <c r="G171" s="151"/>
      <c r="H171" s="151"/>
      <c r="I171" s="152"/>
      <c r="J171" s="148" t="s">
        <v>565</v>
      </c>
    </row>
    <row r="172" spans="1:10" x14ac:dyDescent="0.3">
      <c r="A172" s="143"/>
      <c r="B172" s="139"/>
      <c r="C172" s="139"/>
      <c r="D172" s="138"/>
      <c r="E172" s="144"/>
      <c r="F172" s="144"/>
      <c r="G172" s="140"/>
      <c r="H172" s="140"/>
      <c r="I172" s="138"/>
      <c r="J172" s="141"/>
    </row>
    <row r="173" spans="1:10" x14ac:dyDescent="0.3">
      <c r="A173" s="160" t="s">
        <v>566</v>
      </c>
      <c r="B173" s="151"/>
      <c r="C173" s="151"/>
      <c r="D173" s="151"/>
      <c r="E173" s="132" t="s">
        <v>462</v>
      </c>
      <c r="F173" s="133"/>
      <c r="G173" s="133"/>
      <c r="H173" s="133"/>
      <c r="I173" s="135"/>
      <c r="J173" s="142" t="s">
        <v>567</v>
      </c>
    </row>
    <row r="174" spans="1:10" x14ac:dyDescent="0.3">
      <c r="A174" s="143"/>
      <c r="B174" s="139"/>
      <c r="C174" s="139"/>
      <c r="D174" s="138"/>
      <c r="E174" s="138"/>
      <c r="F174" s="138"/>
      <c r="G174" s="139"/>
      <c r="H174" s="139"/>
      <c r="I174" s="138"/>
      <c r="J174" s="141"/>
    </row>
    <row r="175" spans="1:10" x14ac:dyDescent="0.3">
      <c r="A175" s="160" t="s">
        <v>568</v>
      </c>
      <c r="B175" s="151"/>
      <c r="C175" s="151"/>
      <c r="D175" s="151"/>
      <c r="E175" s="150" t="s">
        <v>569</v>
      </c>
      <c r="F175" s="151"/>
      <c r="G175" s="151"/>
      <c r="H175" s="151"/>
      <c r="I175" s="152"/>
      <c r="J175" s="148">
        <v>6380537000</v>
      </c>
    </row>
    <row r="176" spans="1:10" x14ac:dyDescent="0.3">
      <c r="A176" s="143"/>
      <c r="B176" s="139"/>
      <c r="C176" s="139"/>
      <c r="D176" s="138"/>
      <c r="E176" s="138"/>
      <c r="F176" s="138"/>
      <c r="G176" s="139"/>
      <c r="H176" s="139"/>
      <c r="I176" s="138"/>
      <c r="J176" s="141"/>
    </row>
    <row r="177" spans="1:10" x14ac:dyDescent="0.3">
      <c r="A177" s="160" t="s">
        <v>570</v>
      </c>
      <c r="B177" s="151"/>
      <c r="C177" s="151"/>
      <c r="D177" s="151"/>
      <c r="E177" s="132" t="s">
        <v>462</v>
      </c>
      <c r="F177" s="133"/>
      <c r="G177" s="133"/>
      <c r="H177" s="133"/>
      <c r="I177" s="135"/>
      <c r="J177" s="142" t="s">
        <v>571</v>
      </c>
    </row>
    <row r="178" spans="1:10" x14ac:dyDescent="0.3">
      <c r="A178" s="143"/>
      <c r="B178" s="139"/>
      <c r="C178" s="139"/>
      <c r="D178" s="138"/>
      <c r="E178" s="138"/>
      <c r="F178" s="138"/>
      <c r="G178" s="139"/>
      <c r="H178" s="139"/>
      <c r="I178" s="138"/>
      <c r="J178" s="141"/>
    </row>
    <row r="179" spans="1:10" x14ac:dyDescent="0.3">
      <c r="A179" s="160" t="s">
        <v>572</v>
      </c>
      <c r="B179" s="151"/>
      <c r="C179" s="151"/>
      <c r="D179" s="151"/>
      <c r="E179" s="132" t="s">
        <v>462</v>
      </c>
      <c r="F179" s="133"/>
      <c r="G179" s="133"/>
      <c r="H179" s="133"/>
      <c r="I179" s="135"/>
      <c r="J179" s="142" t="s">
        <v>573</v>
      </c>
    </row>
    <row r="180" spans="1:10" x14ac:dyDescent="0.3">
      <c r="A180" s="143"/>
      <c r="B180" s="139"/>
      <c r="C180" s="139"/>
      <c r="D180" s="138"/>
      <c r="E180" s="144"/>
      <c r="F180" s="144"/>
      <c r="G180" s="140"/>
      <c r="H180" s="140"/>
      <c r="I180" s="138"/>
      <c r="J180" s="141"/>
    </row>
    <row r="181" spans="1:10" x14ac:dyDescent="0.3">
      <c r="A181" s="160" t="s">
        <v>574</v>
      </c>
      <c r="B181" s="151"/>
      <c r="C181" s="151"/>
      <c r="D181" s="152"/>
      <c r="E181" s="132" t="s">
        <v>462</v>
      </c>
      <c r="F181" s="133"/>
      <c r="G181" s="133"/>
      <c r="H181" s="133"/>
      <c r="I181" s="135"/>
      <c r="J181" s="149" t="s">
        <v>683</v>
      </c>
    </row>
    <row r="182" spans="1:10" x14ac:dyDescent="0.3">
      <c r="A182" s="143"/>
      <c r="B182" s="139"/>
      <c r="C182" s="139"/>
      <c r="D182" s="138"/>
      <c r="E182" s="138"/>
      <c r="F182" s="138"/>
      <c r="G182" s="139"/>
      <c r="H182" s="139"/>
      <c r="I182" s="138"/>
      <c r="J182" s="141"/>
    </row>
    <row r="183" spans="1:10" x14ac:dyDescent="0.3">
      <c r="A183" s="160" t="s">
        <v>575</v>
      </c>
      <c r="B183" s="151"/>
      <c r="C183" s="151"/>
      <c r="D183" s="151"/>
      <c r="E183" s="150" t="s">
        <v>576</v>
      </c>
      <c r="F183" s="151"/>
      <c r="G183" s="151"/>
      <c r="H183" s="151"/>
      <c r="I183" s="152"/>
      <c r="J183" s="148">
        <v>9692550000</v>
      </c>
    </row>
    <row r="184" spans="1:10" x14ac:dyDescent="0.3">
      <c r="A184" s="143"/>
      <c r="B184" s="139"/>
      <c r="C184" s="139"/>
      <c r="D184" s="138"/>
      <c r="E184" s="138"/>
      <c r="F184" s="138"/>
      <c r="G184" s="139"/>
      <c r="H184" s="139"/>
      <c r="I184" s="138"/>
      <c r="J184" s="141"/>
    </row>
    <row r="185" spans="1:10" x14ac:dyDescent="0.3">
      <c r="A185" s="160" t="s">
        <v>577</v>
      </c>
      <c r="B185" s="151"/>
      <c r="C185" s="151"/>
      <c r="D185" s="151"/>
      <c r="E185" s="150" t="s">
        <v>576</v>
      </c>
      <c r="F185" s="151"/>
      <c r="G185" s="151"/>
      <c r="H185" s="151"/>
      <c r="I185" s="152"/>
      <c r="J185" s="148">
        <v>6579655000</v>
      </c>
    </row>
    <row r="186" spans="1:10" x14ac:dyDescent="0.3">
      <c r="A186" s="143"/>
      <c r="B186" s="139"/>
      <c r="C186" s="139"/>
      <c r="D186" s="138"/>
      <c r="E186" s="138"/>
      <c r="F186" s="138"/>
      <c r="G186" s="139"/>
      <c r="H186" s="139"/>
      <c r="I186" s="138"/>
      <c r="J186" s="141"/>
    </row>
    <row r="187" spans="1:10" x14ac:dyDescent="0.3">
      <c r="A187" s="160" t="s">
        <v>578</v>
      </c>
      <c r="B187" s="151"/>
      <c r="C187" s="151"/>
      <c r="D187" s="151"/>
      <c r="E187" s="150" t="s">
        <v>579</v>
      </c>
      <c r="F187" s="151"/>
      <c r="G187" s="151"/>
      <c r="H187" s="151"/>
      <c r="I187" s="152"/>
      <c r="J187" s="148" t="s">
        <v>684</v>
      </c>
    </row>
    <row r="188" spans="1:10" x14ac:dyDescent="0.3">
      <c r="A188" s="143"/>
      <c r="B188" s="139"/>
      <c r="C188" s="139"/>
      <c r="D188" s="138"/>
      <c r="E188" s="138"/>
      <c r="F188" s="138"/>
      <c r="G188" s="139"/>
      <c r="H188" s="139"/>
      <c r="I188" s="138"/>
      <c r="J188" s="141"/>
    </row>
    <row r="189" spans="1:10" x14ac:dyDescent="0.3">
      <c r="A189" s="160" t="s">
        <v>580</v>
      </c>
      <c r="B189" s="151"/>
      <c r="C189" s="151"/>
      <c r="D189" s="151"/>
      <c r="E189" s="150" t="s">
        <v>581</v>
      </c>
      <c r="F189" s="151"/>
      <c r="G189" s="151"/>
      <c r="H189" s="151"/>
      <c r="I189" s="152"/>
      <c r="J189" s="148" t="s">
        <v>685</v>
      </c>
    </row>
    <row r="190" spans="1:10" x14ac:dyDescent="0.3">
      <c r="A190" s="143"/>
      <c r="B190" s="139"/>
      <c r="C190" s="139"/>
      <c r="D190" s="138"/>
      <c r="E190" s="138"/>
      <c r="F190" s="138"/>
      <c r="G190" s="139"/>
      <c r="H190" s="139"/>
      <c r="I190" s="138"/>
      <c r="J190" s="141"/>
    </row>
    <row r="191" spans="1:10" x14ac:dyDescent="0.3">
      <c r="A191" s="160" t="s">
        <v>582</v>
      </c>
      <c r="B191" s="151"/>
      <c r="C191" s="151"/>
      <c r="D191" s="151"/>
      <c r="E191" s="150" t="s">
        <v>583</v>
      </c>
      <c r="F191" s="151"/>
      <c r="G191" s="151"/>
      <c r="H191" s="151"/>
      <c r="I191" s="152"/>
      <c r="J191" s="148" t="s">
        <v>584</v>
      </c>
    </row>
    <row r="192" spans="1:10" x14ac:dyDescent="0.3">
      <c r="A192" s="143"/>
      <c r="B192" s="139"/>
      <c r="C192" s="139"/>
      <c r="D192" s="138"/>
      <c r="E192" s="138"/>
      <c r="F192" s="138"/>
      <c r="G192" s="139"/>
      <c r="H192" s="139"/>
      <c r="I192" s="138"/>
      <c r="J192" s="141"/>
    </row>
    <row r="193" spans="1:10" x14ac:dyDescent="0.3">
      <c r="A193" s="160" t="s">
        <v>585</v>
      </c>
      <c r="B193" s="151"/>
      <c r="C193" s="151"/>
      <c r="D193" s="151"/>
      <c r="E193" s="150" t="s">
        <v>586</v>
      </c>
      <c r="F193" s="151"/>
      <c r="G193" s="151"/>
      <c r="H193" s="151"/>
      <c r="I193" s="152"/>
      <c r="J193" s="148" t="s">
        <v>587</v>
      </c>
    </row>
    <row r="194" spans="1:10" x14ac:dyDescent="0.3">
      <c r="A194" s="143"/>
      <c r="B194" s="139"/>
      <c r="C194" s="139"/>
      <c r="D194" s="138"/>
      <c r="E194" s="139"/>
      <c r="F194" s="138"/>
      <c r="G194" s="139"/>
      <c r="H194" s="139"/>
      <c r="I194" s="138"/>
      <c r="J194" s="141"/>
    </row>
    <row r="195" spans="1:10" x14ac:dyDescent="0.3">
      <c r="A195" s="160" t="s">
        <v>588</v>
      </c>
      <c r="B195" s="151"/>
      <c r="C195" s="151"/>
      <c r="D195" s="151"/>
      <c r="E195" s="150" t="s">
        <v>586</v>
      </c>
      <c r="F195" s="151"/>
      <c r="G195" s="151"/>
      <c r="H195" s="151"/>
      <c r="I195" s="152"/>
      <c r="J195" s="148" t="s">
        <v>686</v>
      </c>
    </row>
    <row r="196" spans="1:10" x14ac:dyDescent="0.3">
      <c r="A196" s="143"/>
      <c r="B196" s="139"/>
      <c r="C196" s="139"/>
      <c r="D196" s="138"/>
      <c r="E196" s="139"/>
      <c r="F196" s="138"/>
      <c r="G196" s="139"/>
      <c r="H196" s="139"/>
      <c r="I196" s="138"/>
      <c r="J196" s="141"/>
    </row>
    <row r="197" spans="1:10" x14ac:dyDescent="0.3">
      <c r="A197" s="160" t="s">
        <v>589</v>
      </c>
      <c r="B197" s="151"/>
      <c r="C197" s="151"/>
      <c r="D197" s="151"/>
      <c r="E197" s="150" t="s">
        <v>586</v>
      </c>
      <c r="F197" s="151"/>
      <c r="G197" s="151"/>
      <c r="H197" s="151"/>
      <c r="I197" s="152"/>
      <c r="J197" s="148" t="s">
        <v>687</v>
      </c>
    </row>
    <row r="198" spans="1:10" x14ac:dyDescent="0.3">
      <c r="A198" s="143"/>
      <c r="B198" s="139"/>
      <c r="C198" s="139"/>
      <c r="D198" s="138"/>
      <c r="E198" s="138"/>
      <c r="F198" s="138"/>
      <c r="G198" s="139"/>
      <c r="H198" s="139"/>
      <c r="I198" s="138"/>
      <c r="J198" s="141"/>
    </row>
    <row r="199" spans="1:10" x14ac:dyDescent="0.3">
      <c r="A199" s="160" t="s">
        <v>590</v>
      </c>
      <c r="B199" s="151"/>
      <c r="C199" s="151"/>
      <c r="D199" s="151"/>
      <c r="E199" s="150" t="s">
        <v>586</v>
      </c>
      <c r="F199" s="151"/>
      <c r="G199" s="151"/>
      <c r="H199" s="151"/>
      <c r="I199" s="152"/>
      <c r="J199" s="148" t="s">
        <v>688</v>
      </c>
    </row>
    <row r="200" spans="1:10" x14ac:dyDescent="0.3">
      <c r="A200" s="143"/>
      <c r="B200" s="139"/>
      <c r="C200" s="139"/>
      <c r="D200" s="138"/>
      <c r="E200" s="138"/>
      <c r="F200" s="138"/>
      <c r="G200" s="139"/>
      <c r="H200" s="139"/>
      <c r="I200" s="138"/>
      <c r="J200" s="141"/>
    </row>
    <row r="201" spans="1:10" x14ac:dyDescent="0.3">
      <c r="A201" s="160" t="s">
        <v>649</v>
      </c>
      <c r="B201" s="151"/>
      <c r="C201" s="151"/>
      <c r="D201" s="151"/>
      <c r="E201" s="150" t="s">
        <v>586</v>
      </c>
      <c r="F201" s="151"/>
      <c r="G201" s="151"/>
      <c r="H201" s="151"/>
      <c r="I201" s="152"/>
      <c r="J201" s="148" t="s">
        <v>689</v>
      </c>
    </row>
    <row r="202" spans="1:10" x14ac:dyDescent="0.3">
      <c r="A202" s="143"/>
      <c r="B202" s="139"/>
      <c r="C202" s="139"/>
      <c r="D202" s="138"/>
      <c r="E202" s="138"/>
      <c r="F202" s="138"/>
      <c r="G202" s="139"/>
      <c r="H202" s="139"/>
      <c r="I202" s="138"/>
      <c r="J202" s="141"/>
    </row>
    <row r="203" spans="1:10" x14ac:dyDescent="0.3">
      <c r="A203" s="160" t="s">
        <v>592</v>
      </c>
      <c r="B203" s="151"/>
      <c r="C203" s="151"/>
      <c r="D203" s="151"/>
      <c r="E203" s="150" t="s">
        <v>591</v>
      </c>
      <c r="F203" s="151"/>
      <c r="G203" s="151"/>
      <c r="H203" s="151"/>
      <c r="I203" s="152"/>
      <c r="J203" s="148" t="s">
        <v>690</v>
      </c>
    </row>
    <row r="204" spans="1:10" x14ac:dyDescent="0.3">
      <c r="A204" s="143"/>
      <c r="B204" s="139"/>
      <c r="C204" s="139"/>
      <c r="D204" s="138"/>
      <c r="E204" s="138"/>
      <c r="F204" s="138"/>
      <c r="G204" s="139"/>
      <c r="H204" s="139"/>
      <c r="I204" s="138"/>
      <c r="J204" s="141"/>
    </row>
    <row r="205" spans="1:10" x14ac:dyDescent="0.3">
      <c r="A205" s="160" t="s">
        <v>593</v>
      </c>
      <c r="B205" s="151"/>
      <c r="C205" s="151"/>
      <c r="D205" s="151"/>
      <c r="E205" s="150" t="s">
        <v>579</v>
      </c>
      <c r="F205" s="151"/>
      <c r="G205" s="151"/>
      <c r="H205" s="151"/>
      <c r="I205" s="152"/>
      <c r="J205" s="148" t="s">
        <v>691</v>
      </c>
    </row>
    <row r="206" spans="1:10" x14ac:dyDescent="0.3">
      <c r="A206" s="143"/>
      <c r="B206" s="139"/>
      <c r="C206" s="139"/>
      <c r="D206" s="138"/>
      <c r="E206" s="138"/>
      <c r="F206" s="138"/>
      <c r="G206" s="139"/>
      <c r="H206" s="139"/>
      <c r="I206" s="138"/>
      <c r="J206" s="141"/>
    </row>
    <row r="207" spans="1:10" x14ac:dyDescent="0.3">
      <c r="A207" s="160" t="s">
        <v>594</v>
      </c>
      <c r="B207" s="151"/>
      <c r="C207" s="151"/>
      <c r="D207" s="151"/>
      <c r="E207" s="150" t="s">
        <v>595</v>
      </c>
      <c r="F207" s="151"/>
      <c r="G207" s="151"/>
      <c r="H207" s="151"/>
      <c r="I207" s="152"/>
      <c r="J207" s="142" t="s">
        <v>596</v>
      </c>
    </row>
    <row r="208" spans="1:10" x14ac:dyDescent="0.3">
      <c r="A208" s="143"/>
      <c r="B208" s="139"/>
      <c r="C208" s="139"/>
      <c r="D208" s="138"/>
      <c r="E208" s="138"/>
      <c r="F208" s="138"/>
      <c r="G208" s="139"/>
      <c r="H208" s="139"/>
      <c r="I208" s="138"/>
      <c r="J208" s="141"/>
    </row>
    <row r="209" spans="1:11" x14ac:dyDescent="0.3">
      <c r="A209" s="160" t="s">
        <v>597</v>
      </c>
      <c r="B209" s="151"/>
      <c r="C209" s="151"/>
      <c r="D209" s="151"/>
      <c r="E209" s="150" t="s">
        <v>598</v>
      </c>
      <c r="F209" s="151"/>
      <c r="G209" s="151"/>
      <c r="H209" s="151"/>
      <c r="I209" s="152"/>
      <c r="J209" s="148" t="s">
        <v>599</v>
      </c>
    </row>
    <row r="210" spans="1:11" x14ac:dyDescent="0.3">
      <c r="A210" s="143"/>
      <c r="B210" s="139"/>
      <c r="C210" s="139"/>
      <c r="D210" s="138"/>
      <c r="E210" s="138"/>
      <c r="F210" s="138"/>
      <c r="G210" s="139"/>
      <c r="H210" s="139"/>
      <c r="I210" s="138"/>
      <c r="J210" s="141"/>
    </row>
    <row r="211" spans="1:11" x14ac:dyDescent="0.3">
      <c r="A211" s="160" t="s">
        <v>600</v>
      </c>
      <c r="B211" s="151"/>
      <c r="C211" s="151"/>
      <c r="D211" s="151"/>
      <c r="E211" s="150" t="s">
        <v>601</v>
      </c>
      <c r="F211" s="151"/>
      <c r="G211" s="151"/>
      <c r="H211" s="151"/>
      <c r="I211" s="152"/>
      <c r="J211" s="148" t="s">
        <v>602</v>
      </c>
    </row>
    <row r="212" spans="1:11" x14ac:dyDescent="0.3">
      <c r="A212" s="143"/>
      <c r="B212" s="139"/>
      <c r="C212" s="139"/>
      <c r="D212" s="138"/>
      <c r="E212" s="138"/>
      <c r="F212" s="138"/>
      <c r="G212" s="139"/>
      <c r="H212" s="139"/>
      <c r="I212" s="138"/>
      <c r="J212" s="141"/>
    </row>
    <row r="213" spans="1:11" x14ac:dyDescent="0.3">
      <c r="A213" s="160" t="s">
        <v>603</v>
      </c>
      <c r="B213" s="151"/>
      <c r="C213" s="151"/>
      <c r="D213" s="151"/>
      <c r="E213" s="150" t="s">
        <v>604</v>
      </c>
      <c r="F213" s="151"/>
      <c r="G213" s="151"/>
      <c r="H213" s="151"/>
      <c r="I213" s="152"/>
      <c r="J213" s="148" t="s">
        <v>605</v>
      </c>
    </row>
    <row r="214" spans="1:11" x14ac:dyDescent="0.3">
      <c r="A214" s="143"/>
      <c r="B214" s="139"/>
      <c r="C214" s="139"/>
      <c r="D214" s="138"/>
      <c r="E214" s="138"/>
      <c r="F214" s="138"/>
      <c r="G214" s="139"/>
      <c r="H214" s="139"/>
      <c r="I214" s="138"/>
      <c r="J214" s="141"/>
    </row>
    <row r="215" spans="1:11" x14ac:dyDescent="0.3">
      <c r="A215" s="160" t="s">
        <v>659</v>
      </c>
      <c r="B215" s="161"/>
      <c r="C215" s="161"/>
      <c r="D215" s="161"/>
      <c r="E215" s="160" t="s">
        <v>661</v>
      </c>
      <c r="F215" s="161"/>
      <c r="G215" s="161"/>
      <c r="H215" s="161"/>
      <c r="I215" s="162"/>
      <c r="J215" s="149" t="s">
        <v>660</v>
      </c>
    </row>
    <row r="216" spans="1:11" x14ac:dyDescent="0.3">
      <c r="A216" s="143"/>
      <c r="B216" s="139"/>
      <c r="C216" s="139"/>
      <c r="D216" s="138"/>
      <c r="E216" s="138"/>
      <c r="F216" s="138"/>
      <c r="G216" s="139"/>
      <c r="H216" s="139"/>
      <c r="I216" s="138"/>
      <c r="J216" s="141"/>
    </row>
    <row r="217" spans="1:11" x14ac:dyDescent="0.3">
      <c r="A217" s="160" t="s">
        <v>606</v>
      </c>
      <c r="B217" s="151"/>
      <c r="C217" s="151"/>
      <c r="D217" s="151"/>
      <c r="E217" s="132" t="s">
        <v>462</v>
      </c>
      <c r="F217" s="133"/>
      <c r="G217" s="133"/>
      <c r="H217" s="133"/>
      <c r="I217" s="135"/>
      <c r="J217" s="142" t="s">
        <v>607</v>
      </c>
    </row>
    <row r="218" spans="1:11" x14ac:dyDescent="0.3">
      <c r="A218" s="143"/>
      <c r="B218" s="139"/>
      <c r="C218" s="139"/>
      <c r="D218" s="138"/>
      <c r="E218" s="139"/>
      <c r="F218" s="138"/>
      <c r="G218" s="139"/>
      <c r="H218" s="139"/>
      <c r="I218" s="138"/>
      <c r="J218" s="141"/>
    </row>
    <row r="219" spans="1:11" x14ac:dyDescent="0.3">
      <c r="A219" s="160" t="s">
        <v>608</v>
      </c>
      <c r="B219" s="151"/>
      <c r="C219" s="151"/>
      <c r="D219" s="151"/>
      <c r="E219" s="132" t="s">
        <v>609</v>
      </c>
      <c r="F219" s="133"/>
      <c r="G219" s="133"/>
      <c r="H219" s="133"/>
      <c r="I219" s="135"/>
      <c r="J219" s="142" t="s">
        <v>610</v>
      </c>
      <c r="K219" s="131"/>
    </row>
    <row r="220" spans="1:11" x14ac:dyDescent="0.3">
      <c r="A220" s="143"/>
      <c r="B220" s="139"/>
      <c r="C220" s="139"/>
      <c r="D220" s="138"/>
      <c r="E220" s="138"/>
      <c r="F220" s="138"/>
      <c r="G220" s="139"/>
      <c r="H220" s="139"/>
      <c r="I220" s="138"/>
      <c r="J220" s="141"/>
    </row>
    <row r="221" spans="1:11" x14ac:dyDescent="0.3">
      <c r="A221" s="160" t="s">
        <v>662</v>
      </c>
      <c r="B221" s="151"/>
      <c r="C221" s="151"/>
      <c r="D221" s="151"/>
      <c r="E221" s="132" t="s">
        <v>663</v>
      </c>
      <c r="F221" s="133"/>
      <c r="G221" s="133"/>
      <c r="H221" s="133"/>
      <c r="I221" s="135"/>
      <c r="J221" s="142" t="s">
        <v>664</v>
      </c>
    </row>
    <row r="222" spans="1:11" x14ac:dyDescent="0.3">
      <c r="A222" s="143"/>
      <c r="B222" s="139"/>
      <c r="C222" s="139"/>
      <c r="D222" s="138"/>
      <c r="E222" s="138"/>
      <c r="F222" s="138"/>
      <c r="G222" s="139"/>
      <c r="H222" s="139"/>
      <c r="I222" s="138"/>
      <c r="J222" s="141"/>
    </row>
    <row r="223" spans="1:11" x14ac:dyDescent="0.3">
      <c r="A223" s="160" t="s">
        <v>612</v>
      </c>
      <c r="B223" s="151"/>
      <c r="C223" s="151"/>
      <c r="D223" s="151"/>
      <c r="E223" s="150" t="s">
        <v>611</v>
      </c>
      <c r="F223" s="151"/>
      <c r="G223" s="151"/>
      <c r="H223" s="151"/>
      <c r="I223" s="152"/>
      <c r="J223" s="142">
        <v>80116270</v>
      </c>
    </row>
    <row r="224" spans="1:11" x14ac:dyDescent="0.3">
      <c r="A224" s="143"/>
      <c r="B224" s="139"/>
      <c r="C224" s="139"/>
      <c r="D224" s="138"/>
      <c r="E224" s="138"/>
      <c r="F224" s="138"/>
      <c r="G224" s="139"/>
      <c r="H224" s="139"/>
      <c r="I224" s="138"/>
      <c r="J224" s="141"/>
    </row>
    <row r="225" spans="1:10" x14ac:dyDescent="0.3">
      <c r="A225" s="160" t="s">
        <v>613</v>
      </c>
      <c r="B225" s="151"/>
      <c r="C225" s="151"/>
      <c r="D225" s="151"/>
      <c r="E225" s="150" t="s">
        <v>614</v>
      </c>
      <c r="F225" s="151"/>
      <c r="G225" s="151"/>
      <c r="H225" s="151"/>
      <c r="I225" s="152"/>
      <c r="J225" s="149" t="s">
        <v>692</v>
      </c>
    </row>
    <row r="226" spans="1:10" x14ac:dyDescent="0.3">
      <c r="A226" s="143"/>
      <c r="B226" s="139"/>
      <c r="C226" s="139"/>
      <c r="D226" s="138"/>
      <c r="E226" s="138"/>
      <c r="F226" s="138"/>
      <c r="G226" s="139"/>
      <c r="H226" s="139"/>
      <c r="I226" s="138"/>
      <c r="J226" s="141"/>
    </row>
    <row r="227" spans="1:10" x14ac:dyDescent="0.3">
      <c r="A227" s="160" t="s">
        <v>615</v>
      </c>
      <c r="B227" s="151"/>
      <c r="C227" s="151"/>
      <c r="D227" s="151"/>
      <c r="E227" s="150" t="s">
        <v>616</v>
      </c>
      <c r="F227" s="151"/>
      <c r="G227" s="151"/>
      <c r="H227" s="151"/>
      <c r="I227" s="152"/>
      <c r="J227" s="149" t="s">
        <v>693</v>
      </c>
    </row>
    <row r="228" spans="1:10" x14ac:dyDescent="0.3">
      <c r="A228" s="143"/>
      <c r="B228" s="139"/>
      <c r="C228" s="139"/>
      <c r="D228" s="138"/>
      <c r="E228" s="138"/>
      <c r="F228" s="138"/>
      <c r="G228" s="139"/>
      <c r="H228" s="139"/>
      <c r="I228" s="138"/>
      <c r="J228" s="141"/>
    </row>
    <row r="229" spans="1:10" x14ac:dyDescent="0.3">
      <c r="A229" s="160" t="s">
        <v>617</v>
      </c>
      <c r="B229" s="151"/>
      <c r="C229" s="151"/>
      <c r="D229" s="151"/>
      <c r="E229" s="150" t="s">
        <v>618</v>
      </c>
      <c r="F229" s="151"/>
      <c r="G229" s="151"/>
      <c r="H229" s="151"/>
      <c r="I229" s="152"/>
      <c r="J229" s="142">
        <v>260240007511</v>
      </c>
    </row>
    <row r="230" spans="1:10" x14ac:dyDescent="0.3">
      <c r="A230" s="143"/>
      <c r="B230" s="139"/>
      <c r="C230" s="139"/>
      <c r="D230" s="138"/>
      <c r="E230" s="138"/>
      <c r="F230" s="138"/>
      <c r="G230" s="139"/>
      <c r="H230" s="139"/>
      <c r="I230" s="138"/>
      <c r="J230" s="141"/>
    </row>
    <row r="231" spans="1:10" x14ac:dyDescent="0.3">
      <c r="A231" s="160" t="s">
        <v>627</v>
      </c>
      <c r="B231" s="151"/>
      <c r="C231" s="151"/>
      <c r="D231" s="151"/>
      <c r="E231" s="150" t="s">
        <v>634</v>
      </c>
      <c r="F231" s="151"/>
      <c r="G231" s="151"/>
      <c r="H231" s="152"/>
      <c r="I231" s="33"/>
      <c r="J231" s="142" t="s">
        <v>624</v>
      </c>
    </row>
    <row r="232" spans="1:10" x14ac:dyDescent="0.3">
      <c r="A232" s="143"/>
      <c r="B232" s="139"/>
      <c r="C232" s="139"/>
      <c r="D232" s="138"/>
      <c r="E232" s="138"/>
      <c r="F232" s="138"/>
      <c r="G232" s="139"/>
      <c r="H232" s="139"/>
      <c r="I232" s="138"/>
      <c r="J232" s="141"/>
    </row>
    <row r="233" spans="1:10" x14ac:dyDescent="0.3">
      <c r="A233" s="160" t="s">
        <v>625</v>
      </c>
      <c r="B233" s="151"/>
      <c r="C233" s="151"/>
      <c r="D233" s="151"/>
      <c r="E233" s="150" t="s">
        <v>632</v>
      </c>
      <c r="F233" s="151"/>
      <c r="G233" s="151"/>
      <c r="H233" s="151"/>
      <c r="I233" s="152"/>
      <c r="J233" s="142">
        <v>192434</v>
      </c>
    </row>
    <row r="234" spans="1:10" x14ac:dyDescent="0.3">
      <c r="A234" s="143"/>
      <c r="B234" s="139"/>
      <c r="C234" s="139"/>
      <c r="D234" s="138"/>
      <c r="E234" s="138"/>
      <c r="F234" s="138"/>
      <c r="G234" s="139"/>
      <c r="H234" s="139"/>
      <c r="I234" s="138"/>
      <c r="J234" s="141"/>
    </row>
    <row r="235" spans="1:10" x14ac:dyDescent="0.3">
      <c r="A235" s="160" t="s">
        <v>626</v>
      </c>
      <c r="B235" s="151"/>
      <c r="C235" s="151"/>
      <c r="D235" s="151"/>
      <c r="E235" s="150" t="s">
        <v>633</v>
      </c>
      <c r="F235" s="151"/>
      <c r="G235" s="151"/>
      <c r="H235" s="151"/>
      <c r="I235" s="152"/>
      <c r="J235" s="142" t="s">
        <v>630</v>
      </c>
    </row>
    <row r="236" spans="1:10" x14ac:dyDescent="0.3">
      <c r="A236" s="143"/>
      <c r="B236" s="139"/>
      <c r="C236" s="139"/>
      <c r="D236" s="138"/>
      <c r="E236" s="138"/>
      <c r="F236" s="138"/>
      <c r="G236" s="139"/>
      <c r="H236" s="139"/>
      <c r="I236" s="138"/>
      <c r="J236" s="141"/>
    </row>
    <row r="237" spans="1:10" x14ac:dyDescent="0.3">
      <c r="A237" s="160" t="s">
        <v>629</v>
      </c>
      <c r="B237" s="151"/>
      <c r="C237" s="151"/>
      <c r="D237" s="151"/>
      <c r="E237" s="150" t="s">
        <v>628</v>
      </c>
      <c r="F237" s="151"/>
      <c r="G237" s="151"/>
      <c r="H237" s="151"/>
      <c r="I237" s="152"/>
      <c r="J237" s="142" t="s">
        <v>631</v>
      </c>
    </row>
    <row r="238" spans="1:10" x14ac:dyDescent="0.3">
      <c r="A238" s="108"/>
      <c r="B238" s="107"/>
      <c r="C238" s="107"/>
      <c r="D238" s="106"/>
      <c r="E238" s="106"/>
      <c r="F238" s="106"/>
      <c r="G238" s="107"/>
      <c r="H238" s="107"/>
      <c r="I238" s="106"/>
      <c r="J238" s="128"/>
    </row>
    <row r="239" spans="1:10" x14ac:dyDescent="0.3">
      <c r="A239" s="111" t="s">
        <v>696</v>
      </c>
      <c r="B239" s="110"/>
      <c r="C239" s="110"/>
      <c r="D239" s="110"/>
      <c r="E239" s="109" t="s">
        <v>698</v>
      </c>
      <c r="F239" s="110"/>
      <c r="G239" s="110"/>
      <c r="H239" s="110"/>
      <c r="I239" s="105"/>
      <c r="J239" s="127" t="s">
        <v>697</v>
      </c>
    </row>
    <row r="240" spans="1:10" x14ac:dyDescent="0.3">
      <c r="A240" s="108"/>
      <c r="B240" s="107"/>
      <c r="C240" s="107"/>
      <c r="D240" s="106"/>
      <c r="E240" s="106"/>
      <c r="F240" s="106"/>
      <c r="G240" s="107"/>
      <c r="H240" s="107"/>
      <c r="I240" s="106"/>
      <c r="J240" s="128"/>
    </row>
    <row r="241" spans="1:10" x14ac:dyDescent="0.3">
      <c r="A241" s="111"/>
      <c r="B241" s="110"/>
      <c r="C241" s="110"/>
      <c r="D241" s="110"/>
      <c r="E241" s="109"/>
      <c r="F241" s="110"/>
      <c r="G241" s="110"/>
      <c r="H241" s="110"/>
      <c r="I241" s="105"/>
      <c r="J241" s="127"/>
    </row>
    <row r="242" spans="1:10" x14ac:dyDescent="0.3">
      <c r="A242" s="108"/>
      <c r="B242" s="107"/>
      <c r="C242" s="107"/>
      <c r="D242" s="106"/>
      <c r="E242" s="106"/>
      <c r="F242" s="106"/>
      <c r="G242" s="107"/>
      <c r="H242" s="107"/>
      <c r="I242" s="106"/>
      <c r="J242" s="128"/>
    </row>
    <row r="243" spans="1:10" x14ac:dyDescent="0.3">
      <c r="A243" s="111"/>
      <c r="B243" s="110"/>
      <c r="C243" s="110"/>
      <c r="D243" s="110"/>
      <c r="E243" s="109"/>
      <c r="F243" s="110"/>
      <c r="G243" s="110"/>
      <c r="H243" s="110"/>
      <c r="I243" s="105"/>
      <c r="J243" s="127"/>
    </row>
    <row r="244" spans="1:10" x14ac:dyDescent="0.3">
      <c r="A244" s="108"/>
      <c r="B244" s="107"/>
      <c r="C244" s="107"/>
      <c r="D244" s="106"/>
      <c r="E244" s="106"/>
      <c r="F244" s="106"/>
      <c r="G244" s="107"/>
      <c r="H244" s="107"/>
      <c r="I244" s="106"/>
      <c r="J244" s="128"/>
    </row>
    <row r="245" spans="1:10" x14ac:dyDescent="0.3">
      <c r="A245" s="111"/>
      <c r="B245" s="110"/>
      <c r="C245" s="110"/>
      <c r="D245" s="110"/>
      <c r="E245" s="109"/>
      <c r="F245" s="110"/>
      <c r="G245" s="110"/>
      <c r="H245" s="110"/>
      <c r="I245" s="105"/>
      <c r="J245" s="127"/>
    </row>
    <row r="246" spans="1:10" x14ac:dyDescent="0.3">
      <c r="A246" s="108"/>
      <c r="B246" s="107"/>
      <c r="C246" s="107"/>
      <c r="D246" s="106"/>
      <c r="E246" s="106"/>
      <c r="F246" s="106"/>
      <c r="G246" s="107"/>
      <c r="H246" s="107"/>
      <c r="I246" s="106"/>
      <c r="J246" s="128"/>
    </row>
    <row r="247" spans="1:10" x14ac:dyDescent="0.3">
      <c r="A247" s="111"/>
      <c r="B247" s="110"/>
      <c r="C247" s="110"/>
      <c r="D247" s="110"/>
      <c r="E247" s="109"/>
      <c r="F247" s="110"/>
      <c r="G247" s="110"/>
      <c r="H247" s="110"/>
      <c r="I247" s="105"/>
      <c r="J247" s="127"/>
    </row>
    <row r="248" spans="1:10" x14ac:dyDescent="0.3">
      <c r="A248" s="39"/>
      <c r="B248" s="45"/>
      <c r="C248" s="194"/>
      <c r="D248" s="194"/>
      <c r="E248" s="195"/>
      <c r="F248" s="195"/>
      <c r="G248" s="194"/>
      <c r="H248" s="194"/>
      <c r="I248" s="194"/>
      <c r="J248" s="126"/>
    </row>
    <row r="249" spans="1:10" x14ac:dyDescent="0.3">
      <c r="A249" s="69"/>
      <c r="B249" s="64"/>
      <c r="C249" s="64"/>
      <c r="D249" s="59"/>
      <c r="E249" s="170"/>
      <c r="F249" s="170"/>
      <c r="G249" s="187"/>
      <c r="H249" s="187"/>
      <c r="I249" s="59"/>
      <c r="J249" s="129" t="s">
        <v>338</v>
      </c>
    </row>
    <row r="250" spans="1:10" x14ac:dyDescent="0.3">
      <c r="A250" s="69"/>
      <c r="B250" s="64"/>
      <c r="C250" s="64"/>
      <c r="D250" s="59"/>
      <c r="E250" s="170"/>
      <c r="F250" s="170"/>
      <c r="G250" s="187"/>
      <c r="H250" s="187"/>
      <c r="I250" s="59"/>
      <c r="J250" s="129" t="s">
        <v>339</v>
      </c>
    </row>
    <row r="251" spans="1:10" ht="14.4" customHeight="1" x14ac:dyDescent="0.3">
      <c r="A251" s="163" t="s">
        <v>317</v>
      </c>
      <c r="B251" s="164"/>
      <c r="C251" s="180" t="s">
        <v>339</v>
      </c>
      <c r="D251" s="181"/>
      <c r="E251" s="182" t="s">
        <v>340</v>
      </c>
      <c r="F251" s="183"/>
      <c r="G251" s="184" t="s">
        <v>623</v>
      </c>
      <c r="H251" s="185"/>
      <c r="I251" s="185"/>
      <c r="J251" s="186"/>
    </row>
    <row r="252" spans="1:10" x14ac:dyDescent="0.3">
      <c r="A252" s="69"/>
      <c r="B252" s="64"/>
      <c r="C252" s="187"/>
      <c r="D252" s="187"/>
      <c r="E252" s="170"/>
      <c r="F252" s="170"/>
      <c r="G252" s="188" t="s">
        <v>341</v>
      </c>
      <c r="H252" s="188"/>
      <c r="I252" s="188"/>
      <c r="J252" s="119"/>
    </row>
    <row r="253" spans="1:10" ht="13.95" customHeight="1" x14ac:dyDescent="0.3">
      <c r="A253" s="163" t="s">
        <v>318</v>
      </c>
      <c r="B253" s="164"/>
      <c r="C253" s="191" t="s">
        <v>620</v>
      </c>
      <c r="D253" s="192"/>
      <c r="E253" s="192"/>
      <c r="F253" s="192"/>
      <c r="G253" s="192"/>
      <c r="H253" s="192"/>
      <c r="I253" s="192"/>
      <c r="J253" s="193"/>
    </row>
    <row r="254" spans="1:10" x14ac:dyDescent="0.3">
      <c r="A254" s="58"/>
      <c r="B254" s="59"/>
      <c r="C254" s="174" t="s">
        <v>319</v>
      </c>
      <c r="D254" s="174"/>
      <c r="E254" s="174"/>
      <c r="F254" s="174"/>
      <c r="G254" s="174"/>
      <c r="H254" s="174"/>
      <c r="I254" s="174"/>
      <c r="J254" s="122"/>
    </row>
    <row r="255" spans="1:10" x14ac:dyDescent="0.3">
      <c r="A255" s="163" t="s">
        <v>320</v>
      </c>
      <c r="B255" s="164"/>
      <c r="C255" s="175" t="s">
        <v>621</v>
      </c>
      <c r="D255" s="176"/>
      <c r="E255" s="177"/>
      <c r="F255" s="170"/>
      <c r="G255" s="170"/>
      <c r="H255" s="178"/>
      <c r="I255" s="178"/>
      <c r="J255" s="179"/>
    </row>
    <row r="256" spans="1:10" x14ac:dyDescent="0.3">
      <c r="A256" s="58"/>
      <c r="B256" s="59"/>
      <c r="C256" s="64"/>
      <c r="D256" s="59"/>
      <c r="E256" s="170"/>
      <c r="F256" s="170"/>
      <c r="G256" s="170"/>
      <c r="H256" s="170"/>
      <c r="I256" s="59"/>
      <c r="J256" s="122"/>
    </row>
    <row r="257" spans="1:10" ht="14.4" customHeight="1" x14ac:dyDescent="0.3">
      <c r="A257" s="163" t="s">
        <v>312</v>
      </c>
      <c r="B257" s="164"/>
      <c r="C257" s="171" t="s">
        <v>622</v>
      </c>
      <c r="D257" s="172"/>
      <c r="E257" s="172"/>
      <c r="F257" s="172"/>
      <c r="G257" s="172"/>
      <c r="H257" s="172"/>
      <c r="I257" s="172"/>
      <c r="J257" s="173"/>
    </row>
    <row r="258" spans="1:10" x14ac:dyDescent="0.3">
      <c r="A258" s="58"/>
      <c r="B258" s="59"/>
      <c r="C258" s="59"/>
      <c r="D258" s="59"/>
      <c r="E258" s="170"/>
      <c r="F258" s="170"/>
      <c r="G258" s="170"/>
      <c r="H258" s="170"/>
      <c r="I258" s="59"/>
      <c r="J258" s="122"/>
    </row>
    <row r="259" spans="1:10" x14ac:dyDescent="0.3">
      <c r="A259" s="163" t="s">
        <v>342</v>
      </c>
      <c r="B259" s="164"/>
      <c r="C259" s="165" t="s">
        <v>623</v>
      </c>
      <c r="D259" s="166"/>
      <c r="E259" s="166"/>
      <c r="F259" s="166"/>
      <c r="G259" s="166"/>
      <c r="H259" s="166"/>
      <c r="I259" s="166"/>
      <c r="J259" s="167"/>
    </row>
    <row r="260" spans="1:10" ht="14.4" customHeight="1" x14ac:dyDescent="0.3">
      <c r="A260" s="58"/>
      <c r="B260" s="59"/>
      <c r="C260" s="168" t="s">
        <v>343</v>
      </c>
      <c r="D260" s="168"/>
      <c r="E260" s="168"/>
      <c r="F260" s="168"/>
      <c r="G260" s="59"/>
      <c r="H260" s="59"/>
      <c r="I260" s="59"/>
      <c r="J260" s="122"/>
    </row>
    <row r="261" spans="1:10" x14ac:dyDescent="0.3">
      <c r="A261" s="163" t="s">
        <v>344</v>
      </c>
      <c r="B261" s="164"/>
      <c r="C261" s="165" t="s">
        <v>623</v>
      </c>
      <c r="D261" s="166"/>
      <c r="E261" s="166"/>
      <c r="F261" s="166"/>
      <c r="G261" s="166"/>
      <c r="H261" s="166"/>
      <c r="I261" s="166"/>
      <c r="J261" s="167"/>
    </row>
    <row r="262" spans="1:10" ht="14.4" customHeight="1" x14ac:dyDescent="0.3">
      <c r="A262" s="70"/>
      <c r="B262" s="71"/>
      <c r="C262" s="169" t="s">
        <v>345</v>
      </c>
      <c r="D262" s="169"/>
      <c r="E262" s="169"/>
      <c r="F262" s="169"/>
      <c r="G262" s="169"/>
      <c r="H262" s="71"/>
      <c r="I262" s="71"/>
      <c r="J262" s="130"/>
    </row>
    <row r="269" spans="1:10" ht="27" customHeight="1" x14ac:dyDescent="0.3"/>
    <row r="273" ht="38.4" customHeight="1" x14ac:dyDescent="0.3"/>
  </sheetData>
  <sheetProtection algorithmName="SHA-512" hashValue="GWfRnjJZFb03nYEFOC+bZxXAN+n65JpeCC71+n3Z4iJWZb5Jr7osfmsySPez1fn86MrgLBUgbKwLI5D2t7TlvA==" saltValue="E+A12qDhnoC7g2onC3KF6g==" spinCount="100000" sheet="1" formatCells="0" insertRows="0"/>
  <mergeCells count="11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E249:F249"/>
    <mergeCell ref="G249:H249"/>
    <mergeCell ref="E250:F250"/>
    <mergeCell ref="G250:H250"/>
    <mergeCell ref="C44:D44"/>
    <mergeCell ref="E44:F44"/>
    <mergeCell ref="G44:I44"/>
    <mergeCell ref="A253:B253"/>
    <mergeCell ref="C253:J253"/>
    <mergeCell ref="C248:D248"/>
    <mergeCell ref="E248:F248"/>
    <mergeCell ref="G248:I248"/>
    <mergeCell ref="C108:D108"/>
    <mergeCell ref="E108:F108"/>
    <mergeCell ref="G108:I108"/>
    <mergeCell ref="C140:D140"/>
    <mergeCell ref="E140:F140"/>
    <mergeCell ref="G140:I140"/>
    <mergeCell ref="C254:I254"/>
    <mergeCell ref="A255:B255"/>
    <mergeCell ref="C255:E255"/>
    <mergeCell ref="F255:G255"/>
    <mergeCell ref="H255:J255"/>
    <mergeCell ref="A251:B251"/>
    <mergeCell ref="C251:D251"/>
    <mergeCell ref="E251:F251"/>
    <mergeCell ref="G251:J251"/>
    <mergeCell ref="C252:D252"/>
    <mergeCell ref="E252:F252"/>
    <mergeCell ref="G252:I252"/>
    <mergeCell ref="A259:B259"/>
    <mergeCell ref="C259:J259"/>
    <mergeCell ref="C260:F260"/>
    <mergeCell ref="A261:B261"/>
    <mergeCell ref="C261:J261"/>
    <mergeCell ref="C262:G262"/>
    <mergeCell ref="E256:F256"/>
    <mergeCell ref="G256:H256"/>
    <mergeCell ref="A257:B257"/>
    <mergeCell ref="C257:J257"/>
    <mergeCell ref="E258:F258"/>
    <mergeCell ref="G258:H258"/>
  </mergeCells>
  <dataValidations disablePrompts="1" count="4">
    <dataValidation type="list" allowBlank="1" showInputMessage="1" showErrorMessage="1" sqref="C251:D251" xr:uid="{00000000-0002-0000-0000-000000000000}">
      <formula1>$J$249:$J$250</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&amp;L&amp;"Aptos"&amp;10&amp;KFF0000 This document / e-mail is for INTERNAL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H14" sqref="H14"/>
    </sheetView>
  </sheetViews>
  <sheetFormatPr defaultColWidth="8.88671875" defaultRowHeight="13.2" x14ac:dyDescent="0.25"/>
  <cols>
    <col min="1" max="7" width="8.88671875" style="40"/>
    <col min="8" max="9" width="16.44140625" style="41" customWidth="1"/>
    <col min="10" max="10" width="10.33203125" style="40" bestFit="1" customWidth="1"/>
    <col min="11" max="16384" width="8.88671875" style="40"/>
  </cols>
  <sheetData>
    <row r="1" spans="1:9" x14ac:dyDescent="0.25">
      <c r="A1" s="239" t="s">
        <v>1</v>
      </c>
      <c r="B1" s="240"/>
      <c r="C1" s="240"/>
      <c r="D1" s="240"/>
      <c r="E1" s="240"/>
      <c r="F1" s="240"/>
      <c r="G1" s="240"/>
      <c r="H1" s="240"/>
      <c r="I1" s="240"/>
    </row>
    <row r="2" spans="1:9" x14ac:dyDescent="0.25">
      <c r="A2" s="241" t="s">
        <v>694</v>
      </c>
      <c r="B2" s="242"/>
      <c r="C2" s="242"/>
      <c r="D2" s="242"/>
      <c r="E2" s="242"/>
      <c r="F2" s="242"/>
      <c r="G2" s="242"/>
      <c r="H2" s="242"/>
      <c r="I2" s="242"/>
    </row>
    <row r="3" spans="1:9" x14ac:dyDescent="0.25">
      <c r="A3" s="243" t="s">
        <v>437</v>
      </c>
      <c r="B3" s="243"/>
      <c r="C3" s="243"/>
      <c r="D3" s="243"/>
      <c r="E3" s="243"/>
      <c r="F3" s="243"/>
      <c r="G3" s="243"/>
      <c r="H3" s="243"/>
      <c r="I3" s="243"/>
    </row>
    <row r="4" spans="1:9" x14ac:dyDescent="0.25">
      <c r="A4" s="244" t="s">
        <v>619</v>
      </c>
      <c r="B4" s="245"/>
      <c r="C4" s="245"/>
      <c r="D4" s="245"/>
      <c r="E4" s="245"/>
      <c r="F4" s="245"/>
      <c r="G4" s="245"/>
      <c r="H4" s="245"/>
      <c r="I4" s="246"/>
    </row>
    <row r="5" spans="1:9" ht="30.6" x14ac:dyDescent="0.25">
      <c r="A5" s="249" t="s">
        <v>2</v>
      </c>
      <c r="B5" s="250"/>
      <c r="C5" s="250"/>
      <c r="D5" s="250"/>
      <c r="E5" s="250"/>
      <c r="F5" s="250"/>
      <c r="G5" s="43" t="s">
        <v>101</v>
      </c>
      <c r="H5" s="6" t="s">
        <v>294</v>
      </c>
      <c r="I5" s="6" t="s">
        <v>295</v>
      </c>
    </row>
    <row r="6" spans="1:9" x14ac:dyDescent="0.25">
      <c r="A6" s="247">
        <v>1</v>
      </c>
      <c r="B6" s="248"/>
      <c r="C6" s="248"/>
      <c r="D6" s="248"/>
      <c r="E6" s="248"/>
      <c r="F6" s="248"/>
      <c r="G6" s="42">
        <v>2</v>
      </c>
      <c r="H6" s="6">
        <v>3</v>
      </c>
      <c r="I6" s="6">
        <v>4</v>
      </c>
    </row>
    <row r="7" spans="1:9" x14ac:dyDescent="0.25">
      <c r="A7" s="251"/>
      <c r="B7" s="251"/>
      <c r="C7" s="251"/>
      <c r="D7" s="251"/>
      <c r="E7" s="251"/>
      <c r="F7" s="251"/>
      <c r="G7" s="251"/>
      <c r="H7" s="251"/>
      <c r="I7" s="251"/>
    </row>
    <row r="8" spans="1:9" ht="12.75" customHeight="1" x14ac:dyDescent="0.25">
      <c r="A8" s="233" t="s">
        <v>4</v>
      </c>
      <c r="B8" s="233"/>
      <c r="C8" s="233"/>
      <c r="D8" s="233"/>
      <c r="E8" s="233"/>
      <c r="F8" s="233"/>
      <c r="G8" s="7">
        <v>1</v>
      </c>
      <c r="H8" s="72">
        <v>0</v>
      </c>
      <c r="I8" s="72">
        <v>0</v>
      </c>
    </row>
    <row r="9" spans="1:9" ht="12.75" customHeight="1" x14ac:dyDescent="0.25">
      <c r="A9" s="234" t="s">
        <v>300</v>
      </c>
      <c r="B9" s="234"/>
      <c r="C9" s="234"/>
      <c r="D9" s="234"/>
      <c r="E9" s="234"/>
      <c r="F9" s="234"/>
      <c r="G9" s="8">
        <v>2</v>
      </c>
      <c r="H9" s="73">
        <f>H10+H17+H27+H38+H43</f>
        <v>489439563</v>
      </c>
      <c r="I9" s="73">
        <f>I10+I17+I27+I38+I43</f>
        <v>500899236</v>
      </c>
    </row>
    <row r="10" spans="1:9" ht="12.75" customHeight="1" x14ac:dyDescent="0.25">
      <c r="A10" s="236" t="s">
        <v>5</v>
      </c>
      <c r="B10" s="236"/>
      <c r="C10" s="236"/>
      <c r="D10" s="236"/>
      <c r="E10" s="236"/>
      <c r="F10" s="236"/>
      <c r="G10" s="8">
        <v>3</v>
      </c>
      <c r="H10" s="73">
        <f>H11+H12+H13+H14+H15+H16</f>
        <v>238137882</v>
      </c>
      <c r="I10" s="73">
        <f>I11+I12+I13+I14+I15+I16</f>
        <v>241943747</v>
      </c>
    </row>
    <row r="11" spans="1:9" ht="12.75" customHeight="1" x14ac:dyDescent="0.25">
      <c r="A11" s="232" t="s">
        <v>6</v>
      </c>
      <c r="B11" s="232"/>
      <c r="C11" s="232"/>
      <c r="D11" s="232"/>
      <c r="E11" s="232"/>
      <c r="F11" s="232"/>
      <c r="G11" s="7">
        <v>4</v>
      </c>
      <c r="H11" s="72">
        <v>4776712</v>
      </c>
      <c r="I11" s="72">
        <v>5521263</v>
      </c>
    </row>
    <row r="12" spans="1:9" ht="22.95" customHeight="1" x14ac:dyDescent="0.25">
      <c r="A12" s="232" t="s">
        <v>7</v>
      </c>
      <c r="B12" s="232"/>
      <c r="C12" s="232"/>
      <c r="D12" s="232"/>
      <c r="E12" s="232"/>
      <c r="F12" s="232"/>
      <c r="G12" s="7">
        <v>5</v>
      </c>
      <c r="H12" s="72">
        <v>22695756</v>
      </c>
      <c r="I12" s="72">
        <v>25756367</v>
      </c>
    </row>
    <row r="13" spans="1:9" ht="12.75" customHeight="1" x14ac:dyDescent="0.25">
      <c r="A13" s="232" t="s">
        <v>8</v>
      </c>
      <c r="B13" s="232"/>
      <c r="C13" s="232"/>
      <c r="D13" s="232"/>
      <c r="E13" s="232"/>
      <c r="F13" s="232"/>
      <c r="G13" s="7">
        <v>6</v>
      </c>
      <c r="H13" s="72">
        <v>42732020</v>
      </c>
      <c r="I13" s="72">
        <v>43964271</v>
      </c>
    </row>
    <row r="14" spans="1:9" ht="12.75" customHeight="1" x14ac:dyDescent="0.25">
      <c r="A14" s="232" t="s">
        <v>9</v>
      </c>
      <c r="B14" s="232"/>
      <c r="C14" s="232"/>
      <c r="D14" s="232"/>
      <c r="E14" s="232"/>
      <c r="F14" s="232"/>
      <c r="G14" s="7">
        <v>7</v>
      </c>
      <c r="H14" s="72">
        <v>0</v>
      </c>
      <c r="I14" s="72">
        <v>0</v>
      </c>
    </row>
    <row r="15" spans="1:9" ht="12.75" customHeight="1" x14ac:dyDescent="0.25">
      <c r="A15" s="232" t="s">
        <v>10</v>
      </c>
      <c r="B15" s="232"/>
      <c r="C15" s="232"/>
      <c r="D15" s="232"/>
      <c r="E15" s="232"/>
      <c r="F15" s="232"/>
      <c r="G15" s="7">
        <v>8</v>
      </c>
      <c r="H15" s="72">
        <v>3627043</v>
      </c>
      <c r="I15" s="72">
        <v>4489425</v>
      </c>
    </row>
    <row r="16" spans="1:9" ht="12.75" customHeight="1" x14ac:dyDescent="0.25">
      <c r="A16" s="232" t="s">
        <v>11</v>
      </c>
      <c r="B16" s="232"/>
      <c r="C16" s="232"/>
      <c r="D16" s="232"/>
      <c r="E16" s="232"/>
      <c r="F16" s="232"/>
      <c r="G16" s="7">
        <v>9</v>
      </c>
      <c r="H16" s="72">
        <v>164306351</v>
      </c>
      <c r="I16" s="72">
        <v>162212421</v>
      </c>
    </row>
    <row r="17" spans="1:9" ht="12.75" customHeight="1" x14ac:dyDescent="0.25">
      <c r="A17" s="236" t="s">
        <v>12</v>
      </c>
      <c r="B17" s="236"/>
      <c r="C17" s="236"/>
      <c r="D17" s="236"/>
      <c r="E17" s="236"/>
      <c r="F17" s="236"/>
      <c r="G17" s="8">
        <v>10</v>
      </c>
      <c r="H17" s="73">
        <f>H18+H19+H20+H21+H22+H23+H24+H25+H26</f>
        <v>187936533</v>
      </c>
      <c r="I17" s="73">
        <f>I18+I19+I20+I21+I22+I23+I24+I25+I26</f>
        <v>185520601</v>
      </c>
    </row>
    <row r="18" spans="1:9" ht="12.75" customHeight="1" x14ac:dyDescent="0.25">
      <c r="A18" s="232" t="s">
        <v>13</v>
      </c>
      <c r="B18" s="232"/>
      <c r="C18" s="232"/>
      <c r="D18" s="232"/>
      <c r="E18" s="232"/>
      <c r="F18" s="232"/>
      <c r="G18" s="7">
        <v>11</v>
      </c>
      <c r="H18" s="72">
        <v>17768368</v>
      </c>
      <c r="I18" s="72">
        <v>19548359</v>
      </c>
    </row>
    <row r="19" spans="1:9" ht="12.75" customHeight="1" x14ac:dyDescent="0.25">
      <c r="A19" s="232" t="s">
        <v>14</v>
      </c>
      <c r="B19" s="232"/>
      <c r="C19" s="232"/>
      <c r="D19" s="232"/>
      <c r="E19" s="232"/>
      <c r="F19" s="232"/>
      <c r="G19" s="7">
        <v>12</v>
      </c>
      <c r="H19" s="72">
        <v>84334317</v>
      </c>
      <c r="I19" s="72">
        <v>76785563</v>
      </c>
    </row>
    <row r="20" spans="1:9" ht="12.75" customHeight="1" x14ac:dyDescent="0.25">
      <c r="A20" s="232" t="s">
        <v>15</v>
      </c>
      <c r="B20" s="232"/>
      <c r="C20" s="232"/>
      <c r="D20" s="232"/>
      <c r="E20" s="232"/>
      <c r="F20" s="232"/>
      <c r="G20" s="7">
        <v>13</v>
      </c>
      <c r="H20" s="72">
        <v>72306040</v>
      </c>
      <c r="I20" s="72">
        <v>77312772</v>
      </c>
    </row>
    <row r="21" spans="1:9" ht="12.75" customHeight="1" x14ac:dyDescent="0.25">
      <c r="A21" s="232" t="s">
        <v>16</v>
      </c>
      <c r="B21" s="232"/>
      <c r="C21" s="232"/>
      <c r="D21" s="232"/>
      <c r="E21" s="232"/>
      <c r="F21" s="232"/>
      <c r="G21" s="7">
        <v>14</v>
      </c>
      <c r="H21" s="72">
        <v>0</v>
      </c>
      <c r="I21" s="72">
        <v>0</v>
      </c>
    </row>
    <row r="22" spans="1:9" ht="12.75" customHeight="1" x14ac:dyDescent="0.25">
      <c r="A22" s="232" t="s">
        <v>17</v>
      </c>
      <c r="B22" s="232"/>
      <c r="C22" s="232"/>
      <c r="D22" s="232"/>
      <c r="E22" s="232"/>
      <c r="F22" s="232"/>
      <c r="G22" s="7">
        <v>15</v>
      </c>
      <c r="H22" s="72">
        <v>43871</v>
      </c>
      <c r="I22" s="72">
        <v>37801</v>
      </c>
    </row>
    <row r="23" spans="1:9" ht="12.75" customHeight="1" x14ac:dyDescent="0.25">
      <c r="A23" s="232" t="s">
        <v>18</v>
      </c>
      <c r="B23" s="232"/>
      <c r="C23" s="232"/>
      <c r="D23" s="232"/>
      <c r="E23" s="232"/>
      <c r="F23" s="232"/>
      <c r="G23" s="7">
        <v>16</v>
      </c>
      <c r="H23" s="72">
        <v>152178</v>
      </c>
      <c r="I23" s="72">
        <v>267187</v>
      </c>
    </row>
    <row r="24" spans="1:9" ht="12.75" customHeight="1" x14ac:dyDescent="0.25">
      <c r="A24" s="232" t="s">
        <v>19</v>
      </c>
      <c r="B24" s="232"/>
      <c r="C24" s="232"/>
      <c r="D24" s="232"/>
      <c r="E24" s="232"/>
      <c r="F24" s="232"/>
      <c r="G24" s="7">
        <v>17</v>
      </c>
      <c r="H24" s="72">
        <v>1371426</v>
      </c>
      <c r="I24" s="72">
        <v>1724388</v>
      </c>
    </row>
    <row r="25" spans="1:9" ht="12.75" customHeight="1" x14ac:dyDescent="0.25">
      <c r="A25" s="232" t="s">
        <v>20</v>
      </c>
      <c r="B25" s="232"/>
      <c r="C25" s="232"/>
      <c r="D25" s="232"/>
      <c r="E25" s="232"/>
      <c r="F25" s="232"/>
      <c r="G25" s="7">
        <v>18</v>
      </c>
      <c r="H25" s="72">
        <v>2857502</v>
      </c>
      <c r="I25" s="72">
        <v>824984</v>
      </c>
    </row>
    <row r="26" spans="1:9" ht="12.75" customHeight="1" x14ac:dyDescent="0.25">
      <c r="A26" s="232" t="s">
        <v>21</v>
      </c>
      <c r="B26" s="232"/>
      <c r="C26" s="232"/>
      <c r="D26" s="232"/>
      <c r="E26" s="232"/>
      <c r="F26" s="232"/>
      <c r="G26" s="7">
        <v>19</v>
      </c>
      <c r="H26" s="72">
        <v>9102831</v>
      </c>
      <c r="I26" s="72">
        <v>9019547</v>
      </c>
    </row>
    <row r="27" spans="1:9" ht="12.75" customHeight="1" x14ac:dyDescent="0.25">
      <c r="A27" s="236" t="s">
        <v>22</v>
      </c>
      <c r="B27" s="236"/>
      <c r="C27" s="236"/>
      <c r="D27" s="236"/>
      <c r="E27" s="236"/>
      <c r="F27" s="236"/>
      <c r="G27" s="8">
        <v>20</v>
      </c>
      <c r="H27" s="73">
        <f>SUM(H28:H37)</f>
        <v>55891360</v>
      </c>
      <c r="I27" s="73">
        <f>SUM(I28:I37)</f>
        <v>66054031</v>
      </c>
    </row>
    <row r="28" spans="1:9" ht="12.75" customHeight="1" x14ac:dyDescent="0.25">
      <c r="A28" s="232" t="s">
        <v>23</v>
      </c>
      <c r="B28" s="232"/>
      <c r="C28" s="232"/>
      <c r="D28" s="232"/>
      <c r="E28" s="232"/>
      <c r="F28" s="232"/>
      <c r="G28" s="7">
        <v>21</v>
      </c>
      <c r="H28" s="72">
        <v>0</v>
      </c>
      <c r="I28" s="72">
        <v>0</v>
      </c>
    </row>
    <row r="29" spans="1:9" ht="12.75" customHeight="1" x14ac:dyDescent="0.25">
      <c r="A29" s="232" t="s">
        <v>24</v>
      </c>
      <c r="B29" s="232"/>
      <c r="C29" s="232"/>
      <c r="D29" s="232"/>
      <c r="E29" s="232"/>
      <c r="F29" s="232"/>
      <c r="G29" s="7">
        <v>22</v>
      </c>
      <c r="H29" s="72">
        <v>0</v>
      </c>
      <c r="I29" s="72">
        <v>0</v>
      </c>
    </row>
    <row r="30" spans="1:9" ht="12.75" customHeight="1" x14ac:dyDescent="0.25">
      <c r="A30" s="232" t="s">
        <v>25</v>
      </c>
      <c r="B30" s="232"/>
      <c r="C30" s="232"/>
      <c r="D30" s="232"/>
      <c r="E30" s="232"/>
      <c r="F30" s="232"/>
      <c r="G30" s="7">
        <v>23</v>
      </c>
      <c r="H30" s="72">
        <v>0</v>
      </c>
      <c r="I30" s="72">
        <v>0</v>
      </c>
    </row>
    <row r="31" spans="1:9" ht="24" customHeight="1" x14ac:dyDescent="0.25">
      <c r="A31" s="232" t="s">
        <v>26</v>
      </c>
      <c r="B31" s="232"/>
      <c r="C31" s="232"/>
      <c r="D31" s="232"/>
      <c r="E31" s="232"/>
      <c r="F31" s="232"/>
      <c r="G31" s="7">
        <v>24</v>
      </c>
      <c r="H31" s="72">
        <v>14851239</v>
      </c>
      <c r="I31" s="72">
        <v>14486262</v>
      </c>
    </row>
    <row r="32" spans="1:9" ht="23.4" customHeight="1" x14ac:dyDescent="0.25">
      <c r="A32" s="232" t="s">
        <v>27</v>
      </c>
      <c r="B32" s="232"/>
      <c r="C32" s="232"/>
      <c r="D32" s="232"/>
      <c r="E32" s="232"/>
      <c r="F32" s="232"/>
      <c r="G32" s="7">
        <v>25</v>
      </c>
      <c r="H32" s="72">
        <v>0</v>
      </c>
      <c r="I32" s="72">
        <v>0</v>
      </c>
    </row>
    <row r="33" spans="1:9" ht="21.6" customHeight="1" x14ac:dyDescent="0.25">
      <c r="A33" s="232" t="s">
        <v>28</v>
      </c>
      <c r="B33" s="232"/>
      <c r="C33" s="232"/>
      <c r="D33" s="232"/>
      <c r="E33" s="232"/>
      <c r="F33" s="232"/>
      <c r="G33" s="7">
        <v>26</v>
      </c>
      <c r="H33" s="72">
        <v>0</v>
      </c>
      <c r="I33" s="72">
        <v>0</v>
      </c>
    </row>
    <row r="34" spans="1:9" ht="12.75" customHeight="1" x14ac:dyDescent="0.25">
      <c r="A34" s="232" t="s">
        <v>29</v>
      </c>
      <c r="B34" s="232"/>
      <c r="C34" s="232"/>
      <c r="D34" s="232"/>
      <c r="E34" s="232"/>
      <c r="F34" s="232"/>
      <c r="G34" s="7">
        <v>27</v>
      </c>
      <c r="H34" s="72">
        <v>0</v>
      </c>
      <c r="I34" s="72">
        <v>0</v>
      </c>
    </row>
    <row r="35" spans="1:9" ht="12.75" customHeight="1" x14ac:dyDescent="0.25">
      <c r="A35" s="232" t="s">
        <v>30</v>
      </c>
      <c r="B35" s="232"/>
      <c r="C35" s="232"/>
      <c r="D35" s="232"/>
      <c r="E35" s="232"/>
      <c r="F35" s="232"/>
      <c r="G35" s="7">
        <v>28</v>
      </c>
      <c r="H35" s="72">
        <v>36907469</v>
      </c>
      <c r="I35" s="72">
        <v>36667523</v>
      </c>
    </row>
    <row r="36" spans="1:9" ht="12.75" customHeight="1" x14ac:dyDescent="0.25">
      <c r="A36" s="232" t="s">
        <v>31</v>
      </c>
      <c r="B36" s="232"/>
      <c r="C36" s="232"/>
      <c r="D36" s="232"/>
      <c r="E36" s="232"/>
      <c r="F36" s="232"/>
      <c r="G36" s="7">
        <v>29</v>
      </c>
      <c r="H36" s="72">
        <v>0</v>
      </c>
      <c r="I36" s="72">
        <v>0</v>
      </c>
    </row>
    <row r="37" spans="1:9" ht="12.75" customHeight="1" x14ac:dyDescent="0.25">
      <c r="A37" s="232" t="s">
        <v>32</v>
      </c>
      <c r="B37" s="232"/>
      <c r="C37" s="232"/>
      <c r="D37" s="232"/>
      <c r="E37" s="232"/>
      <c r="F37" s="232"/>
      <c r="G37" s="7">
        <v>30</v>
      </c>
      <c r="H37" s="72">
        <v>4132652</v>
      </c>
      <c r="I37" s="72">
        <v>14900246</v>
      </c>
    </row>
    <row r="38" spans="1:9" ht="12.75" customHeight="1" x14ac:dyDescent="0.25">
      <c r="A38" s="236" t="s">
        <v>33</v>
      </c>
      <c r="B38" s="236"/>
      <c r="C38" s="236"/>
      <c r="D38" s="236"/>
      <c r="E38" s="236"/>
      <c r="F38" s="236"/>
      <c r="G38" s="8">
        <v>31</v>
      </c>
      <c r="H38" s="73">
        <f>H39+H40+H41+H42</f>
        <v>65931</v>
      </c>
      <c r="I38" s="73">
        <f>I39+I40+I41+I42</f>
        <v>59907</v>
      </c>
    </row>
    <row r="39" spans="1:9" ht="12.75" customHeight="1" x14ac:dyDescent="0.25">
      <c r="A39" s="232" t="s">
        <v>34</v>
      </c>
      <c r="B39" s="232"/>
      <c r="C39" s="232"/>
      <c r="D39" s="232"/>
      <c r="E39" s="232"/>
      <c r="F39" s="232"/>
      <c r="G39" s="7">
        <v>32</v>
      </c>
      <c r="H39" s="72">
        <v>0</v>
      </c>
      <c r="I39" s="72">
        <v>0</v>
      </c>
    </row>
    <row r="40" spans="1:9" ht="12.75" customHeight="1" x14ac:dyDescent="0.25">
      <c r="A40" s="232" t="s">
        <v>35</v>
      </c>
      <c r="B40" s="232"/>
      <c r="C40" s="232"/>
      <c r="D40" s="232"/>
      <c r="E40" s="232"/>
      <c r="F40" s="232"/>
      <c r="G40" s="7">
        <v>33</v>
      </c>
      <c r="H40" s="72">
        <v>0</v>
      </c>
      <c r="I40" s="72">
        <v>0</v>
      </c>
    </row>
    <row r="41" spans="1:9" ht="12.75" customHeight="1" x14ac:dyDescent="0.25">
      <c r="A41" s="232" t="s">
        <v>36</v>
      </c>
      <c r="B41" s="232"/>
      <c r="C41" s="232"/>
      <c r="D41" s="232"/>
      <c r="E41" s="232"/>
      <c r="F41" s="232"/>
      <c r="G41" s="7">
        <v>34</v>
      </c>
      <c r="H41" s="72">
        <v>20603</v>
      </c>
      <c r="I41" s="72">
        <v>19977</v>
      </c>
    </row>
    <row r="42" spans="1:9" ht="12.75" customHeight="1" x14ac:dyDescent="0.25">
      <c r="A42" s="232" t="s">
        <v>37</v>
      </c>
      <c r="B42" s="232"/>
      <c r="C42" s="232"/>
      <c r="D42" s="232"/>
      <c r="E42" s="232"/>
      <c r="F42" s="232"/>
      <c r="G42" s="7">
        <v>35</v>
      </c>
      <c r="H42" s="72">
        <v>45328</v>
      </c>
      <c r="I42" s="72">
        <v>39930</v>
      </c>
    </row>
    <row r="43" spans="1:9" ht="12.75" customHeight="1" x14ac:dyDescent="0.25">
      <c r="A43" s="232" t="s">
        <v>38</v>
      </c>
      <c r="B43" s="232"/>
      <c r="C43" s="232"/>
      <c r="D43" s="232"/>
      <c r="E43" s="232"/>
      <c r="F43" s="232"/>
      <c r="G43" s="7">
        <v>36</v>
      </c>
      <c r="H43" s="72">
        <v>7407857</v>
      </c>
      <c r="I43" s="72">
        <v>7320950</v>
      </c>
    </row>
    <row r="44" spans="1:9" ht="12.75" customHeight="1" x14ac:dyDescent="0.25">
      <c r="A44" s="234" t="s">
        <v>301</v>
      </c>
      <c r="B44" s="234"/>
      <c r="C44" s="234"/>
      <c r="D44" s="234"/>
      <c r="E44" s="234"/>
      <c r="F44" s="234"/>
      <c r="G44" s="8">
        <v>37</v>
      </c>
      <c r="H44" s="73">
        <f>H45+H53+H60+H70</f>
        <v>280678928</v>
      </c>
      <c r="I44" s="73">
        <f>I45+I53+I60+I70</f>
        <v>448865765</v>
      </c>
    </row>
    <row r="45" spans="1:9" ht="12.75" customHeight="1" x14ac:dyDescent="0.25">
      <c r="A45" s="236" t="s">
        <v>39</v>
      </c>
      <c r="B45" s="236"/>
      <c r="C45" s="236"/>
      <c r="D45" s="236"/>
      <c r="E45" s="236"/>
      <c r="F45" s="236"/>
      <c r="G45" s="8">
        <v>38</v>
      </c>
      <c r="H45" s="73">
        <f>SUM(H46:H52)</f>
        <v>30810528</v>
      </c>
      <c r="I45" s="73">
        <f>SUM(I46:I52)</f>
        <v>35286952</v>
      </c>
    </row>
    <row r="46" spans="1:9" ht="12.75" customHeight="1" x14ac:dyDescent="0.25">
      <c r="A46" s="232" t="s">
        <v>40</v>
      </c>
      <c r="B46" s="232"/>
      <c r="C46" s="232"/>
      <c r="D46" s="232"/>
      <c r="E46" s="232"/>
      <c r="F46" s="232"/>
      <c r="G46" s="7">
        <v>39</v>
      </c>
      <c r="H46" s="72">
        <v>11353474</v>
      </c>
      <c r="I46" s="72">
        <v>9878733</v>
      </c>
    </row>
    <row r="47" spans="1:9" ht="12.75" customHeight="1" x14ac:dyDescent="0.25">
      <c r="A47" s="232" t="s">
        <v>41</v>
      </c>
      <c r="B47" s="232"/>
      <c r="C47" s="232"/>
      <c r="D47" s="232"/>
      <c r="E47" s="232"/>
      <c r="F47" s="232"/>
      <c r="G47" s="7">
        <v>40</v>
      </c>
      <c r="H47" s="72">
        <v>5934771</v>
      </c>
      <c r="I47" s="72">
        <v>6926488</v>
      </c>
    </row>
    <row r="48" spans="1:9" ht="12.75" customHeight="1" x14ac:dyDescent="0.25">
      <c r="A48" s="232" t="s">
        <v>42</v>
      </c>
      <c r="B48" s="232"/>
      <c r="C48" s="232"/>
      <c r="D48" s="232"/>
      <c r="E48" s="232"/>
      <c r="F48" s="232"/>
      <c r="G48" s="7">
        <v>41</v>
      </c>
      <c r="H48" s="72">
        <v>4875783</v>
      </c>
      <c r="I48" s="72">
        <v>3357973</v>
      </c>
    </row>
    <row r="49" spans="1:9" ht="12.75" customHeight="1" x14ac:dyDescent="0.25">
      <c r="A49" s="232" t="s">
        <v>43</v>
      </c>
      <c r="B49" s="232"/>
      <c r="C49" s="232"/>
      <c r="D49" s="232"/>
      <c r="E49" s="232"/>
      <c r="F49" s="232"/>
      <c r="G49" s="7">
        <v>42</v>
      </c>
      <c r="H49" s="72">
        <v>4256754</v>
      </c>
      <c r="I49" s="72">
        <v>6723574</v>
      </c>
    </row>
    <row r="50" spans="1:9" ht="12.75" customHeight="1" x14ac:dyDescent="0.25">
      <c r="A50" s="232" t="s">
        <v>44</v>
      </c>
      <c r="B50" s="232"/>
      <c r="C50" s="232"/>
      <c r="D50" s="232"/>
      <c r="E50" s="232"/>
      <c r="F50" s="232"/>
      <c r="G50" s="7">
        <v>43</v>
      </c>
      <c r="H50" s="72">
        <v>946</v>
      </c>
      <c r="I50" s="72">
        <v>11749</v>
      </c>
    </row>
    <row r="51" spans="1:9" ht="12.75" customHeight="1" x14ac:dyDescent="0.25">
      <c r="A51" s="232" t="s">
        <v>45</v>
      </c>
      <c r="B51" s="232"/>
      <c r="C51" s="232"/>
      <c r="D51" s="232"/>
      <c r="E51" s="232"/>
      <c r="F51" s="232"/>
      <c r="G51" s="7">
        <v>44</v>
      </c>
      <c r="H51" s="72">
        <v>0</v>
      </c>
      <c r="I51" s="72">
        <v>0</v>
      </c>
    </row>
    <row r="52" spans="1:9" ht="12.75" customHeight="1" x14ac:dyDescent="0.25">
      <c r="A52" s="232" t="s">
        <v>46</v>
      </c>
      <c r="B52" s="232"/>
      <c r="C52" s="232"/>
      <c r="D52" s="232"/>
      <c r="E52" s="232"/>
      <c r="F52" s="232"/>
      <c r="G52" s="7">
        <v>45</v>
      </c>
      <c r="H52" s="72">
        <v>4388800</v>
      </c>
      <c r="I52" s="72">
        <v>8388435</v>
      </c>
    </row>
    <row r="53" spans="1:9" ht="12.75" customHeight="1" x14ac:dyDescent="0.25">
      <c r="A53" s="236" t="s">
        <v>47</v>
      </c>
      <c r="B53" s="236"/>
      <c r="C53" s="236"/>
      <c r="D53" s="236"/>
      <c r="E53" s="236"/>
      <c r="F53" s="236"/>
      <c r="G53" s="8">
        <v>46</v>
      </c>
      <c r="H53" s="73">
        <f>SUM(H54:H59)</f>
        <v>107742161</v>
      </c>
      <c r="I53" s="73">
        <f>SUM(I54:I59)</f>
        <v>126658191</v>
      </c>
    </row>
    <row r="54" spans="1:9" ht="12.75" customHeight="1" x14ac:dyDescent="0.25">
      <c r="A54" s="232" t="s">
        <v>48</v>
      </c>
      <c r="B54" s="232"/>
      <c r="C54" s="232"/>
      <c r="D54" s="232"/>
      <c r="E54" s="232"/>
      <c r="F54" s="232"/>
      <c r="G54" s="7">
        <v>47</v>
      </c>
      <c r="H54" s="72">
        <v>0</v>
      </c>
      <c r="I54" s="72">
        <v>0</v>
      </c>
    </row>
    <row r="55" spans="1:9" ht="12.75" customHeight="1" x14ac:dyDescent="0.25">
      <c r="A55" s="232" t="s">
        <v>49</v>
      </c>
      <c r="B55" s="232"/>
      <c r="C55" s="232"/>
      <c r="D55" s="232"/>
      <c r="E55" s="232"/>
      <c r="F55" s="232"/>
      <c r="G55" s="7">
        <v>48</v>
      </c>
      <c r="H55" s="72">
        <v>0</v>
      </c>
      <c r="I55" s="72">
        <v>0</v>
      </c>
    </row>
    <row r="56" spans="1:9" ht="12.75" customHeight="1" x14ac:dyDescent="0.25">
      <c r="A56" s="232" t="s">
        <v>50</v>
      </c>
      <c r="B56" s="232"/>
      <c r="C56" s="232"/>
      <c r="D56" s="232"/>
      <c r="E56" s="232"/>
      <c r="F56" s="232"/>
      <c r="G56" s="7">
        <v>49</v>
      </c>
      <c r="H56" s="72">
        <v>84076627</v>
      </c>
      <c r="I56" s="72">
        <v>98070447</v>
      </c>
    </row>
    <row r="57" spans="1:9" ht="12.75" customHeight="1" x14ac:dyDescent="0.25">
      <c r="A57" s="232" t="s">
        <v>51</v>
      </c>
      <c r="B57" s="232"/>
      <c r="C57" s="232"/>
      <c r="D57" s="232"/>
      <c r="E57" s="232"/>
      <c r="F57" s="232"/>
      <c r="G57" s="7">
        <v>50</v>
      </c>
      <c r="H57" s="72">
        <v>479035</v>
      </c>
      <c r="I57" s="72">
        <v>577602</v>
      </c>
    </row>
    <row r="58" spans="1:9" ht="12.75" customHeight="1" x14ac:dyDescent="0.25">
      <c r="A58" s="232" t="s">
        <v>52</v>
      </c>
      <c r="B58" s="232"/>
      <c r="C58" s="232"/>
      <c r="D58" s="232"/>
      <c r="E58" s="232"/>
      <c r="F58" s="232"/>
      <c r="G58" s="7">
        <v>51</v>
      </c>
      <c r="H58" s="72">
        <v>12049088</v>
      </c>
      <c r="I58" s="72">
        <v>14752327</v>
      </c>
    </row>
    <row r="59" spans="1:9" ht="12.75" customHeight="1" x14ac:dyDescent="0.25">
      <c r="A59" s="232" t="s">
        <v>53</v>
      </c>
      <c r="B59" s="232"/>
      <c r="C59" s="232"/>
      <c r="D59" s="232"/>
      <c r="E59" s="232"/>
      <c r="F59" s="232"/>
      <c r="G59" s="7">
        <v>52</v>
      </c>
      <c r="H59" s="72">
        <v>11137411</v>
      </c>
      <c r="I59" s="72">
        <v>13257815</v>
      </c>
    </row>
    <row r="60" spans="1:9" ht="12.75" customHeight="1" x14ac:dyDescent="0.25">
      <c r="A60" s="236" t="s">
        <v>54</v>
      </c>
      <c r="B60" s="236"/>
      <c r="C60" s="236"/>
      <c r="D60" s="236"/>
      <c r="E60" s="236"/>
      <c r="F60" s="236"/>
      <c r="G60" s="8">
        <v>53</v>
      </c>
      <c r="H60" s="73">
        <f>SUM(H61:H69)</f>
        <v>22484259</v>
      </c>
      <c r="I60" s="73">
        <f>SUM(I61:I69)</f>
        <v>28277158</v>
      </c>
    </row>
    <row r="61" spans="1:9" ht="12.75" customHeight="1" x14ac:dyDescent="0.25">
      <c r="A61" s="232" t="s">
        <v>23</v>
      </c>
      <c r="B61" s="232"/>
      <c r="C61" s="232"/>
      <c r="D61" s="232"/>
      <c r="E61" s="232"/>
      <c r="F61" s="232"/>
      <c r="G61" s="7">
        <v>54</v>
      </c>
      <c r="H61" s="72">
        <v>0</v>
      </c>
      <c r="I61" s="72">
        <v>0</v>
      </c>
    </row>
    <row r="62" spans="1:9" ht="27.6" customHeight="1" x14ac:dyDescent="0.25">
      <c r="A62" s="232" t="s">
        <v>24</v>
      </c>
      <c r="B62" s="232"/>
      <c r="C62" s="232"/>
      <c r="D62" s="232"/>
      <c r="E62" s="232"/>
      <c r="F62" s="232"/>
      <c r="G62" s="7">
        <v>55</v>
      </c>
      <c r="H62" s="72">
        <v>0</v>
      </c>
      <c r="I62" s="72">
        <v>0</v>
      </c>
    </row>
    <row r="63" spans="1:9" ht="12.75" customHeight="1" x14ac:dyDescent="0.25">
      <c r="A63" s="232" t="s">
        <v>25</v>
      </c>
      <c r="B63" s="232"/>
      <c r="C63" s="232"/>
      <c r="D63" s="232"/>
      <c r="E63" s="232"/>
      <c r="F63" s="232"/>
      <c r="G63" s="7">
        <v>56</v>
      </c>
      <c r="H63" s="72">
        <v>0</v>
      </c>
      <c r="I63" s="72">
        <v>0</v>
      </c>
    </row>
    <row r="64" spans="1:9" ht="25.95" customHeight="1" x14ac:dyDescent="0.25">
      <c r="A64" s="232" t="s">
        <v>55</v>
      </c>
      <c r="B64" s="232"/>
      <c r="C64" s="232"/>
      <c r="D64" s="232"/>
      <c r="E64" s="232"/>
      <c r="F64" s="232"/>
      <c r="G64" s="7">
        <v>57</v>
      </c>
      <c r="H64" s="72">
        <v>0</v>
      </c>
      <c r="I64" s="72">
        <v>0</v>
      </c>
    </row>
    <row r="65" spans="1:9" ht="21.6" customHeight="1" x14ac:dyDescent="0.25">
      <c r="A65" s="232" t="s">
        <v>27</v>
      </c>
      <c r="B65" s="232"/>
      <c r="C65" s="232"/>
      <c r="D65" s="232"/>
      <c r="E65" s="232"/>
      <c r="F65" s="232"/>
      <c r="G65" s="7">
        <v>58</v>
      </c>
      <c r="H65" s="72">
        <v>0</v>
      </c>
      <c r="I65" s="72">
        <v>0</v>
      </c>
    </row>
    <row r="66" spans="1:9" ht="21.6" customHeight="1" x14ac:dyDescent="0.25">
      <c r="A66" s="232" t="s">
        <v>28</v>
      </c>
      <c r="B66" s="232"/>
      <c r="C66" s="232"/>
      <c r="D66" s="232"/>
      <c r="E66" s="232"/>
      <c r="F66" s="232"/>
      <c r="G66" s="7">
        <v>59</v>
      </c>
      <c r="H66" s="72">
        <v>0</v>
      </c>
      <c r="I66" s="72">
        <v>0</v>
      </c>
    </row>
    <row r="67" spans="1:9" ht="12.75" customHeight="1" x14ac:dyDescent="0.25">
      <c r="A67" s="232" t="s">
        <v>29</v>
      </c>
      <c r="B67" s="232"/>
      <c r="C67" s="232"/>
      <c r="D67" s="232"/>
      <c r="E67" s="232"/>
      <c r="F67" s="232"/>
      <c r="G67" s="7">
        <v>60</v>
      </c>
      <c r="H67" s="72">
        <v>0</v>
      </c>
      <c r="I67" s="72">
        <v>0</v>
      </c>
    </row>
    <row r="68" spans="1:9" ht="12.75" customHeight="1" x14ac:dyDescent="0.25">
      <c r="A68" s="232" t="s">
        <v>30</v>
      </c>
      <c r="B68" s="232"/>
      <c r="C68" s="232"/>
      <c r="D68" s="232"/>
      <c r="E68" s="232"/>
      <c r="F68" s="232"/>
      <c r="G68" s="7">
        <v>61</v>
      </c>
      <c r="H68" s="72">
        <v>22476259</v>
      </c>
      <c r="I68" s="72">
        <v>28268658</v>
      </c>
    </row>
    <row r="69" spans="1:9" ht="12.75" customHeight="1" x14ac:dyDescent="0.25">
      <c r="A69" s="232" t="s">
        <v>56</v>
      </c>
      <c r="B69" s="232"/>
      <c r="C69" s="232"/>
      <c r="D69" s="232"/>
      <c r="E69" s="232"/>
      <c r="F69" s="232"/>
      <c r="G69" s="7">
        <v>62</v>
      </c>
      <c r="H69" s="72">
        <v>8000</v>
      </c>
      <c r="I69" s="72">
        <v>8500</v>
      </c>
    </row>
    <row r="70" spans="1:9" ht="12.75" customHeight="1" x14ac:dyDescent="0.25">
      <c r="A70" s="232" t="s">
        <v>57</v>
      </c>
      <c r="B70" s="232"/>
      <c r="C70" s="232"/>
      <c r="D70" s="232"/>
      <c r="E70" s="232"/>
      <c r="F70" s="232"/>
      <c r="G70" s="7">
        <v>63</v>
      </c>
      <c r="H70" s="72">
        <v>119641980</v>
      </c>
      <c r="I70" s="72">
        <v>258643464</v>
      </c>
    </row>
    <row r="71" spans="1:9" ht="12.75" customHeight="1" x14ac:dyDescent="0.25">
      <c r="A71" s="233" t="s">
        <v>58</v>
      </c>
      <c r="B71" s="233"/>
      <c r="C71" s="233"/>
      <c r="D71" s="233"/>
      <c r="E71" s="233"/>
      <c r="F71" s="233"/>
      <c r="G71" s="7">
        <v>64</v>
      </c>
      <c r="H71" s="72">
        <v>10523964</v>
      </c>
      <c r="I71" s="72">
        <v>16082165</v>
      </c>
    </row>
    <row r="72" spans="1:9" ht="12.75" customHeight="1" x14ac:dyDescent="0.25">
      <c r="A72" s="234" t="s">
        <v>302</v>
      </c>
      <c r="B72" s="234"/>
      <c r="C72" s="234"/>
      <c r="D72" s="234"/>
      <c r="E72" s="234"/>
      <c r="F72" s="234"/>
      <c r="G72" s="8">
        <v>65</v>
      </c>
      <c r="H72" s="73">
        <f>H8+H9+H44+H71</f>
        <v>780642455</v>
      </c>
      <c r="I72" s="73">
        <f>I8+I9+I44+I71</f>
        <v>965847166</v>
      </c>
    </row>
    <row r="73" spans="1:9" ht="12.75" customHeight="1" x14ac:dyDescent="0.25">
      <c r="A73" s="233" t="s">
        <v>59</v>
      </c>
      <c r="B73" s="233"/>
      <c r="C73" s="233"/>
      <c r="D73" s="233"/>
      <c r="E73" s="233"/>
      <c r="F73" s="233"/>
      <c r="G73" s="7">
        <v>66</v>
      </c>
      <c r="H73" s="72">
        <v>0</v>
      </c>
      <c r="I73" s="72">
        <v>0</v>
      </c>
    </row>
    <row r="74" spans="1:9" x14ac:dyDescent="0.25">
      <c r="A74" s="237" t="s">
        <v>60</v>
      </c>
      <c r="B74" s="238"/>
      <c r="C74" s="238"/>
      <c r="D74" s="238"/>
      <c r="E74" s="238"/>
      <c r="F74" s="238"/>
      <c r="G74" s="238"/>
      <c r="H74" s="238"/>
      <c r="I74" s="238"/>
    </row>
    <row r="75" spans="1:9" ht="24.75" customHeight="1" x14ac:dyDescent="0.25">
      <c r="A75" s="234" t="s">
        <v>439</v>
      </c>
      <c r="B75" s="234"/>
      <c r="C75" s="234"/>
      <c r="D75" s="234"/>
      <c r="E75" s="234"/>
      <c r="F75" s="234"/>
      <c r="G75" s="8">
        <v>67</v>
      </c>
      <c r="H75" s="74">
        <f>H76+H77+H78+H84+H85+H92+H95+H98</f>
        <v>211040899</v>
      </c>
      <c r="I75" s="74">
        <f>I76+I77+I78+I84+I85+I92+I95+I98</f>
        <v>386830714</v>
      </c>
    </row>
    <row r="76" spans="1:9" ht="12.75" customHeight="1" x14ac:dyDescent="0.25">
      <c r="A76" s="232" t="s">
        <v>61</v>
      </c>
      <c r="B76" s="232"/>
      <c r="C76" s="232"/>
      <c r="D76" s="232"/>
      <c r="E76" s="232"/>
      <c r="F76" s="232"/>
      <c r="G76" s="7">
        <v>68</v>
      </c>
      <c r="H76" s="72">
        <v>15640099</v>
      </c>
      <c r="I76" s="72">
        <v>23447096</v>
      </c>
    </row>
    <row r="77" spans="1:9" ht="12.75" customHeight="1" x14ac:dyDescent="0.25">
      <c r="A77" s="232" t="s">
        <v>62</v>
      </c>
      <c r="B77" s="232"/>
      <c r="C77" s="232"/>
      <c r="D77" s="232"/>
      <c r="E77" s="232"/>
      <c r="F77" s="232"/>
      <c r="G77" s="7">
        <v>69</v>
      </c>
      <c r="H77" s="72">
        <v>65068457</v>
      </c>
      <c r="I77" s="72">
        <v>203309588</v>
      </c>
    </row>
    <row r="78" spans="1:9" ht="12.75" customHeight="1" x14ac:dyDescent="0.25">
      <c r="A78" s="236" t="s">
        <v>63</v>
      </c>
      <c r="B78" s="236"/>
      <c r="C78" s="236"/>
      <c r="D78" s="236"/>
      <c r="E78" s="236"/>
      <c r="F78" s="236"/>
      <c r="G78" s="8">
        <v>70</v>
      </c>
      <c r="H78" s="74">
        <f>SUM(H79:H83)</f>
        <v>-43669731</v>
      </c>
      <c r="I78" s="74">
        <f>SUM(I79:I83)</f>
        <v>-42276146</v>
      </c>
    </row>
    <row r="79" spans="1:9" ht="12.75" customHeight="1" x14ac:dyDescent="0.25">
      <c r="A79" s="232" t="s">
        <v>64</v>
      </c>
      <c r="B79" s="232"/>
      <c r="C79" s="232"/>
      <c r="D79" s="232"/>
      <c r="E79" s="232"/>
      <c r="F79" s="232"/>
      <c r="G79" s="7">
        <v>71</v>
      </c>
      <c r="H79" s="72">
        <v>2584877</v>
      </c>
      <c r="I79" s="72">
        <v>3978462</v>
      </c>
    </row>
    <row r="80" spans="1:9" ht="12.75" customHeight="1" x14ac:dyDescent="0.25">
      <c r="A80" s="232" t="s">
        <v>65</v>
      </c>
      <c r="B80" s="232"/>
      <c r="C80" s="232"/>
      <c r="D80" s="232"/>
      <c r="E80" s="232"/>
      <c r="F80" s="232"/>
      <c r="G80" s="7">
        <v>72</v>
      </c>
      <c r="H80" s="72">
        <v>673995</v>
      </c>
      <c r="I80" s="72">
        <v>1826737</v>
      </c>
    </row>
    <row r="81" spans="1:9" ht="12.75" customHeight="1" x14ac:dyDescent="0.25">
      <c r="A81" s="232" t="s">
        <v>66</v>
      </c>
      <c r="B81" s="232"/>
      <c r="C81" s="232"/>
      <c r="D81" s="232"/>
      <c r="E81" s="232"/>
      <c r="F81" s="232"/>
      <c r="G81" s="7">
        <v>73</v>
      </c>
      <c r="H81" s="72">
        <v>-673995</v>
      </c>
      <c r="I81" s="72">
        <v>-1826737</v>
      </c>
    </row>
    <row r="82" spans="1:9" ht="12.75" customHeight="1" x14ac:dyDescent="0.25">
      <c r="A82" s="232" t="s">
        <v>67</v>
      </c>
      <c r="B82" s="232"/>
      <c r="C82" s="232"/>
      <c r="D82" s="232"/>
      <c r="E82" s="232"/>
      <c r="F82" s="232"/>
      <c r="G82" s="7">
        <v>74</v>
      </c>
      <c r="H82" s="72">
        <v>0</v>
      </c>
      <c r="I82" s="72">
        <v>0</v>
      </c>
    </row>
    <row r="83" spans="1:9" ht="12.75" customHeight="1" x14ac:dyDescent="0.25">
      <c r="A83" s="232" t="s">
        <v>68</v>
      </c>
      <c r="B83" s="232"/>
      <c r="C83" s="232"/>
      <c r="D83" s="232"/>
      <c r="E83" s="232"/>
      <c r="F83" s="232"/>
      <c r="G83" s="7">
        <v>75</v>
      </c>
      <c r="H83" s="72">
        <v>-46254608</v>
      </c>
      <c r="I83" s="72">
        <v>-46254608</v>
      </c>
    </row>
    <row r="84" spans="1:9" ht="12.75" customHeight="1" x14ac:dyDescent="0.25">
      <c r="A84" s="235" t="s">
        <v>69</v>
      </c>
      <c r="B84" s="235"/>
      <c r="C84" s="235"/>
      <c r="D84" s="235"/>
      <c r="E84" s="235"/>
      <c r="F84" s="235"/>
      <c r="G84" s="20">
        <v>76</v>
      </c>
      <c r="H84" s="75">
        <v>0</v>
      </c>
      <c r="I84" s="75">
        <v>0</v>
      </c>
    </row>
    <row r="85" spans="1:9" ht="12.75" customHeight="1" x14ac:dyDescent="0.25">
      <c r="A85" s="236" t="s">
        <v>429</v>
      </c>
      <c r="B85" s="236"/>
      <c r="C85" s="236"/>
      <c r="D85" s="236"/>
      <c r="E85" s="236"/>
      <c r="F85" s="236"/>
      <c r="G85" s="8">
        <v>77</v>
      </c>
      <c r="H85" s="73">
        <f>H86+H87+H88+H89+H90+H91</f>
        <v>-4696745</v>
      </c>
      <c r="I85" s="73">
        <f>I86+I87+I88+I89+I90+I91</f>
        <v>-7202498</v>
      </c>
    </row>
    <row r="86" spans="1:9" ht="25.5" customHeight="1" x14ac:dyDescent="0.25">
      <c r="A86" s="232" t="s">
        <v>424</v>
      </c>
      <c r="B86" s="232"/>
      <c r="C86" s="232"/>
      <c r="D86" s="232"/>
      <c r="E86" s="232"/>
      <c r="F86" s="232"/>
      <c r="G86" s="7">
        <v>78</v>
      </c>
      <c r="H86" s="72">
        <v>0</v>
      </c>
      <c r="I86" s="72">
        <v>0</v>
      </c>
    </row>
    <row r="87" spans="1:9" ht="12.75" customHeight="1" x14ac:dyDescent="0.25">
      <c r="A87" s="232" t="s">
        <v>70</v>
      </c>
      <c r="B87" s="232"/>
      <c r="C87" s="232"/>
      <c r="D87" s="232"/>
      <c r="E87" s="232"/>
      <c r="F87" s="232"/>
      <c r="G87" s="7">
        <v>79</v>
      </c>
      <c r="H87" s="72">
        <v>0</v>
      </c>
      <c r="I87" s="72">
        <v>0</v>
      </c>
    </row>
    <row r="88" spans="1:9" ht="12.75" customHeight="1" x14ac:dyDescent="0.25">
      <c r="A88" s="232" t="s">
        <v>71</v>
      </c>
      <c r="B88" s="232"/>
      <c r="C88" s="232"/>
      <c r="D88" s="232"/>
      <c r="E88" s="232"/>
      <c r="F88" s="232"/>
      <c r="G88" s="7">
        <v>80</v>
      </c>
      <c r="H88" s="72">
        <v>0</v>
      </c>
      <c r="I88" s="72">
        <v>0</v>
      </c>
    </row>
    <row r="89" spans="1:9" ht="12.75" customHeight="1" x14ac:dyDescent="0.25">
      <c r="A89" s="232" t="s">
        <v>346</v>
      </c>
      <c r="B89" s="232"/>
      <c r="C89" s="232"/>
      <c r="D89" s="232"/>
      <c r="E89" s="232"/>
      <c r="F89" s="232"/>
      <c r="G89" s="7">
        <v>81</v>
      </c>
      <c r="H89" s="72">
        <v>0</v>
      </c>
      <c r="I89" s="72">
        <v>0</v>
      </c>
    </row>
    <row r="90" spans="1:9" ht="26.25" customHeight="1" x14ac:dyDescent="0.25">
      <c r="A90" s="232" t="s">
        <v>347</v>
      </c>
      <c r="B90" s="232"/>
      <c r="C90" s="232"/>
      <c r="D90" s="232"/>
      <c r="E90" s="232"/>
      <c r="F90" s="232"/>
      <c r="G90" s="7">
        <v>82</v>
      </c>
      <c r="H90" s="72">
        <v>-4696745</v>
      </c>
      <c r="I90" s="72">
        <v>-7202498</v>
      </c>
    </row>
    <row r="91" spans="1:9" x14ac:dyDescent="0.25">
      <c r="A91" s="232" t="s">
        <v>425</v>
      </c>
      <c r="B91" s="232"/>
      <c r="C91" s="232"/>
      <c r="D91" s="232"/>
      <c r="E91" s="232"/>
      <c r="F91" s="232"/>
      <c r="G91" s="7">
        <v>83</v>
      </c>
      <c r="H91" s="72">
        <v>0</v>
      </c>
      <c r="I91" s="72">
        <v>0</v>
      </c>
    </row>
    <row r="92" spans="1:9" ht="12.75" customHeight="1" x14ac:dyDescent="0.25">
      <c r="A92" s="236" t="s">
        <v>430</v>
      </c>
      <c r="B92" s="236"/>
      <c r="C92" s="236"/>
      <c r="D92" s="236"/>
      <c r="E92" s="236"/>
      <c r="F92" s="236"/>
      <c r="G92" s="8">
        <v>84</v>
      </c>
      <c r="H92" s="73">
        <f>H93-H94</f>
        <v>20777137</v>
      </c>
      <c r="I92" s="73">
        <f>I93-I94</f>
        <v>23183547</v>
      </c>
    </row>
    <row r="93" spans="1:9" ht="12.75" customHeight="1" x14ac:dyDescent="0.25">
      <c r="A93" s="232" t="s">
        <v>72</v>
      </c>
      <c r="B93" s="232"/>
      <c r="C93" s="232"/>
      <c r="D93" s="232"/>
      <c r="E93" s="232"/>
      <c r="F93" s="232"/>
      <c r="G93" s="7">
        <v>85</v>
      </c>
      <c r="H93" s="72">
        <v>20777137</v>
      </c>
      <c r="I93" s="72">
        <v>23183547</v>
      </c>
    </row>
    <row r="94" spans="1:9" ht="12.75" customHeight="1" x14ac:dyDescent="0.25">
      <c r="A94" s="232" t="s">
        <v>73</v>
      </c>
      <c r="B94" s="232"/>
      <c r="C94" s="232"/>
      <c r="D94" s="232"/>
      <c r="E94" s="232"/>
      <c r="F94" s="232"/>
      <c r="G94" s="7">
        <v>86</v>
      </c>
      <c r="H94" s="72">
        <v>0</v>
      </c>
      <c r="I94" s="72">
        <v>0</v>
      </c>
    </row>
    <row r="95" spans="1:9" ht="12.75" customHeight="1" x14ac:dyDescent="0.25">
      <c r="A95" s="236" t="s">
        <v>431</v>
      </c>
      <c r="B95" s="236"/>
      <c r="C95" s="236"/>
      <c r="D95" s="236"/>
      <c r="E95" s="236"/>
      <c r="F95" s="236"/>
      <c r="G95" s="8">
        <v>87</v>
      </c>
      <c r="H95" s="73">
        <f>H96-H97</f>
        <v>4952737</v>
      </c>
      <c r="I95" s="73">
        <f>I96-I97</f>
        <v>432617.99</v>
      </c>
    </row>
    <row r="96" spans="1:9" ht="12.75" customHeight="1" x14ac:dyDescent="0.25">
      <c r="A96" s="232" t="s">
        <v>74</v>
      </c>
      <c r="B96" s="232"/>
      <c r="C96" s="232"/>
      <c r="D96" s="232"/>
      <c r="E96" s="232"/>
      <c r="F96" s="232"/>
      <c r="G96" s="7">
        <v>88</v>
      </c>
      <c r="H96" s="72">
        <v>4952737</v>
      </c>
      <c r="I96" s="72">
        <v>432617.99</v>
      </c>
    </row>
    <row r="97" spans="1:9" ht="12.75" customHeight="1" x14ac:dyDescent="0.25">
      <c r="A97" s="232" t="s">
        <v>75</v>
      </c>
      <c r="B97" s="232"/>
      <c r="C97" s="232"/>
      <c r="D97" s="232"/>
      <c r="E97" s="232"/>
      <c r="F97" s="232"/>
      <c r="G97" s="7">
        <v>89</v>
      </c>
      <c r="H97" s="72">
        <v>0</v>
      </c>
      <c r="I97" s="72">
        <v>0</v>
      </c>
    </row>
    <row r="98" spans="1:9" ht="12.75" customHeight="1" x14ac:dyDescent="0.25">
      <c r="A98" s="232" t="s">
        <v>76</v>
      </c>
      <c r="B98" s="232"/>
      <c r="C98" s="232"/>
      <c r="D98" s="232"/>
      <c r="E98" s="232"/>
      <c r="F98" s="232"/>
      <c r="G98" s="7">
        <v>90</v>
      </c>
      <c r="H98" s="72">
        <v>152968945</v>
      </c>
      <c r="I98" s="72">
        <v>185936509.00999999</v>
      </c>
    </row>
    <row r="99" spans="1:9" ht="12.75" customHeight="1" x14ac:dyDescent="0.25">
      <c r="A99" s="234" t="s">
        <v>432</v>
      </c>
      <c r="B99" s="234"/>
      <c r="C99" s="234"/>
      <c r="D99" s="234"/>
      <c r="E99" s="234"/>
      <c r="F99" s="234"/>
      <c r="G99" s="8">
        <v>91</v>
      </c>
      <c r="H99" s="73">
        <f>SUM(H100:H105)</f>
        <v>4921406</v>
      </c>
      <c r="I99" s="73">
        <f>SUM(I100:I105)</f>
        <v>4999412</v>
      </c>
    </row>
    <row r="100" spans="1:9" ht="12.75" customHeight="1" x14ac:dyDescent="0.25">
      <c r="A100" s="232" t="s">
        <v>77</v>
      </c>
      <c r="B100" s="232"/>
      <c r="C100" s="232"/>
      <c r="D100" s="232"/>
      <c r="E100" s="232"/>
      <c r="F100" s="232"/>
      <c r="G100" s="7">
        <v>92</v>
      </c>
      <c r="H100" s="72">
        <v>3989318</v>
      </c>
      <c r="I100" s="72">
        <v>3927605</v>
      </c>
    </row>
    <row r="101" spans="1:9" ht="12.75" customHeight="1" x14ac:dyDescent="0.25">
      <c r="A101" s="232" t="s">
        <v>78</v>
      </c>
      <c r="B101" s="232"/>
      <c r="C101" s="232"/>
      <c r="D101" s="232"/>
      <c r="E101" s="232"/>
      <c r="F101" s="232"/>
      <c r="G101" s="7">
        <v>93</v>
      </c>
      <c r="H101" s="72">
        <v>0</v>
      </c>
      <c r="I101" s="72">
        <v>0</v>
      </c>
    </row>
    <row r="102" spans="1:9" ht="12.75" customHeight="1" x14ac:dyDescent="0.25">
      <c r="A102" s="232" t="s">
        <v>79</v>
      </c>
      <c r="B102" s="232"/>
      <c r="C102" s="232"/>
      <c r="D102" s="232"/>
      <c r="E102" s="232"/>
      <c r="F102" s="232"/>
      <c r="G102" s="7">
        <v>94</v>
      </c>
      <c r="H102" s="72">
        <v>927694</v>
      </c>
      <c r="I102" s="72">
        <v>1067392</v>
      </c>
    </row>
    <row r="103" spans="1:9" ht="12.75" customHeight="1" x14ac:dyDescent="0.25">
      <c r="A103" s="232" t="s">
        <v>80</v>
      </c>
      <c r="B103" s="232"/>
      <c r="C103" s="232"/>
      <c r="D103" s="232"/>
      <c r="E103" s="232"/>
      <c r="F103" s="232"/>
      <c r="G103" s="7">
        <v>95</v>
      </c>
      <c r="H103" s="72">
        <v>0</v>
      </c>
      <c r="I103" s="72">
        <v>0</v>
      </c>
    </row>
    <row r="104" spans="1:9" ht="12.75" customHeight="1" x14ac:dyDescent="0.25">
      <c r="A104" s="232" t="s">
        <v>81</v>
      </c>
      <c r="B104" s="232"/>
      <c r="C104" s="232"/>
      <c r="D104" s="232"/>
      <c r="E104" s="232"/>
      <c r="F104" s="232"/>
      <c r="G104" s="7">
        <v>96</v>
      </c>
      <c r="H104" s="72">
        <v>0</v>
      </c>
      <c r="I104" s="72">
        <v>0</v>
      </c>
    </row>
    <row r="105" spans="1:9" ht="12.75" customHeight="1" x14ac:dyDescent="0.25">
      <c r="A105" s="232" t="s">
        <v>82</v>
      </c>
      <c r="B105" s="232"/>
      <c r="C105" s="232"/>
      <c r="D105" s="232"/>
      <c r="E105" s="232"/>
      <c r="F105" s="232"/>
      <c r="G105" s="7">
        <v>97</v>
      </c>
      <c r="H105" s="72">
        <v>4394</v>
      </c>
      <c r="I105" s="72">
        <v>4415</v>
      </c>
    </row>
    <row r="106" spans="1:9" ht="12.75" customHeight="1" x14ac:dyDescent="0.25">
      <c r="A106" s="234" t="s">
        <v>433</v>
      </c>
      <c r="B106" s="234"/>
      <c r="C106" s="234"/>
      <c r="D106" s="234"/>
      <c r="E106" s="234"/>
      <c r="F106" s="234"/>
      <c r="G106" s="8">
        <v>98</v>
      </c>
      <c r="H106" s="73">
        <f>SUM(H107:H117)</f>
        <v>340726395</v>
      </c>
      <c r="I106" s="73">
        <f>SUM(I107:I117)</f>
        <v>333984705</v>
      </c>
    </row>
    <row r="107" spans="1:9" ht="12.75" customHeight="1" x14ac:dyDescent="0.25">
      <c r="A107" s="232" t="s">
        <v>83</v>
      </c>
      <c r="B107" s="232"/>
      <c r="C107" s="232"/>
      <c r="D107" s="232"/>
      <c r="E107" s="232"/>
      <c r="F107" s="232"/>
      <c r="G107" s="7">
        <v>99</v>
      </c>
      <c r="H107" s="72">
        <v>0</v>
      </c>
      <c r="I107" s="72">
        <v>0</v>
      </c>
    </row>
    <row r="108" spans="1:9" ht="24.6" customHeight="1" x14ac:dyDescent="0.25">
      <c r="A108" s="232" t="s">
        <v>84</v>
      </c>
      <c r="B108" s="232"/>
      <c r="C108" s="232"/>
      <c r="D108" s="232"/>
      <c r="E108" s="232"/>
      <c r="F108" s="232"/>
      <c r="G108" s="7">
        <v>100</v>
      </c>
      <c r="H108" s="72">
        <v>0</v>
      </c>
      <c r="I108" s="72">
        <v>0</v>
      </c>
    </row>
    <row r="109" spans="1:9" ht="12.75" customHeight="1" x14ac:dyDescent="0.25">
      <c r="A109" s="232" t="s">
        <v>85</v>
      </c>
      <c r="B109" s="232"/>
      <c r="C109" s="232"/>
      <c r="D109" s="232"/>
      <c r="E109" s="232"/>
      <c r="F109" s="232"/>
      <c r="G109" s="7">
        <v>101</v>
      </c>
      <c r="H109" s="72">
        <v>0</v>
      </c>
      <c r="I109" s="72">
        <v>0</v>
      </c>
    </row>
    <row r="110" spans="1:9" ht="21.6" customHeight="1" x14ac:dyDescent="0.25">
      <c r="A110" s="232" t="s">
        <v>86</v>
      </c>
      <c r="B110" s="232"/>
      <c r="C110" s="232"/>
      <c r="D110" s="232"/>
      <c r="E110" s="232"/>
      <c r="F110" s="232"/>
      <c r="G110" s="7">
        <v>102</v>
      </c>
      <c r="H110" s="72">
        <v>0</v>
      </c>
      <c r="I110" s="72">
        <v>0</v>
      </c>
    </row>
    <row r="111" spans="1:9" ht="12.75" customHeight="1" x14ac:dyDescent="0.25">
      <c r="A111" s="232" t="s">
        <v>87</v>
      </c>
      <c r="B111" s="232"/>
      <c r="C111" s="232"/>
      <c r="D111" s="232"/>
      <c r="E111" s="232"/>
      <c r="F111" s="232"/>
      <c r="G111" s="7">
        <v>103</v>
      </c>
      <c r="H111" s="72">
        <v>6654591</v>
      </c>
      <c r="I111" s="72">
        <v>8732879</v>
      </c>
    </row>
    <row r="112" spans="1:9" ht="12.75" customHeight="1" x14ac:dyDescent="0.25">
      <c r="A112" s="232" t="s">
        <v>88</v>
      </c>
      <c r="B112" s="232"/>
      <c r="C112" s="232"/>
      <c r="D112" s="232"/>
      <c r="E112" s="232"/>
      <c r="F112" s="232"/>
      <c r="G112" s="7">
        <v>104</v>
      </c>
      <c r="H112" s="72">
        <v>154111128</v>
      </c>
      <c r="I112" s="72">
        <v>149928257</v>
      </c>
    </row>
    <row r="113" spans="1:9" ht="12.75" customHeight="1" x14ac:dyDescent="0.25">
      <c r="A113" s="232" t="s">
        <v>89</v>
      </c>
      <c r="B113" s="232"/>
      <c r="C113" s="232"/>
      <c r="D113" s="232"/>
      <c r="E113" s="232"/>
      <c r="F113" s="232"/>
      <c r="G113" s="7">
        <v>105</v>
      </c>
      <c r="H113" s="72">
        <v>0</v>
      </c>
      <c r="I113" s="72">
        <v>0</v>
      </c>
    </row>
    <row r="114" spans="1:9" ht="12.75" customHeight="1" x14ac:dyDescent="0.25">
      <c r="A114" s="232" t="s">
        <v>90</v>
      </c>
      <c r="B114" s="232"/>
      <c r="C114" s="232"/>
      <c r="D114" s="232"/>
      <c r="E114" s="232"/>
      <c r="F114" s="232"/>
      <c r="G114" s="7">
        <v>106</v>
      </c>
      <c r="H114" s="72">
        <v>0</v>
      </c>
      <c r="I114" s="72">
        <v>0</v>
      </c>
    </row>
    <row r="115" spans="1:9" ht="12.75" customHeight="1" x14ac:dyDescent="0.25">
      <c r="A115" s="232" t="s">
        <v>91</v>
      </c>
      <c r="B115" s="232"/>
      <c r="C115" s="232"/>
      <c r="D115" s="232"/>
      <c r="E115" s="232"/>
      <c r="F115" s="232"/>
      <c r="G115" s="7">
        <v>107</v>
      </c>
      <c r="H115" s="72">
        <v>141381780</v>
      </c>
      <c r="I115" s="72">
        <v>141502410</v>
      </c>
    </row>
    <row r="116" spans="1:9" ht="12.75" customHeight="1" x14ac:dyDescent="0.25">
      <c r="A116" s="232" t="s">
        <v>92</v>
      </c>
      <c r="B116" s="232"/>
      <c r="C116" s="232"/>
      <c r="D116" s="232"/>
      <c r="E116" s="232"/>
      <c r="F116" s="232"/>
      <c r="G116" s="7">
        <v>108</v>
      </c>
      <c r="H116" s="72">
        <v>21533753</v>
      </c>
      <c r="I116" s="72">
        <v>18530733</v>
      </c>
    </row>
    <row r="117" spans="1:9" ht="12.75" customHeight="1" x14ac:dyDescent="0.25">
      <c r="A117" s="232" t="s">
        <v>93</v>
      </c>
      <c r="B117" s="232"/>
      <c r="C117" s="232"/>
      <c r="D117" s="232"/>
      <c r="E117" s="232"/>
      <c r="F117" s="232"/>
      <c r="G117" s="7">
        <v>109</v>
      </c>
      <c r="H117" s="72">
        <v>17045143</v>
      </c>
      <c r="I117" s="72">
        <v>15290426</v>
      </c>
    </row>
    <row r="118" spans="1:9" ht="12.75" customHeight="1" x14ac:dyDescent="0.25">
      <c r="A118" s="234" t="s">
        <v>434</v>
      </c>
      <c r="B118" s="234"/>
      <c r="C118" s="234"/>
      <c r="D118" s="234"/>
      <c r="E118" s="234"/>
      <c r="F118" s="234"/>
      <c r="G118" s="8">
        <v>110</v>
      </c>
      <c r="H118" s="73">
        <f>SUM(H119:H132)</f>
        <v>193780457</v>
      </c>
      <c r="I118" s="73">
        <f>SUM(I119:I132)</f>
        <v>206629130</v>
      </c>
    </row>
    <row r="119" spans="1:9" ht="12.75" customHeight="1" x14ac:dyDescent="0.25">
      <c r="A119" s="232" t="s">
        <v>83</v>
      </c>
      <c r="B119" s="232"/>
      <c r="C119" s="232"/>
      <c r="D119" s="232"/>
      <c r="E119" s="232"/>
      <c r="F119" s="232"/>
      <c r="G119" s="7">
        <v>111</v>
      </c>
      <c r="H119" s="72">
        <v>0</v>
      </c>
      <c r="I119" s="72">
        <v>0</v>
      </c>
    </row>
    <row r="120" spans="1:9" ht="22.2" customHeight="1" x14ac:dyDescent="0.25">
      <c r="A120" s="232" t="s">
        <v>84</v>
      </c>
      <c r="B120" s="232"/>
      <c r="C120" s="232"/>
      <c r="D120" s="232"/>
      <c r="E120" s="232"/>
      <c r="F120" s="232"/>
      <c r="G120" s="7">
        <v>112</v>
      </c>
      <c r="H120" s="72">
        <v>0</v>
      </c>
      <c r="I120" s="72">
        <v>0</v>
      </c>
    </row>
    <row r="121" spans="1:9" ht="12.75" customHeight="1" x14ac:dyDescent="0.25">
      <c r="A121" s="232" t="s">
        <v>85</v>
      </c>
      <c r="B121" s="232"/>
      <c r="C121" s="232"/>
      <c r="D121" s="232"/>
      <c r="E121" s="232"/>
      <c r="F121" s="232"/>
      <c r="G121" s="7">
        <v>113</v>
      </c>
      <c r="H121" s="72">
        <v>0</v>
      </c>
      <c r="I121" s="72">
        <v>0</v>
      </c>
    </row>
    <row r="122" spans="1:9" ht="23.4" customHeight="1" x14ac:dyDescent="0.25">
      <c r="A122" s="232" t="s">
        <v>86</v>
      </c>
      <c r="B122" s="232"/>
      <c r="C122" s="232"/>
      <c r="D122" s="232"/>
      <c r="E122" s="232"/>
      <c r="F122" s="232"/>
      <c r="G122" s="7">
        <v>114</v>
      </c>
      <c r="H122" s="72">
        <v>0</v>
      </c>
      <c r="I122" s="72">
        <v>0</v>
      </c>
    </row>
    <row r="123" spans="1:9" ht="12.75" customHeight="1" x14ac:dyDescent="0.25">
      <c r="A123" s="232" t="s">
        <v>87</v>
      </c>
      <c r="B123" s="232"/>
      <c r="C123" s="232"/>
      <c r="D123" s="232"/>
      <c r="E123" s="232"/>
      <c r="F123" s="232"/>
      <c r="G123" s="7">
        <v>115</v>
      </c>
      <c r="H123" s="72">
        <v>15953808</v>
      </c>
      <c r="I123" s="72">
        <v>24158809</v>
      </c>
    </row>
    <row r="124" spans="1:9" ht="12.75" customHeight="1" x14ac:dyDescent="0.25">
      <c r="A124" s="232" t="s">
        <v>88</v>
      </c>
      <c r="B124" s="232"/>
      <c r="C124" s="232"/>
      <c r="D124" s="232"/>
      <c r="E124" s="232"/>
      <c r="F124" s="232"/>
      <c r="G124" s="7">
        <v>116</v>
      </c>
      <c r="H124" s="72">
        <v>55115347</v>
      </c>
      <c r="I124" s="72">
        <v>54694225</v>
      </c>
    </row>
    <row r="125" spans="1:9" ht="12.75" customHeight="1" x14ac:dyDescent="0.25">
      <c r="A125" s="232" t="s">
        <v>89</v>
      </c>
      <c r="B125" s="232"/>
      <c r="C125" s="232"/>
      <c r="D125" s="232"/>
      <c r="E125" s="232"/>
      <c r="F125" s="232"/>
      <c r="G125" s="7">
        <v>117</v>
      </c>
      <c r="H125" s="72">
        <v>595547</v>
      </c>
      <c r="I125" s="72">
        <v>764338</v>
      </c>
    </row>
    <row r="126" spans="1:9" ht="12.75" customHeight="1" x14ac:dyDescent="0.25">
      <c r="A126" s="232" t="s">
        <v>90</v>
      </c>
      <c r="B126" s="232"/>
      <c r="C126" s="232"/>
      <c r="D126" s="232"/>
      <c r="E126" s="232"/>
      <c r="F126" s="232"/>
      <c r="G126" s="7">
        <v>118</v>
      </c>
      <c r="H126" s="72">
        <v>52648541</v>
      </c>
      <c r="I126" s="72">
        <v>52977929</v>
      </c>
    </row>
    <row r="127" spans="1:9" x14ac:dyDescent="0.25">
      <c r="A127" s="232" t="s">
        <v>91</v>
      </c>
      <c r="B127" s="232"/>
      <c r="C127" s="232"/>
      <c r="D127" s="232"/>
      <c r="E127" s="232"/>
      <c r="F127" s="232"/>
      <c r="G127" s="7">
        <v>119</v>
      </c>
      <c r="H127" s="72">
        <v>584594</v>
      </c>
      <c r="I127" s="72">
        <v>563124</v>
      </c>
    </row>
    <row r="128" spans="1:9" x14ac:dyDescent="0.25">
      <c r="A128" s="232" t="s">
        <v>94</v>
      </c>
      <c r="B128" s="232"/>
      <c r="C128" s="232"/>
      <c r="D128" s="232"/>
      <c r="E128" s="232"/>
      <c r="F128" s="232"/>
      <c r="G128" s="7">
        <v>120</v>
      </c>
      <c r="H128" s="72">
        <v>30004807</v>
      </c>
      <c r="I128" s="72">
        <v>30654458</v>
      </c>
    </row>
    <row r="129" spans="1:9" x14ac:dyDescent="0.25">
      <c r="A129" s="232" t="s">
        <v>95</v>
      </c>
      <c r="B129" s="232"/>
      <c r="C129" s="232"/>
      <c r="D129" s="232"/>
      <c r="E129" s="232"/>
      <c r="F129" s="232"/>
      <c r="G129" s="7">
        <v>121</v>
      </c>
      <c r="H129" s="72">
        <v>8442404</v>
      </c>
      <c r="I129" s="72">
        <v>9644812</v>
      </c>
    </row>
    <row r="130" spans="1:9" x14ac:dyDescent="0.25">
      <c r="A130" s="232" t="s">
        <v>96</v>
      </c>
      <c r="B130" s="232"/>
      <c r="C130" s="232"/>
      <c r="D130" s="232"/>
      <c r="E130" s="232"/>
      <c r="F130" s="232"/>
      <c r="G130" s="7">
        <v>122</v>
      </c>
      <c r="H130" s="72">
        <v>53473</v>
      </c>
      <c r="I130" s="72">
        <v>1000</v>
      </c>
    </row>
    <row r="131" spans="1:9" x14ac:dyDescent="0.25">
      <c r="A131" s="232" t="s">
        <v>97</v>
      </c>
      <c r="B131" s="232"/>
      <c r="C131" s="232"/>
      <c r="D131" s="232"/>
      <c r="E131" s="232"/>
      <c r="F131" s="232"/>
      <c r="G131" s="7">
        <v>123</v>
      </c>
      <c r="H131" s="72">
        <v>0</v>
      </c>
      <c r="I131" s="72">
        <v>0</v>
      </c>
    </row>
    <row r="132" spans="1:9" x14ac:dyDescent="0.25">
      <c r="A132" s="232" t="s">
        <v>98</v>
      </c>
      <c r="B132" s="232"/>
      <c r="C132" s="232"/>
      <c r="D132" s="232"/>
      <c r="E132" s="232"/>
      <c r="F132" s="232"/>
      <c r="G132" s="7">
        <v>124</v>
      </c>
      <c r="H132" s="72">
        <v>30381936</v>
      </c>
      <c r="I132" s="72">
        <v>33170435</v>
      </c>
    </row>
    <row r="133" spans="1:9" ht="22.2" customHeight="1" x14ac:dyDescent="0.25">
      <c r="A133" s="233" t="s">
        <v>99</v>
      </c>
      <c r="B133" s="233"/>
      <c r="C133" s="233"/>
      <c r="D133" s="233"/>
      <c r="E133" s="233"/>
      <c r="F133" s="233"/>
      <c r="G133" s="7">
        <v>125</v>
      </c>
      <c r="H133" s="72">
        <v>30173298</v>
      </c>
      <c r="I133" s="72">
        <v>33403205</v>
      </c>
    </row>
    <row r="134" spans="1:9" ht="12.75" customHeight="1" x14ac:dyDescent="0.25">
      <c r="A134" s="234" t="s">
        <v>435</v>
      </c>
      <c r="B134" s="234"/>
      <c r="C134" s="234"/>
      <c r="D134" s="234"/>
      <c r="E134" s="234"/>
      <c r="F134" s="234"/>
      <c r="G134" s="8">
        <v>126</v>
      </c>
      <c r="H134" s="73">
        <f>H75+H99+H106+H118+H133</f>
        <v>780642455</v>
      </c>
      <c r="I134" s="73">
        <f>I75+I99+I106+I118+I133</f>
        <v>965847166</v>
      </c>
    </row>
    <row r="135" spans="1:9" x14ac:dyDescent="0.25">
      <c r="A135" s="233" t="s">
        <v>100</v>
      </c>
      <c r="B135" s="233"/>
      <c r="C135" s="233"/>
      <c r="D135" s="233"/>
      <c r="E135" s="233"/>
      <c r="F135" s="233"/>
      <c r="G135" s="7">
        <v>127</v>
      </c>
      <c r="H135" s="72">
        <v>0</v>
      </c>
      <c r="I135" s="72">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&amp;L&amp;"Aptos"&amp;10&amp;KFF0000 This document / e-mail is for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abSelected="1" view="pageBreakPreview" topLeftCell="A52" zoomScale="110" zoomScaleNormal="115" zoomScaleSheetLayoutView="110" workbookViewId="0">
      <selection activeCell="K61" sqref="K61"/>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69" t="s">
        <v>102</v>
      </c>
      <c r="B1" s="270"/>
      <c r="C1" s="270"/>
      <c r="D1" s="270"/>
      <c r="E1" s="270"/>
      <c r="F1" s="270"/>
      <c r="G1" s="270"/>
      <c r="H1" s="270"/>
      <c r="I1" s="270"/>
    </row>
    <row r="2" spans="1:11" x14ac:dyDescent="0.25">
      <c r="A2" s="271" t="s">
        <v>695</v>
      </c>
      <c r="B2" s="272"/>
      <c r="C2" s="272"/>
      <c r="D2" s="272"/>
      <c r="E2" s="272"/>
      <c r="F2" s="272"/>
      <c r="G2" s="272"/>
      <c r="H2" s="272"/>
      <c r="I2" s="272"/>
    </row>
    <row r="3" spans="1:11" x14ac:dyDescent="0.25">
      <c r="A3" s="273" t="s">
        <v>438</v>
      </c>
      <c r="B3" s="274"/>
      <c r="C3" s="274"/>
      <c r="D3" s="274"/>
      <c r="E3" s="274"/>
      <c r="F3" s="274"/>
      <c r="G3" s="274"/>
      <c r="H3" s="274"/>
      <c r="I3" s="274"/>
      <c r="J3" s="275"/>
      <c r="K3" s="275"/>
    </row>
    <row r="4" spans="1:11" x14ac:dyDescent="0.25">
      <c r="A4" s="276" t="s">
        <v>619</v>
      </c>
      <c r="B4" s="277"/>
      <c r="C4" s="277"/>
      <c r="D4" s="277"/>
      <c r="E4" s="277"/>
      <c r="F4" s="277"/>
      <c r="G4" s="277"/>
      <c r="H4" s="277"/>
      <c r="I4" s="277"/>
      <c r="J4" s="278"/>
      <c r="K4" s="278"/>
    </row>
    <row r="5" spans="1:11" ht="22.2" customHeight="1" x14ac:dyDescent="0.25">
      <c r="A5" s="279" t="s">
        <v>2</v>
      </c>
      <c r="B5" s="280"/>
      <c r="C5" s="280"/>
      <c r="D5" s="280"/>
      <c r="E5" s="280"/>
      <c r="F5" s="280"/>
      <c r="G5" s="279" t="s">
        <v>103</v>
      </c>
      <c r="H5" s="281" t="s">
        <v>299</v>
      </c>
      <c r="I5" s="282"/>
      <c r="J5" s="281" t="s">
        <v>278</v>
      </c>
      <c r="K5" s="282"/>
    </row>
    <row r="6" spans="1:11" x14ac:dyDescent="0.25">
      <c r="A6" s="280"/>
      <c r="B6" s="280"/>
      <c r="C6" s="280"/>
      <c r="D6" s="280"/>
      <c r="E6" s="280"/>
      <c r="F6" s="280"/>
      <c r="G6" s="280"/>
      <c r="H6" s="23" t="s">
        <v>292</v>
      </c>
      <c r="I6" s="23" t="s">
        <v>293</v>
      </c>
      <c r="J6" s="23" t="s">
        <v>292</v>
      </c>
      <c r="K6" s="23" t="s">
        <v>293</v>
      </c>
    </row>
    <row r="7" spans="1:11" x14ac:dyDescent="0.25">
      <c r="A7" s="267">
        <v>1</v>
      </c>
      <c r="B7" s="268"/>
      <c r="C7" s="268"/>
      <c r="D7" s="268"/>
      <c r="E7" s="268"/>
      <c r="F7" s="268"/>
      <c r="G7" s="24">
        <v>2</v>
      </c>
      <c r="H7" s="23">
        <v>3</v>
      </c>
      <c r="I7" s="23">
        <v>4</v>
      </c>
      <c r="J7" s="23">
        <v>5</v>
      </c>
      <c r="K7" s="23">
        <v>6</v>
      </c>
    </row>
    <row r="8" spans="1:11" ht="12.75" customHeight="1" x14ac:dyDescent="0.25">
      <c r="A8" s="263" t="s">
        <v>348</v>
      </c>
      <c r="B8" s="263"/>
      <c r="C8" s="263"/>
      <c r="D8" s="263"/>
      <c r="E8" s="263"/>
      <c r="F8" s="263"/>
      <c r="G8" s="8">
        <v>1</v>
      </c>
      <c r="H8" s="76">
        <f>SUM(H9:H13)</f>
        <v>258087786</v>
      </c>
      <c r="I8" s="76">
        <f>SUM(I9:I13)</f>
        <v>131831977</v>
      </c>
      <c r="J8" s="76">
        <f>SUM(J9:J13)</f>
        <v>360294838</v>
      </c>
      <c r="K8" s="76">
        <f>SUM(K9:K13)</f>
        <v>186889423</v>
      </c>
    </row>
    <row r="9" spans="1:11" ht="12.75" customHeight="1" x14ac:dyDescent="0.25">
      <c r="A9" s="232" t="s">
        <v>115</v>
      </c>
      <c r="B9" s="232"/>
      <c r="C9" s="232"/>
      <c r="D9" s="232"/>
      <c r="E9" s="232"/>
      <c r="F9" s="232"/>
      <c r="G9" s="7">
        <v>2</v>
      </c>
      <c r="H9" s="77">
        <v>0</v>
      </c>
      <c r="I9" s="77">
        <v>0</v>
      </c>
      <c r="J9" s="77">
        <v>0</v>
      </c>
      <c r="K9" s="77">
        <v>0</v>
      </c>
    </row>
    <row r="10" spans="1:11" ht="12.75" customHeight="1" x14ac:dyDescent="0.25">
      <c r="A10" s="232" t="s">
        <v>436</v>
      </c>
      <c r="B10" s="232"/>
      <c r="C10" s="232"/>
      <c r="D10" s="232"/>
      <c r="E10" s="232"/>
      <c r="F10" s="232"/>
      <c r="G10" s="7">
        <v>3</v>
      </c>
      <c r="H10" s="77">
        <v>251407110</v>
      </c>
      <c r="I10" s="77">
        <v>126860545</v>
      </c>
      <c r="J10" s="77">
        <v>351631717</v>
      </c>
      <c r="K10" s="77">
        <v>179926877</v>
      </c>
    </row>
    <row r="11" spans="1:11" ht="12.75" customHeight="1" x14ac:dyDescent="0.25">
      <c r="A11" s="232" t="s">
        <v>116</v>
      </c>
      <c r="B11" s="232"/>
      <c r="C11" s="232"/>
      <c r="D11" s="232"/>
      <c r="E11" s="232"/>
      <c r="F11" s="232"/>
      <c r="G11" s="7">
        <v>4</v>
      </c>
      <c r="H11" s="77">
        <v>0</v>
      </c>
      <c r="I11" s="77">
        <v>0</v>
      </c>
      <c r="J11" s="77">
        <v>0</v>
      </c>
      <c r="K11" s="77">
        <v>0</v>
      </c>
    </row>
    <row r="12" spans="1:11" ht="12.75" customHeight="1" x14ac:dyDescent="0.25">
      <c r="A12" s="232" t="s">
        <v>117</v>
      </c>
      <c r="B12" s="232"/>
      <c r="C12" s="232"/>
      <c r="D12" s="232"/>
      <c r="E12" s="232"/>
      <c r="F12" s="232"/>
      <c r="G12" s="7">
        <v>5</v>
      </c>
      <c r="H12" s="77">
        <v>0</v>
      </c>
      <c r="I12" s="77">
        <v>0</v>
      </c>
      <c r="J12" s="77">
        <v>0</v>
      </c>
      <c r="K12" s="77">
        <v>0</v>
      </c>
    </row>
    <row r="13" spans="1:11" ht="12.75" customHeight="1" x14ac:dyDescent="0.25">
      <c r="A13" s="232" t="s">
        <v>118</v>
      </c>
      <c r="B13" s="232"/>
      <c r="C13" s="232"/>
      <c r="D13" s="232"/>
      <c r="E13" s="232"/>
      <c r="F13" s="232"/>
      <c r="G13" s="7">
        <v>6</v>
      </c>
      <c r="H13" s="77">
        <v>6680676</v>
      </c>
      <c r="I13" s="77">
        <v>4971432</v>
      </c>
      <c r="J13" s="77">
        <v>8663121</v>
      </c>
      <c r="K13" s="77">
        <v>6962546</v>
      </c>
    </row>
    <row r="14" spans="1:11" ht="12.75" customHeight="1" x14ac:dyDescent="0.25">
      <c r="A14" s="263" t="s">
        <v>349</v>
      </c>
      <c r="B14" s="263"/>
      <c r="C14" s="263"/>
      <c r="D14" s="263"/>
      <c r="E14" s="263"/>
      <c r="F14" s="263"/>
      <c r="G14" s="8">
        <v>7</v>
      </c>
      <c r="H14" s="76">
        <f>H15+H16+H20+H24+H25+H26+H29+H36</f>
        <v>251986789</v>
      </c>
      <c r="I14" s="76">
        <f>I15+I16+I20+I24+I25+I26+I29+I36</f>
        <v>128822324</v>
      </c>
      <c r="J14" s="76">
        <f>J15+J16+J20+J24+J25+J26+J29+J36</f>
        <v>348277174</v>
      </c>
      <c r="K14" s="76">
        <f>K15+K16+K20+K24+K25+K26+K29+K36</f>
        <v>180641500</v>
      </c>
    </row>
    <row r="15" spans="1:11" ht="12.75" customHeight="1" x14ac:dyDescent="0.25">
      <c r="A15" s="232" t="s">
        <v>104</v>
      </c>
      <c r="B15" s="232"/>
      <c r="C15" s="232"/>
      <c r="D15" s="232"/>
      <c r="E15" s="232"/>
      <c r="F15" s="232"/>
      <c r="G15" s="7">
        <v>8</v>
      </c>
      <c r="H15" s="77">
        <v>-5534469</v>
      </c>
      <c r="I15" s="77">
        <v>-3432921</v>
      </c>
      <c r="J15" s="77">
        <v>-4879464</v>
      </c>
      <c r="K15" s="77">
        <v>-1777037</v>
      </c>
    </row>
    <row r="16" spans="1:11" ht="12.75" customHeight="1" x14ac:dyDescent="0.25">
      <c r="A16" s="236" t="s">
        <v>418</v>
      </c>
      <c r="B16" s="236"/>
      <c r="C16" s="236"/>
      <c r="D16" s="236"/>
      <c r="E16" s="236"/>
      <c r="F16" s="236"/>
      <c r="G16" s="8">
        <v>9</v>
      </c>
      <c r="H16" s="76">
        <f>SUM(H17:H19)</f>
        <v>68755804</v>
      </c>
      <c r="I16" s="76">
        <f>SUM(I17:I19)</f>
        <v>33968764</v>
      </c>
      <c r="J16" s="76">
        <f>SUM(J17:J19)</f>
        <v>116183467</v>
      </c>
      <c r="K16" s="76">
        <f>SUM(K17:K19)</f>
        <v>60265300</v>
      </c>
    </row>
    <row r="17" spans="1:11" ht="12.75" customHeight="1" x14ac:dyDescent="0.25">
      <c r="A17" s="266" t="s">
        <v>119</v>
      </c>
      <c r="B17" s="266"/>
      <c r="C17" s="266"/>
      <c r="D17" s="266"/>
      <c r="E17" s="266"/>
      <c r="F17" s="266"/>
      <c r="G17" s="7">
        <v>10</v>
      </c>
      <c r="H17" s="77">
        <v>29846276</v>
      </c>
      <c r="I17" s="77">
        <v>17000184</v>
      </c>
      <c r="J17" s="77">
        <v>57947844</v>
      </c>
      <c r="K17" s="77">
        <v>30581638</v>
      </c>
    </row>
    <row r="18" spans="1:11" ht="12.75" customHeight="1" x14ac:dyDescent="0.25">
      <c r="A18" s="266" t="s">
        <v>120</v>
      </c>
      <c r="B18" s="266"/>
      <c r="C18" s="266"/>
      <c r="D18" s="266"/>
      <c r="E18" s="266"/>
      <c r="F18" s="266"/>
      <c r="G18" s="7">
        <v>11</v>
      </c>
      <c r="H18" s="77">
        <v>12941015</v>
      </c>
      <c r="I18" s="77">
        <v>4650246</v>
      </c>
      <c r="J18" s="77">
        <v>20859689</v>
      </c>
      <c r="K18" s="77">
        <v>10577840</v>
      </c>
    </row>
    <row r="19" spans="1:11" ht="12.75" customHeight="1" x14ac:dyDescent="0.25">
      <c r="A19" s="266" t="s">
        <v>121</v>
      </c>
      <c r="B19" s="266"/>
      <c r="C19" s="266"/>
      <c r="D19" s="266"/>
      <c r="E19" s="266"/>
      <c r="F19" s="266"/>
      <c r="G19" s="7">
        <v>12</v>
      </c>
      <c r="H19" s="77">
        <v>25968513</v>
      </c>
      <c r="I19" s="77">
        <v>12318334</v>
      </c>
      <c r="J19" s="77">
        <v>37375934</v>
      </c>
      <c r="K19" s="77">
        <v>19105822</v>
      </c>
    </row>
    <row r="20" spans="1:11" ht="12.75" customHeight="1" x14ac:dyDescent="0.25">
      <c r="A20" s="236" t="s">
        <v>419</v>
      </c>
      <c r="B20" s="236"/>
      <c r="C20" s="236"/>
      <c r="D20" s="236"/>
      <c r="E20" s="236"/>
      <c r="F20" s="236"/>
      <c r="G20" s="8">
        <v>13</v>
      </c>
      <c r="H20" s="76">
        <f>SUM(H21:H23)</f>
        <v>155283484</v>
      </c>
      <c r="I20" s="76">
        <f>SUM(I21:I23)</f>
        <v>79690029</v>
      </c>
      <c r="J20" s="76">
        <f>SUM(J21:J23)</f>
        <v>191559064</v>
      </c>
      <c r="K20" s="76">
        <f>SUM(K21:K23)</f>
        <v>97511676</v>
      </c>
    </row>
    <row r="21" spans="1:11" ht="12.75" customHeight="1" x14ac:dyDescent="0.25">
      <c r="A21" s="266" t="s">
        <v>105</v>
      </c>
      <c r="B21" s="266"/>
      <c r="C21" s="266"/>
      <c r="D21" s="266"/>
      <c r="E21" s="266"/>
      <c r="F21" s="266"/>
      <c r="G21" s="7">
        <v>14</v>
      </c>
      <c r="H21" s="77">
        <v>130190423</v>
      </c>
      <c r="I21" s="77">
        <v>77888856</v>
      </c>
      <c r="J21" s="77">
        <v>135397619</v>
      </c>
      <c r="K21" s="77">
        <v>58026521</v>
      </c>
    </row>
    <row r="22" spans="1:11" ht="12.75" customHeight="1" x14ac:dyDescent="0.25">
      <c r="A22" s="266" t="s">
        <v>106</v>
      </c>
      <c r="B22" s="266"/>
      <c r="C22" s="266"/>
      <c r="D22" s="266"/>
      <c r="E22" s="266"/>
      <c r="F22" s="266"/>
      <c r="G22" s="7">
        <v>15</v>
      </c>
      <c r="H22" s="77">
        <v>16395462</v>
      </c>
      <c r="I22" s="77">
        <v>232662</v>
      </c>
      <c r="J22" s="77">
        <v>36870350</v>
      </c>
      <c r="K22" s="77">
        <v>26599384</v>
      </c>
    </row>
    <row r="23" spans="1:11" ht="12.75" customHeight="1" x14ac:dyDescent="0.25">
      <c r="A23" s="266" t="s">
        <v>107</v>
      </c>
      <c r="B23" s="266"/>
      <c r="C23" s="266"/>
      <c r="D23" s="266"/>
      <c r="E23" s="266"/>
      <c r="F23" s="266"/>
      <c r="G23" s="7">
        <v>16</v>
      </c>
      <c r="H23" s="77">
        <v>8697599</v>
      </c>
      <c r="I23" s="77">
        <v>1568511</v>
      </c>
      <c r="J23" s="77">
        <v>19291095</v>
      </c>
      <c r="K23" s="77">
        <v>12885771</v>
      </c>
    </row>
    <row r="24" spans="1:11" ht="12.75" customHeight="1" x14ac:dyDescent="0.25">
      <c r="A24" s="232" t="s">
        <v>108</v>
      </c>
      <c r="B24" s="232"/>
      <c r="C24" s="232"/>
      <c r="D24" s="232"/>
      <c r="E24" s="232"/>
      <c r="F24" s="232"/>
      <c r="G24" s="7">
        <v>17</v>
      </c>
      <c r="H24" s="77">
        <v>16667637</v>
      </c>
      <c r="I24" s="77">
        <v>8899475</v>
      </c>
      <c r="J24" s="77">
        <v>23326260</v>
      </c>
      <c r="K24" s="77">
        <v>12874899</v>
      </c>
    </row>
    <row r="25" spans="1:11" ht="12.75" customHeight="1" x14ac:dyDescent="0.25">
      <c r="A25" s="232" t="s">
        <v>109</v>
      </c>
      <c r="B25" s="232"/>
      <c r="C25" s="232"/>
      <c r="D25" s="232"/>
      <c r="E25" s="232"/>
      <c r="F25" s="232"/>
      <c r="G25" s="7">
        <v>18</v>
      </c>
      <c r="H25" s="77">
        <v>15671908</v>
      </c>
      <c r="I25" s="77">
        <v>8807902</v>
      </c>
      <c r="J25" s="77">
        <v>21409036</v>
      </c>
      <c r="K25" s="77">
        <v>11527902</v>
      </c>
    </row>
    <row r="26" spans="1:11" ht="12.75" customHeight="1" x14ac:dyDescent="0.25">
      <c r="A26" s="236" t="s">
        <v>420</v>
      </c>
      <c r="B26" s="236"/>
      <c r="C26" s="236"/>
      <c r="D26" s="236"/>
      <c r="E26" s="236"/>
      <c r="F26" s="236"/>
      <c r="G26" s="8">
        <v>19</v>
      </c>
      <c r="H26" s="76">
        <f>H27+H28</f>
        <v>25000</v>
      </c>
      <c r="I26" s="76">
        <f>I27+I28</f>
        <v>17500</v>
      </c>
      <c r="J26" s="76">
        <f>J27+J28</f>
        <v>131956</v>
      </c>
      <c r="K26" s="76">
        <f>K27+K28</f>
        <v>-49075</v>
      </c>
    </row>
    <row r="27" spans="1:11" ht="12.75" customHeight="1" x14ac:dyDescent="0.25">
      <c r="A27" s="266" t="s">
        <v>122</v>
      </c>
      <c r="B27" s="266"/>
      <c r="C27" s="266"/>
      <c r="D27" s="266"/>
      <c r="E27" s="266"/>
      <c r="F27" s="266"/>
      <c r="G27" s="7">
        <v>20</v>
      </c>
      <c r="H27" s="77">
        <v>0</v>
      </c>
      <c r="I27" s="77">
        <v>0</v>
      </c>
      <c r="J27" s="77">
        <v>0</v>
      </c>
      <c r="K27" s="77">
        <v>0</v>
      </c>
    </row>
    <row r="28" spans="1:11" ht="12.75" customHeight="1" x14ac:dyDescent="0.25">
      <c r="A28" s="266" t="s">
        <v>123</v>
      </c>
      <c r="B28" s="266"/>
      <c r="C28" s="266"/>
      <c r="D28" s="266"/>
      <c r="E28" s="266"/>
      <c r="F28" s="266"/>
      <c r="G28" s="7">
        <v>21</v>
      </c>
      <c r="H28" s="77">
        <v>25000</v>
      </c>
      <c r="I28" s="77">
        <v>17500</v>
      </c>
      <c r="J28" s="77">
        <v>131956</v>
      </c>
      <c r="K28" s="77">
        <v>-49075</v>
      </c>
    </row>
    <row r="29" spans="1:11" ht="12.75" customHeight="1" x14ac:dyDescent="0.25">
      <c r="A29" s="236" t="s">
        <v>421</v>
      </c>
      <c r="B29" s="236"/>
      <c r="C29" s="236"/>
      <c r="D29" s="236"/>
      <c r="E29" s="236"/>
      <c r="F29" s="236"/>
      <c r="G29" s="8">
        <v>22</v>
      </c>
      <c r="H29" s="76">
        <f>SUM(H30:H35)</f>
        <v>1117425</v>
      </c>
      <c r="I29" s="76">
        <f>SUM(I30:I35)</f>
        <v>871575</v>
      </c>
      <c r="J29" s="76">
        <f>SUM(J30:J35)</f>
        <v>546855</v>
      </c>
      <c r="K29" s="76">
        <f>SUM(K30:K35)</f>
        <v>287835</v>
      </c>
    </row>
    <row r="30" spans="1:11" ht="12.75" customHeight="1" x14ac:dyDescent="0.25">
      <c r="A30" s="266" t="s">
        <v>124</v>
      </c>
      <c r="B30" s="266"/>
      <c r="C30" s="266"/>
      <c r="D30" s="266"/>
      <c r="E30" s="266"/>
      <c r="F30" s="266"/>
      <c r="G30" s="7">
        <v>23</v>
      </c>
      <c r="H30" s="77">
        <v>923009</v>
      </c>
      <c r="I30" s="77">
        <v>808363</v>
      </c>
      <c r="J30" s="77">
        <v>346075</v>
      </c>
      <c r="K30" s="77">
        <v>179570</v>
      </c>
    </row>
    <row r="31" spans="1:11" ht="12.75" customHeight="1" x14ac:dyDescent="0.25">
      <c r="A31" s="266" t="s">
        <v>125</v>
      </c>
      <c r="B31" s="266"/>
      <c r="C31" s="266"/>
      <c r="D31" s="266"/>
      <c r="E31" s="266"/>
      <c r="F31" s="266"/>
      <c r="G31" s="7">
        <v>24</v>
      </c>
      <c r="H31" s="77">
        <v>0</v>
      </c>
      <c r="I31" s="77">
        <v>0</v>
      </c>
      <c r="J31" s="77">
        <v>0</v>
      </c>
      <c r="K31" s="77">
        <v>0</v>
      </c>
    </row>
    <row r="32" spans="1:11" ht="12.75" customHeight="1" x14ac:dyDescent="0.25">
      <c r="A32" s="266" t="s">
        <v>126</v>
      </c>
      <c r="B32" s="266"/>
      <c r="C32" s="266"/>
      <c r="D32" s="266"/>
      <c r="E32" s="266"/>
      <c r="F32" s="266"/>
      <c r="G32" s="7">
        <v>25</v>
      </c>
      <c r="H32" s="77">
        <v>194416</v>
      </c>
      <c r="I32" s="77">
        <v>63212</v>
      </c>
      <c r="J32" s="77">
        <v>200780</v>
      </c>
      <c r="K32" s="77">
        <v>108265</v>
      </c>
    </row>
    <row r="33" spans="1:11" ht="12.75" customHeight="1" x14ac:dyDescent="0.25">
      <c r="A33" s="266" t="s">
        <v>127</v>
      </c>
      <c r="B33" s="266"/>
      <c r="C33" s="266"/>
      <c r="D33" s="266"/>
      <c r="E33" s="266"/>
      <c r="F33" s="266"/>
      <c r="G33" s="7">
        <v>26</v>
      </c>
      <c r="H33" s="77">
        <v>0</v>
      </c>
      <c r="I33" s="77">
        <v>0</v>
      </c>
      <c r="J33" s="77">
        <v>0</v>
      </c>
      <c r="K33" s="77">
        <v>0</v>
      </c>
    </row>
    <row r="34" spans="1:11" ht="12.75" customHeight="1" x14ac:dyDescent="0.25">
      <c r="A34" s="266" t="s">
        <v>128</v>
      </c>
      <c r="B34" s="266"/>
      <c r="C34" s="266"/>
      <c r="D34" s="266"/>
      <c r="E34" s="266"/>
      <c r="F34" s="266"/>
      <c r="G34" s="7">
        <v>27</v>
      </c>
      <c r="H34" s="77">
        <v>0</v>
      </c>
      <c r="I34" s="77">
        <v>0</v>
      </c>
      <c r="J34" s="77">
        <v>0</v>
      </c>
      <c r="K34" s="77">
        <v>0</v>
      </c>
    </row>
    <row r="35" spans="1:11" ht="12.75" customHeight="1" x14ac:dyDescent="0.25">
      <c r="A35" s="266" t="s">
        <v>129</v>
      </c>
      <c r="B35" s="266"/>
      <c r="C35" s="266"/>
      <c r="D35" s="266"/>
      <c r="E35" s="266"/>
      <c r="F35" s="266"/>
      <c r="G35" s="7">
        <v>28</v>
      </c>
      <c r="H35" s="77">
        <v>0</v>
      </c>
      <c r="I35" s="77">
        <v>0</v>
      </c>
      <c r="J35" s="77">
        <v>0</v>
      </c>
      <c r="K35" s="77">
        <v>0</v>
      </c>
    </row>
    <row r="36" spans="1:11" ht="12.75" customHeight="1" x14ac:dyDescent="0.25">
      <c r="A36" s="232" t="s">
        <v>110</v>
      </c>
      <c r="B36" s="232"/>
      <c r="C36" s="232"/>
      <c r="D36" s="232"/>
      <c r="E36" s="232"/>
      <c r="F36" s="232"/>
      <c r="G36" s="7">
        <v>29</v>
      </c>
      <c r="H36" s="77">
        <v>0</v>
      </c>
      <c r="I36" s="77">
        <v>0</v>
      </c>
      <c r="J36" s="77">
        <v>0</v>
      </c>
      <c r="K36" s="77">
        <v>0</v>
      </c>
    </row>
    <row r="37" spans="1:11" ht="12.75" customHeight="1" x14ac:dyDescent="0.25">
      <c r="A37" s="263" t="s">
        <v>350</v>
      </c>
      <c r="B37" s="263"/>
      <c r="C37" s="263"/>
      <c r="D37" s="263"/>
      <c r="E37" s="263"/>
      <c r="F37" s="263"/>
      <c r="G37" s="8">
        <v>30</v>
      </c>
      <c r="H37" s="76">
        <f>SUM(H38:H47)</f>
        <v>5362995</v>
      </c>
      <c r="I37" s="76">
        <f>SUM(I38:I47)</f>
        <v>2482639</v>
      </c>
      <c r="J37" s="76">
        <f>SUM(J38:J47)</f>
        <v>3216130</v>
      </c>
      <c r="K37" s="76">
        <f>SUM(K38:K47)</f>
        <v>1452793.58</v>
      </c>
    </row>
    <row r="38" spans="1:11" ht="12.75" customHeight="1" x14ac:dyDescent="0.25">
      <c r="A38" s="232" t="s">
        <v>130</v>
      </c>
      <c r="B38" s="232"/>
      <c r="C38" s="232"/>
      <c r="D38" s="232"/>
      <c r="E38" s="232"/>
      <c r="F38" s="232"/>
      <c r="G38" s="7">
        <v>31</v>
      </c>
      <c r="H38" s="77">
        <v>0</v>
      </c>
      <c r="I38" s="77">
        <v>0</v>
      </c>
      <c r="J38" s="77">
        <v>0</v>
      </c>
      <c r="K38" s="77">
        <v>0</v>
      </c>
    </row>
    <row r="39" spans="1:11" ht="25.2" customHeight="1" x14ac:dyDescent="0.25">
      <c r="A39" s="232" t="s">
        <v>131</v>
      </c>
      <c r="B39" s="232"/>
      <c r="C39" s="232"/>
      <c r="D39" s="232"/>
      <c r="E39" s="232"/>
      <c r="F39" s="232"/>
      <c r="G39" s="7">
        <v>32</v>
      </c>
      <c r="H39" s="77">
        <v>0</v>
      </c>
      <c r="I39" s="77">
        <v>0</v>
      </c>
      <c r="J39" s="77">
        <v>20000</v>
      </c>
      <c r="K39" s="77">
        <v>20000</v>
      </c>
    </row>
    <row r="40" spans="1:11" ht="25.2" customHeight="1" x14ac:dyDescent="0.25">
      <c r="A40" s="232" t="s">
        <v>132</v>
      </c>
      <c r="B40" s="232"/>
      <c r="C40" s="232"/>
      <c r="D40" s="232"/>
      <c r="E40" s="232"/>
      <c r="F40" s="232"/>
      <c r="G40" s="7">
        <v>33</v>
      </c>
      <c r="H40" s="77">
        <v>0</v>
      </c>
      <c r="I40" s="77">
        <v>0</v>
      </c>
      <c r="J40" s="77">
        <v>0</v>
      </c>
      <c r="K40" s="77">
        <v>0</v>
      </c>
    </row>
    <row r="41" spans="1:11" ht="25.2" customHeight="1" x14ac:dyDescent="0.25">
      <c r="A41" s="232" t="s">
        <v>133</v>
      </c>
      <c r="B41" s="232"/>
      <c r="C41" s="232"/>
      <c r="D41" s="232"/>
      <c r="E41" s="232"/>
      <c r="F41" s="232"/>
      <c r="G41" s="7">
        <v>34</v>
      </c>
      <c r="H41" s="77">
        <v>0</v>
      </c>
      <c r="I41" s="77">
        <v>0</v>
      </c>
      <c r="J41" s="77">
        <v>0</v>
      </c>
      <c r="K41" s="77">
        <v>0</v>
      </c>
    </row>
    <row r="42" spans="1:11" ht="25.2" customHeight="1" x14ac:dyDescent="0.25">
      <c r="A42" s="232" t="s">
        <v>134</v>
      </c>
      <c r="B42" s="232"/>
      <c r="C42" s="232"/>
      <c r="D42" s="232"/>
      <c r="E42" s="232"/>
      <c r="F42" s="232"/>
      <c r="G42" s="7">
        <v>35</v>
      </c>
      <c r="H42" s="77">
        <v>0</v>
      </c>
      <c r="I42" s="77">
        <v>0</v>
      </c>
      <c r="J42" s="77">
        <v>0</v>
      </c>
      <c r="K42" s="77">
        <v>0</v>
      </c>
    </row>
    <row r="43" spans="1:11" ht="12.75" customHeight="1" x14ac:dyDescent="0.25">
      <c r="A43" s="232" t="s">
        <v>135</v>
      </c>
      <c r="B43" s="232"/>
      <c r="C43" s="232"/>
      <c r="D43" s="232"/>
      <c r="E43" s="232"/>
      <c r="F43" s="232"/>
      <c r="G43" s="7">
        <v>36</v>
      </c>
      <c r="H43" s="77">
        <v>0</v>
      </c>
      <c r="I43" s="77">
        <v>0</v>
      </c>
      <c r="J43" s="77">
        <v>0</v>
      </c>
      <c r="K43" s="77">
        <v>0</v>
      </c>
    </row>
    <row r="44" spans="1:11" ht="12.75" customHeight="1" x14ac:dyDescent="0.25">
      <c r="A44" s="232" t="s">
        <v>136</v>
      </c>
      <c r="B44" s="232"/>
      <c r="C44" s="232"/>
      <c r="D44" s="232"/>
      <c r="E44" s="232"/>
      <c r="F44" s="232"/>
      <c r="G44" s="7">
        <v>37</v>
      </c>
      <c r="H44" s="77">
        <v>1755587</v>
      </c>
      <c r="I44" s="77">
        <v>576568</v>
      </c>
      <c r="J44" s="77">
        <v>2033108</v>
      </c>
      <c r="K44" s="77">
        <v>1122438</v>
      </c>
    </row>
    <row r="45" spans="1:11" ht="12.75" customHeight="1" x14ac:dyDescent="0.25">
      <c r="A45" s="232" t="s">
        <v>137</v>
      </c>
      <c r="B45" s="232"/>
      <c r="C45" s="232"/>
      <c r="D45" s="232"/>
      <c r="E45" s="232"/>
      <c r="F45" s="232"/>
      <c r="G45" s="7">
        <v>38</v>
      </c>
      <c r="H45" s="77">
        <v>3287261</v>
      </c>
      <c r="I45" s="77">
        <v>1703068</v>
      </c>
      <c r="J45" s="77">
        <v>907740</v>
      </c>
      <c r="K45" s="77">
        <v>123496.58</v>
      </c>
    </row>
    <row r="46" spans="1:11" ht="12.75" customHeight="1" x14ac:dyDescent="0.25">
      <c r="A46" s="232" t="s">
        <v>138</v>
      </c>
      <c r="B46" s="232"/>
      <c r="C46" s="232"/>
      <c r="D46" s="232"/>
      <c r="E46" s="232"/>
      <c r="F46" s="232"/>
      <c r="G46" s="7">
        <v>39</v>
      </c>
      <c r="H46" s="77">
        <v>0</v>
      </c>
      <c r="I46" s="77">
        <v>0</v>
      </c>
      <c r="J46" s="77">
        <v>0</v>
      </c>
      <c r="K46" s="77">
        <v>0</v>
      </c>
    </row>
    <row r="47" spans="1:11" ht="12.75" customHeight="1" x14ac:dyDescent="0.25">
      <c r="A47" s="232" t="s">
        <v>139</v>
      </c>
      <c r="B47" s="232"/>
      <c r="C47" s="232"/>
      <c r="D47" s="232"/>
      <c r="E47" s="232"/>
      <c r="F47" s="232"/>
      <c r="G47" s="7">
        <v>40</v>
      </c>
      <c r="H47" s="77">
        <v>320147</v>
      </c>
      <c r="I47" s="77">
        <v>203003</v>
      </c>
      <c r="J47" s="77">
        <v>255282</v>
      </c>
      <c r="K47" s="77">
        <v>186859</v>
      </c>
    </row>
    <row r="48" spans="1:11" ht="12.75" customHeight="1" x14ac:dyDescent="0.25">
      <c r="A48" s="263" t="s">
        <v>351</v>
      </c>
      <c r="B48" s="263"/>
      <c r="C48" s="263"/>
      <c r="D48" s="263"/>
      <c r="E48" s="263"/>
      <c r="F48" s="263"/>
      <c r="G48" s="8">
        <v>41</v>
      </c>
      <c r="H48" s="76">
        <f>SUM(H49:H55)</f>
        <v>8578129</v>
      </c>
      <c r="I48" s="76">
        <f>SUM(I49:I55)</f>
        <v>4524591</v>
      </c>
      <c r="J48" s="76">
        <f>SUM(J49:J55)</f>
        <v>13672308</v>
      </c>
      <c r="K48" s="76">
        <f>SUM(K49:K55)</f>
        <v>7019770</v>
      </c>
    </row>
    <row r="49" spans="1:11" ht="25.2" customHeight="1" x14ac:dyDescent="0.25">
      <c r="A49" s="232" t="s">
        <v>140</v>
      </c>
      <c r="B49" s="232"/>
      <c r="C49" s="232"/>
      <c r="D49" s="232"/>
      <c r="E49" s="232"/>
      <c r="F49" s="232"/>
      <c r="G49" s="7">
        <v>42</v>
      </c>
      <c r="H49" s="77">
        <v>0</v>
      </c>
      <c r="I49" s="77">
        <v>0</v>
      </c>
      <c r="J49" s="77">
        <v>0</v>
      </c>
      <c r="K49" s="77">
        <v>0</v>
      </c>
    </row>
    <row r="50" spans="1:11" ht="12.75" customHeight="1" x14ac:dyDescent="0.25">
      <c r="A50" s="256" t="s">
        <v>141</v>
      </c>
      <c r="B50" s="256"/>
      <c r="C50" s="256"/>
      <c r="D50" s="256"/>
      <c r="E50" s="256"/>
      <c r="F50" s="256"/>
      <c r="G50" s="7">
        <v>43</v>
      </c>
      <c r="H50" s="77">
        <v>0</v>
      </c>
      <c r="I50" s="77">
        <v>0</v>
      </c>
      <c r="J50" s="77">
        <v>0</v>
      </c>
      <c r="K50" s="77">
        <v>0</v>
      </c>
    </row>
    <row r="51" spans="1:11" ht="12.75" customHeight="1" x14ac:dyDescent="0.25">
      <c r="A51" s="256" t="s">
        <v>142</v>
      </c>
      <c r="B51" s="256"/>
      <c r="C51" s="256"/>
      <c r="D51" s="256"/>
      <c r="E51" s="256"/>
      <c r="F51" s="256"/>
      <c r="G51" s="7">
        <v>44</v>
      </c>
      <c r="H51" s="77">
        <v>7320252</v>
      </c>
      <c r="I51" s="77">
        <v>3483131</v>
      </c>
      <c r="J51" s="77">
        <v>12186041</v>
      </c>
      <c r="K51" s="77">
        <v>6028448</v>
      </c>
    </row>
    <row r="52" spans="1:11" ht="12.75" customHeight="1" x14ac:dyDescent="0.25">
      <c r="A52" s="256" t="s">
        <v>143</v>
      </c>
      <c r="B52" s="256"/>
      <c r="C52" s="256"/>
      <c r="D52" s="256"/>
      <c r="E52" s="256"/>
      <c r="F52" s="256"/>
      <c r="G52" s="7">
        <v>45</v>
      </c>
      <c r="H52" s="77">
        <v>0</v>
      </c>
      <c r="I52" s="77">
        <v>0</v>
      </c>
      <c r="J52" s="77">
        <v>0</v>
      </c>
      <c r="K52" s="77">
        <v>0</v>
      </c>
    </row>
    <row r="53" spans="1:11" ht="12.75" customHeight="1" x14ac:dyDescent="0.25">
      <c r="A53" s="256" t="s">
        <v>144</v>
      </c>
      <c r="B53" s="256"/>
      <c r="C53" s="256"/>
      <c r="D53" s="256"/>
      <c r="E53" s="256"/>
      <c r="F53" s="256"/>
      <c r="G53" s="7">
        <v>46</v>
      </c>
      <c r="H53" s="77">
        <v>0</v>
      </c>
      <c r="I53" s="77">
        <v>0</v>
      </c>
      <c r="J53" s="77">
        <v>0</v>
      </c>
      <c r="K53" s="77">
        <v>0</v>
      </c>
    </row>
    <row r="54" spans="1:11" ht="12.75" customHeight="1" x14ac:dyDescent="0.25">
      <c r="A54" s="256" t="s">
        <v>145</v>
      </c>
      <c r="B54" s="256"/>
      <c r="C54" s="256"/>
      <c r="D54" s="256"/>
      <c r="E54" s="256"/>
      <c r="F54" s="256"/>
      <c r="G54" s="7">
        <v>47</v>
      </c>
      <c r="H54" s="77">
        <v>0</v>
      </c>
      <c r="I54" s="77">
        <v>0</v>
      </c>
      <c r="J54" s="77">
        <v>0</v>
      </c>
      <c r="K54" s="77">
        <v>0</v>
      </c>
    </row>
    <row r="55" spans="1:11" ht="12.75" customHeight="1" x14ac:dyDescent="0.25">
      <c r="A55" s="256" t="s">
        <v>146</v>
      </c>
      <c r="B55" s="256"/>
      <c r="C55" s="256"/>
      <c r="D55" s="256"/>
      <c r="E55" s="256"/>
      <c r="F55" s="256"/>
      <c r="G55" s="7">
        <v>48</v>
      </c>
      <c r="H55" s="77">
        <v>1257877</v>
      </c>
      <c r="I55" s="77">
        <v>1041460</v>
      </c>
      <c r="J55" s="77">
        <v>1486267</v>
      </c>
      <c r="K55" s="77">
        <v>991322</v>
      </c>
    </row>
    <row r="56" spans="1:11" ht="22.2" customHeight="1" x14ac:dyDescent="0.25">
      <c r="A56" s="265" t="s">
        <v>147</v>
      </c>
      <c r="B56" s="265"/>
      <c r="C56" s="265"/>
      <c r="D56" s="265"/>
      <c r="E56" s="265"/>
      <c r="F56" s="265"/>
      <c r="G56" s="7">
        <v>49</v>
      </c>
      <c r="H56" s="77">
        <v>0</v>
      </c>
      <c r="I56" s="77">
        <v>0</v>
      </c>
      <c r="J56" s="77">
        <v>153288</v>
      </c>
      <c r="K56" s="77">
        <v>135966</v>
      </c>
    </row>
    <row r="57" spans="1:11" ht="12.75" customHeight="1" x14ac:dyDescent="0.25">
      <c r="A57" s="265" t="s">
        <v>148</v>
      </c>
      <c r="B57" s="265"/>
      <c r="C57" s="265"/>
      <c r="D57" s="265"/>
      <c r="E57" s="265"/>
      <c r="F57" s="265"/>
      <c r="G57" s="7">
        <v>50</v>
      </c>
      <c r="H57" s="77">
        <v>0</v>
      </c>
      <c r="I57" s="77">
        <v>0</v>
      </c>
      <c r="J57" s="77">
        <v>0</v>
      </c>
      <c r="K57" s="77">
        <v>0</v>
      </c>
    </row>
    <row r="58" spans="1:11" ht="24.6" customHeight="1" x14ac:dyDescent="0.25">
      <c r="A58" s="265" t="s">
        <v>149</v>
      </c>
      <c r="B58" s="265"/>
      <c r="C58" s="265"/>
      <c r="D58" s="265"/>
      <c r="E58" s="265"/>
      <c r="F58" s="265"/>
      <c r="G58" s="7">
        <v>51</v>
      </c>
      <c r="H58" s="77">
        <v>16601</v>
      </c>
      <c r="I58" s="77">
        <v>-5751</v>
      </c>
      <c r="J58" s="77">
        <v>91389</v>
      </c>
      <c r="K58" s="77">
        <v>91389</v>
      </c>
    </row>
    <row r="59" spans="1:11" ht="12.75" customHeight="1" x14ac:dyDescent="0.25">
      <c r="A59" s="265" t="s">
        <v>150</v>
      </c>
      <c r="B59" s="265"/>
      <c r="C59" s="265"/>
      <c r="D59" s="265"/>
      <c r="E59" s="265"/>
      <c r="F59" s="265"/>
      <c r="G59" s="7">
        <v>52</v>
      </c>
      <c r="H59" s="77">
        <v>0</v>
      </c>
      <c r="I59" s="77">
        <v>0</v>
      </c>
      <c r="J59" s="77">
        <v>0</v>
      </c>
      <c r="K59" s="77">
        <v>0</v>
      </c>
    </row>
    <row r="60" spans="1:11" ht="12.75" customHeight="1" x14ac:dyDescent="0.25">
      <c r="A60" s="263" t="s">
        <v>352</v>
      </c>
      <c r="B60" s="263"/>
      <c r="C60" s="263"/>
      <c r="D60" s="263"/>
      <c r="E60" s="263"/>
      <c r="F60" s="263"/>
      <c r="G60" s="8">
        <v>53</v>
      </c>
      <c r="H60" s="76">
        <f>H8+H37+H56+H57</f>
        <v>263450781</v>
      </c>
      <c r="I60" s="76">
        <f t="shared" ref="I60:K60" si="0">I8+I37+I56+I57</f>
        <v>134314616</v>
      </c>
      <c r="J60" s="76">
        <f t="shared" si="0"/>
        <v>363664256</v>
      </c>
      <c r="K60" s="76">
        <f t="shared" si="0"/>
        <v>188478182.58000001</v>
      </c>
    </row>
    <row r="61" spans="1:11" ht="12.75" customHeight="1" x14ac:dyDescent="0.25">
      <c r="A61" s="263" t="s">
        <v>353</v>
      </c>
      <c r="B61" s="263"/>
      <c r="C61" s="263"/>
      <c r="D61" s="263"/>
      <c r="E61" s="263"/>
      <c r="F61" s="263"/>
      <c r="G61" s="8">
        <v>54</v>
      </c>
      <c r="H61" s="76">
        <f>H14+H48+H58+H59</f>
        <v>260581519</v>
      </c>
      <c r="I61" s="76">
        <f t="shared" ref="I61:K61" si="1">I14+I48+I58+I59</f>
        <v>133341164</v>
      </c>
      <c r="J61" s="76">
        <f t="shared" si="1"/>
        <v>362040871</v>
      </c>
      <c r="K61" s="76">
        <f t="shared" si="1"/>
        <v>187752659</v>
      </c>
    </row>
    <row r="62" spans="1:11" ht="12.75" customHeight="1" x14ac:dyDescent="0.25">
      <c r="A62" s="263" t="s">
        <v>354</v>
      </c>
      <c r="B62" s="263"/>
      <c r="C62" s="263"/>
      <c r="D62" s="263"/>
      <c r="E62" s="263"/>
      <c r="F62" s="263"/>
      <c r="G62" s="8">
        <v>55</v>
      </c>
      <c r="H62" s="76">
        <f>H60-H61</f>
        <v>2869262</v>
      </c>
      <c r="I62" s="76">
        <f t="shared" ref="I62:K62" si="2">I60-I61</f>
        <v>973452</v>
      </c>
      <c r="J62" s="76">
        <f t="shared" si="2"/>
        <v>1623385</v>
      </c>
      <c r="K62" s="76">
        <f t="shared" si="2"/>
        <v>725523.58</v>
      </c>
    </row>
    <row r="63" spans="1:11" ht="12.75" customHeight="1" x14ac:dyDescent="0.25">
      <c r="A63" s="264" t="s">
        <v>355</v>
      </c>
      <c r="B63" s="264"/>
      <c r="C63" s="264"/>
      <c r="D63" s="264"/>
      <c r="E63" s="264"/>
      <c r="F63" s="264"/>
      <c r="G63" s="8">
        <v>56</v>
      </c>
      <c r="H63" s="76">
        <f>+IF((H60-H61)&gt;0,(H60-H61),0)</f>
        <v>2869262</v>
      </c>
      <c r="I63" s="76">
        <f t="shared" ref="I63:K63" si="3">+IF((I60-I61)&gt;0,(I60-I61),0)</f>
        <v>973452</v>
      </c>
      <c r="J63" s="76">
        <f t="shared" si="3"/>
        <v>1623385</v>
      </c>
      <c r="K63" s="76">
        <f t="shared" si="3"/>
        <v>725523.58</v>
      </c>
    </row>
    <row r="64" spans="1:11" ht="12.75" customHeight="1" x14ac:dyDescent="0.25">
      <c r="A64" s="264" t="s">
        <v>356</v>
      </c>
      <c r="B64" s="264"/>
      <c r="C64" s="264"/>
      <c r="D64" s="264"/>
      <c r="E64" s="264"/>
      <c r="F64" s="264"/>
      <c r="G64" s="8">
        <v>57</v>
      </c>
      <c r="H64" s="76">
        <f>+IF((H60-H61)&lt;0,(H60-H61),0)</f>
        <v>0</v>
      </c>
      <c r="I64" s="76">
        <f t="shared" ref="I64:K64" si="4">+IF((I60-I61)&lt;0,(I60-I61),0)</f>
        <v>0</v>
      </c>
      <c r="J64" s="76">
        <f t="shared" si="4"/>
        <v>0</v>
      </c>
      <c r="K64" s="76">
        <f t="shared" si="4"/>
        <v>0</v>
      </c>
    </row>
    <row r="65" spans="1:11" ht="12.75" customHeight="1" x14ac:dyDescent="0.25">
      <c r="A65" s="265" t="s">
        <v>111</v>
      </c>
      <c r="B65" s="265"/>
      <c r="C65" s="265"/>
      <c r="D65" s="265"/>
      <c r="E65" s="265"/>
      <c r="F65" s="265"/>
      <c r="G65" s="7">
        <v>58</v>
      </c>
      <c r="H65" s="77">
        <v>2230118</v>
      </c>
      <c r="I65" s="77">
        <v>1102058</v>
      </c>
      <c r="J65" s="77">
        <v>1188495</v>
      </c>
      <c r="K65" s="77">
        <v>569875</v>
      </c>
    </row>
    <row r="66" spans="1:11" ht="12.75" customHeight="1" x14ac:dyDescent="0.25">
      <c r="A66" s="263" t="s">
        <v>357</v>
      </c>
      <c r="B66" s="263"/>
      <c r="C66" s="263"/>
      <c r="D66" s="263"/>
      <c r="E66" s="263"/>
      <c r="F66" s="263"/>
      <c r="G66" s="8">
        <v>59</v>
      </c>
      <c r="H66" s="76">
        <f>H62-H65</f>
        <v>639144</v>
      </c>
      <c r="I66" s="76">
        <f t="shared" ref="I66:K66" si="5">I62-I65</f>
        <v>-128606</v>
      </c>
      <c r="J66" s="76">
        <f t="shared" si="5"/>
        <v>434890</v>
      </c>
      <c r="K66" s="76">
        <f t="shared" si="5"/>
        <v>155648.57999999999</v>
      </c>
    </row>
    <row r="67" spans="1:11" ht="12.75" customHeight="1" x14ac:dyDescent="0.25">
      <c r="A67" s="264" t="s">
        <v>358</v>
      </c>
      <c r="B67" s="264"/>
      <c r="C67" s="264"/>
      <c r="D67" s="264"/>
      <c r="E67" s="264"/>
      <c r="F67" s="264"/>
      <c r="G67" s="8">
        <v>60</v>
      </c>
      <c r="H67" s="76">
        <f>+IF((H62-H65)&gt;0,(H62-H65),0)</f>
        <v>639144</v>
      </c>
      <c r="I67" s="76">
        <f t="shared" ref="I67:K67" si="6">+IF((I62-I65)&gt;0,(I62-I65),0)</f>
        <v>0</v>
      </c>
      <c r="J67" s="76">
        <f t="shared" si="6"/>
        <v>434890</v>
      </c>
      <c r="K67" s="76">
        <f t="shared" si="6"/>
        <v>155648.57999999999</v>
      </c>
    </row>
    <row r="68" spans="1:11" ht="12.75" customHeight="1" x14ac:dyDescent="0.25">
      <c r="A68" s="264" t="s">
        <v>359</v>
      </c>
      <c r="B68" s="264"/>
      <c r="C68" s="264"/>
      <c r="D68" s="264"/>
      <c r="E68" s="264"/>
      <c r="F68" s="264"/>
      <c r="G68" s="8">
        <v>61</v>
      </c>
      <c r="H68" s="76">
        <f>+IF((H62-H65)&lt;0,(H62-H65),0)</f>
        <v>0</v>
      </c>
      <c r="I68" s="76">
        <f t="shared" ref="I68:K68" si="7">+IF((I62-I65)&lt;0,(I62-I65),0)</f>
        <v>-128606</v>
      </c>
      <c r="J68" s="76">
        <f t="shared" si="7"/>
        <v>0</v>
      </c>
      <c r="K68" s="76">
        <f t="shared" si="7"/>
        <v>0</v>
      </c>
    </row>
    <row r="69" spans="1:11" x14ac:dyDescent="0.25">
      <c r="A69" s="257" t="s">
        <v>151</v>
      </c>
      <c r="B69" s="257"/>
      <c r="C69" s="257"/>
      <c r="D69" s="257"/>
      <c r="E69" s="257"/>
      <c r="F69" s="257"/>
      <c r="G69" s="258"/>
      <c r="H69" s="258"/>
      <c r="I69" s="258"/>
      <c r="J69" s="259"/>
      <c r="K69" s="259"/>
    </row>
    <row r="70" spans="1:11" ht="22.2" customHeight="1" x14ac:dyDescent="0.25">
      <c r="A70" s="263" t="s">
        <v>360</v>
      </c>
      <c r="B70" s="263"/>
      <c r="C70" s="263"/>
      <c r="D70" s="263"/>
      <c r="E70" s="263"/>
      <c r="F70" s="263"/>
      <c r="G70" s="8">
        <v>62</v>
      </c>
      <c r="H70" s="76">
        <f>H71-H72</f>
        <v>0</v>
      </c>
      <c r="I70" s="76">
        <f>I71-I72</f>
        <v>0</v>
      </c>
      <c r="J70" s="76">
        <f>J71-J72</f>
        <v>0</v>
      </c>
      <c r="K70" s="76">
        <f>K71-K72</f>
        <v>0</v>
      </c>
    </row>
    <row r="71" spans="1:11" ht="12.75" customHeight="1" x14ac:dyDescent="0.25">
      <c r="A71" s="256" t="s">
        <v>152</v>
      </c>
      <c r="B71" s="256"/>
      <c r="C71" s="256"/>
      <c r="D71" s="256"/>
      <c r="E71" s="256"/>
      <c r="F71" s="256"/>
      <c r="G71" s="7">
        <v>63</v>
      </c>
      <c r="H71" s="77">
        <v>0</v>
      </c>
      <c r="I71" s="77">
        <v>0</v>
      </c>
      <c r="J71" s="77">
        <v>0</v>
      </c>
      <c r="K71" s="77">
        <v>0</v>
      </c>
    </row>
    <row r="72" spans="1:11" ht="12.75" customHeight="1" x14ac:dyDescent="0.25">
      <c r="A72" s="256" t="s">
        <v>153</v>
      </c>
      <c r="B72" s="256"/>
      <c r="C72" s="256"/>
      <c r="D72" s="256"/>
      <c r="E72" s="256"/>
      <c r="F72" s="256"/>
      <c r="G72" s="7">
        <v>64</v>
      </c>
      <c r="H72" s="77">
        <v>0</v>
      </c>
      <c r="I72" s="77">
        <v>0</v>
      </c>
      <c r="J72" s="77">
        <v>0</v>
      </c>
      <c r="K72" s="77">
        <v>0</v>
      </c>
    </row>
    <row r="73" spans="1:11" ht="12.75" customHeight="1" x14ac:dyDescent="0.25">
      <c r="A73" s="265" t="s">
        <v>154</v>
      </c>
      <c r="B73" s="265"/>
      <c r="C73" s="265"/>
      <c r="D73" s="265"/>
      <c r="E73" s="265"/>
      <c r="F73" s="265"/>
      <c r="G73" s="7">
        <v>65</v>
      </c>
      <c r="H73" s="77">
        <v>0</v>
      </c>
      <c r="I73" s="77">
        <v>0</v>
      </c>
      <c r="J73" s="77">
        <v>0</v>
      </c>
      <c r="K73" s="77">
        <v>0</v>
      </c>
    </row>
    <row r="74" spans="1:11" ht="12.75" customHeight="1" x14ac:dyDescent="0.25">
      <c r="A74" s="264" t="s">
        <v>361</v>
      </c>
      <c r="B74" s="264"/>
      <c r="C74" s="264"/>
      <c r="D74" s="264"/>
      <c r="E74" s="264"/>
      <c r="F74" s="264"/>
      <c r="G74" s="8">
        <v>66</v>
      </c>
      <c r="H74" s="78">
        <v>0</v>
      </c>
      <c r="I74" s="78">
        <v>0</v>
      </c>
      <c r="J74" s="78">
        <v>0</v>
      </c>
      <c r="K74" s="78">
        <v>0</v>
      </c>
    </row>
    <row r="75" spans="1:11" ht="12.75" customHeight="1" x14ac:dyDescent="0.25">
      <c r="A75" s="264" t="s">
        <v>362</v>
      </c>
      <c r="B75" s="264"/>
      <c r="C75" s="264"/>
      <c r="D75" s="264"/>
      <c r="E75" s="264"/>
      <c r="F75" s="264"/>
      <c r="G75" s="8">
        <v>67</v>
      </c>
      <c r="H75" s="78">
        <v>0</v>
      </c>
      <c r="I75" s="78">
        <v>0</v>
      </c>
      <c r="J75" s="78">
        <v>0</v>
      </c>
      <c r="K75" s="78">
        <v>0</v>
      </c>
    </row>
    <row r="76" spans="1:11" x14ac:dyDescent="0.25">
      <c r="A76" s="257" t="s">
        <v>155</v>
      </c>
      <c r="B76" s="257"/>
      <c r="C76" s="257"/>
      <c r="D76" s="257"/>
      <c r="E76" s="257"/>
      <c r="F76" s="257"/>
      <c r="G76" s="258"/>
      <c r="H76" s="258"/>
      <c r="I76" s="258"/>
      <c r="J76" s="259"/>
      <c r="K76" s="259"/>
    </row>
    <row r="77" spans="1:11" ht="12.75" customHeight="1" x14ac:dyDescent="0.25">
      <c r="A77" s="263" t="s">
        <v>363</v>
      </c>
      <c r="B77" s="263"/>
      <c r="C77" s="263"/>
      <c r="D77" s="263"/>
      <c r="E77" s="263"/>
      <c r="F77" s="263"/>
      <c r="G77" s="8">
        <v>68</v>
      </c>
      <c r="H77" s="78">
        <f>SUM(H78:H79)</f>
        <v>0</v>
      </c>
      <c r="I77" s="78">
        <f t="shared" ref="I77:J77" si="8">SUM(I78:I79)</f>
        <v>0</v>
      </c>
      <c r="J77" s="78">
        <f t="shared" si="8"/>
        <v>0</v>
      </c>
      <c r="K77" s="78">
        <f>SUM(K78:K79)</f>
        <v>0</v>
      </c>
    </row>
    <row r="78" spans="1:11" ht="12.75" customHeight="1" x14ac:dyDescent="0.25">
      <c r="A78" s="262" t="s">
        <v>364</v>
      </c>
      <c r="B78" s="262"/>
      <c r="C78" s="262"/>
      <c r="D78" s="262"/>
      <c r="E78" s="262"/>
      <c r="F78" s="262"/>
      <c r="G78" s="20">
        <v>69</v>
      </c>
      <c r="H78" s="79">
        <v>0</v>
      </c>
      <c r="I78" s="79">
        <v>0</v>
      </c>
      <c r="J78" s="79">
        <v>0</v>
      </c>
      <c r="K78" s="79">
        <v>0</v>
      </c>
    </row>
    <row r="79" spans="1:11" ht="12.75" customHeight="1" x14ac:dyDescent="0.25">
      <c r="A79" s="262" t="s">
        <v>365</v>
      </c>
      <c r="B79" s="262"/>
      <c r="C79" s="262"/>
      <c r="D79" s="262"/>
      <c r="E79" s="262"/>
      <c r="F79" s="262"/>
      <c r="G79" s="20">
        <v>70</v>
      </c>
      <c r="H79" s="79">
        <v>0</v>
      </c>
      <c r="I79" s="79">
        <v>0</v>
      </c>
      <c r="J79" s="79">
        <v>0</v>
      </c>
      <c r="K79" s="79">
        <v>0</v>
      </c>
    </row>
    <row r="80" spans="1:11" ht="12.75" customHeight="1" x14ac:dyDescent="0.25">
      <c r="A80" s="263" t="s">
        <v>366</v>
      </c>
      <c r="B80" s="263"/>
      <c r="C80" s="263"/>
      <c r="D80" s="263"/>
      <c r="E80" s="263"/>
      <c r="F80" s="263"/>
      <c r="G80" s="8">
        <v>71</v>
      </c>
      <c r="H80" s="78">
        <f>+'[1]PL excel'!C76</f>
        <v>0</v>
      </c>
      <c r="I80" s="78">
        <f>+'[1]PL excel'!D76</f>
        <v>0</v>
      </c>
      <c r="J80" s="78">
        <f>+'[1]PL excel'!E76</f>
        <v>0</v>
      </c>
      <c r="K80" s="78">
        <f>+'[1]PL excel'!F76</f>
        <v>0</v>
      </c>
    </row>
    <row r="81" spans="1:11" ht="12.75" customHeight="1" x14ac:dyDescent="0.25">
      <c r="A81" s="263" t="s">
        <v>367</v>
      </c>
      <c r="B81" s="263"/>
      <c r="C81" s="263"/>
      <c r="D81" s="263"/>
      <c r="E81" s="263"/>
      <c r="F81" s="263"/>
      <c r="G81" s="8">
        <v>72</v>
      </c>
      <c r="H81" s="78">
        <f>+'[1]PL excel'!C77</f>
        <v>0</v>
      </c>
      <c r="I81" s="78">
        <f>+'[1]PL excel'!D77</f>
        <v>0</v>
      </c>
      <c r="J81" s="78">
        <f>+'[1]PL excel'!E77</f>
        <v>0</v>
      </c>
      <c r="K81" s="78">
        <f>+'[1]PL excel'!F77</f>
        <v>0</v>
      </c>
    </row>
    <row r="82" spans="1:11" ht="12.75" customHeight="1" x14ac:dyDescent="0.25">
      <c r="A82" s="264" t="s">
        <v>368</v>
      </c>
      <c r="B82" s="264"/>
      <c r="C82" s="264"/>
      <c r="D82" s="264"/>
      <c r="E82" s="264"/>
      <c r="F82" s="264"/>
      <c r="G82" s="8">
        <v>73</v>
      </c>
      <c r="H82" s="78">
        <f>+'[1]PL excel'!C78</f>
        <v>0</v>
      </c>
      <c r="I82" s="78">
        <f>+'[1]PL excel'!D78</f>
        <v>0</v>
      </c>
      <c r="J82" s="78">
        <f>+'[1]PL excel'!E78</f>
        <v>0</v>
      </c>
      <c r="K82" s="78">
        <f>+'[1]PL excel'!F78</f>
        <v>0</v>
      </c>
    </row>
    <row r="83" spans="1:11" ht="12.75" customHeight="1" x14ac:dyDescent="0.25">
      <c r="A83" s="264" t="s">
        <v>369</v>
      </c>
      <c r="B83" s="264"/>
      <c r="C83" s="264"/>
      <c r="D83" s="264"/>
      <c r="E83" s="264"/>
      <c r="F83" s="264"/>
      <c r="G83" s="8">
        <v>74</v>
      </c>
      <c r="H83" s="78">
        <f>+'[1]PL excel'!C79</f>
        <v>0</v>
      </c>
      <c r="I83" s="78">
        <f>+'[1]PL excel'!D79</f>
        <v>0</v>
      </c>
      <c r="J83" s="78">
        <f>+'[1]PL excel'!E79</f>
        <v>0</v>
      </c>
      <c r="K83" s="78">
        <f>+'[1]PL excel'!F79</f>
        <v>0</v>
      </c>
    </row>
    <row r="84" spans="1:11" x14ac:dyDescent="0.25">
      <c r="A84" s="257" t="s">
        <v>112</v>
      </c>
      <c r="B84" s="257"/>
      <c r="C84" s="257"/>
      <c r="D84" s="257"/>
      <c r="E84" s="257"/>
      <c r="F84" s="257"/>
      <c r="G84" s="258"/>
      <c r="H84" s="258"/>
      <c r="I84" s="258"/>
      <c r="J84" s="259"/>
      <c r="K84" s="259"/>
    </row>
    <row r="85" spans="1:11" ht="12.75" customHeight="1" x14ac:dyDescent="0.25">
      <c r="A85" s="252" t="s">
        <v>370</v>
      </c>
      <c r="B85" s="252"/>
      <c r="C85" s="252"/>
      <c r="D85" s="252"/>
      <c r="E85" s="252"/>
      <c r="F85" s="252"/>
      <c r="G85" s="8">
        <v>75</v>
      </c>
      <c r="H85" s="80">
        <f>H86+H87</f>
        <v>639144</v>
      </c>
      <c r="I85" s="80">
        <f>I86+I87</f>
        <v>-128606</v>
      </c>
      <c r="J85" s="80">
        <f>J86+J87</f>
        <v>434890</v>
      </c>
      <c r="K85" s="80">
        <f>K86+K87</f>
        <v>0</v>
      </c>
    </row>
    <row r="86" spans="1:11" ht="12.75" customHeight="1" x14ac:dyDescent="0.25">
      <c r="A86" s="253" t="s">
        <v>156</v>
      </c>
      <c r="B86" s="253"/>
      <c r="C86" s="253"/>
      <c r="D86" s="253"/>
      <c r="E86" s="253"/>
      <c r="F86" s="253"/>
      <c r="G86" s="7">
        <v>76</v>
      </c>
      <c r="H86" s="81">
        <v>4068072</v>
      </c>
      <c r="I86" s="81">
        <v>1121808</v>
      </c>
      <c r="J86" s="81">
        <v>432617.99</v>
      </c>
      <c r="K86" s="81">
        <v>-2838737.48</v>
      </c>
    </row>
    <row r="87" spans="1:11" ht="12.75" customHeight="1" x14ac:dyDescent="0.25">
      <c r="A87" s="253" t="s">
        <v>157</v>
      </c>
      <c r="B87" s="253"/>
      <c r="C87" s="253"/>
      <c r="D87" s="253"/>
      <c r="E87" s="253"/>
      <c r="F87" s="253"/>
      <c r="G87" s="7">
        <v>77</v>
      </c>
      <c r="H87" s="81">
        <v>-3428928</v>
      </c>
      <c r="I87" s="81">
        <v>-1250414</v>
      </c>
      <c r="J87" s="81">
        <v>2272.0100000000002</v>
      </c>
      <c r="K87" s="81">
        <v>2838737.48</v>
      </c>
    </row>
    <row r="88" spans="1:11" x14ac:dyDescent="0.25">
      <c r="A88" s="260" t="s">
        <v>114</v>
      </c>
      <c r="B88" s="260"/>
      <c r="C88" s="260"/>
      <c r="D88" s="260"/>
      <c r="E88" s="260"/>
      <c r="F88" s="260"/>
      <c r="G88" s="261"/>
      <c r="H88" s="261"/>
      <c r="I88" s="261"/>
      <c r="J88" s="259"/>
      <c r="K88" s="259"/>
    </row>
    <row r="89" spans="1:11" ht="12.75" customHeight="1" x14ac:dyDescent="0.25">
      <c r="A89" s="233" t="s">
        <v>158</v>
      </c>
      <c r="B89" s="233"/>
      <c r="C89" s="233"/>
      <c r="D89" s="233"/>
      <c r="E89" s="233"/>
      <c r="F89" s="233"/>
      <c r="G89" s="7">
        <v>78</v>
      </c>
      <c r="H89" s="81">
        <v>639144</v>
      </c>
      <c r="I89" s="81">
        <v>-128606</v>
      </c>
      <c r="J89" s="81">
        <v>434890</v>
      </c>
      <c r="K89" s="81">
        <v>155648.57999999999</v>
      </c>
    </row>
    <row r="90" spans="1:11" ht="24" customHeight="1" x14ac:dyDescent="0.25">
      <c r="A90" s="234" t="s">
        <v>417</v>
      </c>
      <c r="B90" s="234"/>
      <c r="C90" s="234"/>
      <c r="D90" s="234"/>
      <c r="E90" s="234"/>
      <c r="F90" s="234"/>
      <c r="G90" s="8">
        <v>79</v>
      </c>
      <c r="H90" s="82">
        <f>H91+H98</f>
        <v>-3556818</v>
      </c>
      <c r="I90" s="82">
        <f>I91+I98</f>
        <v>-3704141</v>
      </c>
      <c r="J90" s="82">
        <f t="shared" ref="J90:K90" si="9">J91+J98</f>
        <v>-2505753</v>
      </c>
      <c r="K90" s="82">
        <f t="shared" si="9"/>
        <v>-1176780</v>
      </c>
    </row>
    <row r="91" spans="1:11" ht="24" customHeight="1" x14ac:dyDescent="0.25">
      <c r="A91" s="254" t="s">
        <v>422</v>
      </c>
      <c r="B91" s="254"/>
      <c r="C91" s="254"/>
      <c r="D91" s="254"/>
      <c r="E91" s="254"/>
      <c r="F91" s="254"/>
      <c r="G91" s="8">
        <v>80</v>
      </c>
      <c r="H91" s="82">
        <f>SUM(H92:H96)</f>
        <v>0</v>
      </c>
      <c r="I91" s="82">
        <f>SUM(I92:I96)</f>
        <v>0</v>
      </c>
      <c r="J91" s="82">
        <f>SUM(J92:J96)</f>
        <v>0</v>
      </c>
      <c r="K91" s="82">
        <f>SUM(K92:K96)</f>
        <v>0</v>
      </c>
    </row>
    <row r="92" spans="1:11" ht="25.5" customHeight="1" x14ac:dyDescent="0.25">
      <c r="A92" s="256" t="s">
        <v>371</v>
      </c>
      <c r="B92" s="256"/>
      <c r="C92" s="256"/>
      <c r="D92" s="256"/>
      <c r="E92" s="256"/>
      <c r="F92" s="256"/>
      <c r="G92" s="7">
        <v>81</v>
      </c>
      <c r="H92" s="81">
        <v>0</v>
      </c>
      <c r="I92" s="81">
        <v>0</v>
      </c>
      <c r="J92" s="81">
        <v>0</v>
      </c>
      <c r="K92" s="81">
        <v>0</v>
      </c>
    </row>
    <row r="93" spans="1:11" ht="38.25" customHeight="1" x14ac:dyDescent="0.25">
      <c r="A93" s="256" t="s">
        <v>372</v>
      </c>
      <c r="B93" s="256"/>
      <c r="C93" s="256"/>
      <c r="D93" s="256"/>
      <c r="E93" s="256"/>
      <c r="F93" s="256"/>
      <c r="G93" s="7">
        <v>82</v>
      </c>
      <c r="H93" s="81">
        <v>0</v>
      </c>
      <c r="I93" s="81">
        <v>0</v>
      </c>
      <c r="J93" s="81">
        <v>0</v>
      </c>
      <c r="K93" s="81">
        <v>0</v>
      </c>
    </row>
    <row r="94" spans="1:11" ht="38.25" customHeight="1" x14ac:dyDescent="0.25">
      <c r="A94" s="256" t="s">
        <v>373</v>
      </c>
      <c r="B94" s="256"/>
      <c r="C94" s="256"/>
      <c r="D94" s="256"/>
      <c r="E94" s="256"/>
      <c r="F94" s="256"/>
      <c r="G94" s="7">
        <v>83</v>
      </c>
      <c r="H94" s="81">
        <v>0</v>
      </c>
      <c r="I94" s="81">
        <v>0</v>
      </c>
      <c r="J94" s="81">
        <v>0</v>
      </c>
      <c r="K94" s="81">
        <v>0</v>
      </c>
    </row>
    <row r="95" spans="1:11" x14ac:dyDescent="0.25">
      <c r="A95" s="256" t="s">
        <v>374</v>
      </c>
      <c r="B95" s="256"/>
      <c r="C95" s="256"/>
      <c r="D95" s="256"/>
      <c r="E95" s="256"/>
      <c r="F95" s="256"/>
      <c r="G95" s="7">
        <v>84</v>
      </c>
      <c r="H95" s="81">
        <v>0</v>
      </c>
      <c r="I95" s="81">
        <v>0</v>
      </c>
      <c r="J95" s="81">
        <v>0</v>
      </c>
      <c r="K95" s="81">
        <v>0</v>
      </c>
    </row>
    <row r="96" spans="1:11" x14ac:dyDescent="0.25">
      <c r="A96" s="256" t="s">
        <v>375</v>
      </c>
      <c r="B96" s="256"/>
      <c r="C96" s="256"/>
      <c r="D96" s="256"/>
      <c r="E96" s="256"/>
      <c r="F96" s="256"/>
      <c r="G96" s="7">
        <v>85</v>
      </c>
      <c r="H96" s="81">
        <v>0</v>
      </c>
      <c r="I96" s="81">
        <v>0</v>
      </c>
      <c r="J96" s="81">
        <v>0</v>
      </c>
      <c r="K96" s="81">
        <v>0</v>
      </c>
    </row>
    <row r="97" spans="1:11" ht="26.25" customHeight="1" x14ac:dyDescent="0.25">
      <c r="A97" s="256" t="s">
        <v>376</v>
      </c>
      <c r="B97" s="256"/>
      <c r="C97" s="256"/>
      <c r="D97" s="256"/>
      <c r="E97" s="256"/>
      <c r="F97" s="256"/>
      <c r="G97" s="7">
        <v>86</v>
      </c>
      <c r="H97" s="81">
        <v>0</v>
      </c>
      <c r="I97" s="81">
        <v>0</v>
      </c>
      <c r="J97" s="81">
        <v>0</v>
      </c>
      <c r="K97" s="81">
        <v>0</v>
      </c>
    </row>
    <row r="98" spans="1:11" ht="25.5" customHeight="1" x14ac:dyDescent="0.25">
      <c r="A98" s="254" t="s">
        <v>446</v>
      </c>
      <c r="B98" s="254"/>
      <c r="C98" s="254"/>
      <c r="D98" s="254"/>
      <c r="E98" s="254"/>
      <c r="F98" s="254"/>
      <c r="G98" s="8">
        <v>87</v>
      </c>
      <c r="H98" s="82">
        <f>SUM(H99:H107)</f>
        <v>-3556818</v>
      </c>
      <c r="I98" s="82">
        <f>SUM(I99:I107)</f>
        <v>-3704141</v>
      </c>
      <c r="J98" s="82">
        <f>SUM(J99:J107)</f>
        <v>-2505753</v>
      </c>
      <c r="K98" s="82">
        <f>SUM(K99:K107)</f>
        <v>-1176780</v>
      </c>
    </row>
    <row r="99" spans="1:11" x14ac:dyDescent="0.25">
      <c r="A99" s="255" t="s">
        <v>159</v>
      </c>
      <c r="B99" s="255"/>
      <c r="C99" s="255"/>
      <c r="D99" s="255"/>
      <c r="E99" s="255"/>
      <c r="F99" s="255"/>
      <c r="G99" s="7">
        <v>88</v>
      </c>
      <c r="H99" s="81">
        <v>-3556818</v>
      </c>
      <c r="I99" s="81">
        <v>-3704141</v>
      </c>
      <c r="J99" s="81">
        <v>-2505753</v>
      </c>
      <c r="K99" s="81">
        <v>-1176780</v>
      </c>
    </row>
    <row r="100" spans="1:11" x14ac:dyDescent="0.25">
      <c r="A100" s="255" t="s">
        <v>440</v>
      </c>
      <c r="B100" s="255"/>
      <c r="C100" s="255"/>
      <c r="D100" s="255"/>
      <c r="E100" s="255"/>
      <c r="F100" s="255"/>
      <c r="G100" s="7">
        <v>89</v>
      </c>
      <c r="H100" s="81">
        <v>0</v>
      </c>
      <c r="I100" s="81">
        <v>0</v>
      </c>
      <c r="J100" s="81">
        <v>0</v>
      </c>
      <c r="K100" s="81">
        <v>0</v>
      </c>
    </row>
    <row r="101" spans="1:11" ht="36" customHeight="1" x14ac:dyDescent="0.25">
      <c r="A101" s="256" t="s">
        <v>441</v>
      </c>
      <c r="B101" s="256"/>
      <c r="C101" s="256"/>
      <c r="D101" s="256"/>
      <c r="E101" s="256"/>
      <c r="F101" s="256"/>
      <c r="G101" s="7">
        <v>90</v>
      </c>
      <c r="H101" s="81">
        <v>0</v>
      </c>
      <c r="I101" s="81">
        <v>0</v>
      </c>
      <c r="J101" s="81">
        <v>0</v>
      </c>
      <c r="K101" s="81">
        <v>0</v>
      </c>
    </row>
    <row r="102" spans="1:11" ht="22.2" customHeight="1" x14ac:dyDescent="0.25">
      <c r="A102" s="255" t="s">
        <v>160</v>
      </c>
      <c r="B102" s="255"/>
      <c r="C102" s="255"/>
      <c r="D102" s="255"/>
      <c r="E102" s="255"/>
      <c r="F102" s="255"/>
      <c r="G102" s="7">
        <v>91</v>
      </c>
      <c r="H102" s="81">
        <v>0</v>
      </c>
      <c r="I102" s="81">
        <v>0</v>
      </c>
      <c r="J102" s="81">
        <v>0</v>
      </c>
      <c r="K102" s="81">
        <v>0</v>
      </c>
    </row>
    <row r="103" spans="1:11" ht="22.2" customHeight="1" x14ac:dyDescent="0.25">
      <c r="A103" s="255" t="s">
        <v>161</v>
      </c>
      <c r="B103" s="255"/>
      <c r="C103" s="255"/>
      <c r="D103" s="255"/>
      <c r="E103" s="255"/>
      <c r="F103" s="255"/>
      <c r="G103" s="7">
        <v>92</v>
      </c>
      <c r="H103" s="81">
        <v>0</v>
      </c>
      <c r="I103" s="81">
        <v>0</v>
      </c>
      <c r="J103" s="81">
        <v>0</v>
      </c>
      <c r="K103" s="81">
        <v>0</v>
      </c>
    </row>
    <row r="104" spans="1:11" ht="22.2" customHeight="1" x14ac:dyDescent="0.25">
      <c r="A104" s="255" t="s">
        <v>162</v>
      </c>
      <c r="B104" s="255"/>
      <c r="C104" s="255"/>
      <c r="D104" s="255"/>
      <c r="E104" s="255"/>
      <c r="F104" s="255"/>
      <c r="G104" s="7">
        <v>93</v>
      </c>
      <c r="H104" s="81">
        <v>0</v>
      </c>
      <c r="I104" s="81">
        <v>0</v>
      </c>
      <c r="J104" s="81">
        <v>0</v>
      </c>
      <c r="K104" s="81">
        <v>0</v>
      </c>
    </row>
    <row r="105" spans="1:11" ht="12.75" customHeight="1" x14ac:dyDescent="0.25">
      <c r="A105" s="256" t="s">
        <v>442</v>
      </c>
      <c r="B105" s="256"/>
      <c r="C105" s="256"/>
      <c r="D105" s="256"/>
      <c r="E105" s="256"/>
      <c r="F105" s="256"/>
      <c r="G105" s="7">
        <v>94</v>
      </c>
      <c r="H105" s="81">
        <v>0</v>
      </c>
      <c r="I105" s="81">
        <v>0</v>
      </c>
      <c r="J105" s="81">
        <v>0</v>
      </c>
      <c r="K105" s="81">
        <v>0</v>
      </c>
    </row>
    <row r="106" spans="1:11" ht="26.25" customHeight="1" x14ac:dyDescent="0.25">
      <c r="A106" s="256" t="s">
        <v>443</v>
      </c>
      <c r="B106" s="256"/>
      <c r="C106" s="256"/>
      <c r="D106" s="256"/>
      <c r="E106" s="256"/>
      <c r="F106" s="256"/>
      <c r="G106" s="7">
        <v>95</v>
      </c>
      <c r="H106" s="81">
        <v>0</v>
      </c>
      <c r="I106" s="81">
        <v>0</v>
      </c>
      <c r="J106" s="81">
        <v>0</v>
      </c>
      <c r="K106" s="81">
        <v>0</v>
      </c>
    </row>
    <row r="107" spans="1:11" x14ac:dyDescent="0.25">
      <c r="A107" s="256" t="s">
        <v>444</v>
      </c>
      <c r="B107" s="256"/>
      <c r="C107" s="256"/>
      <c r="D107" s="256"/>
      <c r="E107" s="256"/>
      <c r="F107" s="256"/>
      <c r="G107" s="7">
        <v>96</v>
      </c>
      <c r="H107" s="81">
        <v>0</v>
      </c>
      <c r="I107" s="81">
        <v>0</v>
      </c>
      <c r="J107" s="81">
        <v>0</v>
      </c>
      <c r="K107" s="81">
        <v>0</v>
      </c>
    </row>
    <row r="108" spans="1:11" ht="24.75" customHeight="1" x14ac:dyDescent="0.25">
      <c r="A108" s="256" t="s">
        <v>445</v>
      </c>
      <c r="B108" s="256"/>
      <c r="C108" s="256"/>
      <c r="D108" s="256"/>
      <c r="E108" s="256"/>
      <c r="F108" s="256"/>
      <c r="G108" s="7">
        <v>97</v>
      </c>
      <c r="H108" s="81">
        <v>0</v>
      </c>
      <c r="I108" s="81">
        <v>0</v>
      </c>
      <c r="J108" s="81">
        <v>0</v>
      </c>
      <c r="K108" s="81">
        <v>0</v>
      </c>
    </row>
    <row r="109" spans="1:11" ht="22.95" customHeight="1" x14ac:dyDescent="0.25">
      <c r="A109" s="234" t="s">
        <v>447</v>
      </c>
      <c r="B109" s="234"/>
      <c r="C109" s="234"/>
      <c r="D109" s="234"/>
      <c r="E109" s="234"/>
      <c r="F109" s="234"/>
      <c r="G109" s="8">
        <v>98</v>
      </c>
      <c r="H109" s="82">
        <f>H91+H98-H108-H97</f>
        <v>-3556818</v>
      </c>
      <c r="I109" s="82">
        <f>I91+I98-I108-I97</f>
        <v>-3704141</v>
      </c>
      <c r="J109" s="82">
        <f>J91+J98-J108-J97</f>
        <v>-2505753</v>
      </c>
      <c r="K109" s="82">
        <f>K91+K98-K108-K97</f>
        <v>-1176780</v>
      </c>
    </row>
    <row r="110" spans="1:11" ht="28.2" customHeight="1" x14ac:dyDescent="0.25">
      <c r="A110" s="234" t="s">
        <v>448</v>
      </c>
      <c r="B110" s="234"/>
      <c r="C110" s="234"/>
      <c r="D110" s="234"/>
      <c r="E110" s="234"/>
      <c r="F110" s="234"/>
      <c r="G110" s="8">
        <v>99</v>
      </c>
      <c r="H110" s="80">
        <f>H89+H109</f>
        <v>-2917674</v>
      </c>
      <c r="I110" s="80">
        <f t="shared" ref="I110:K110" si="10">I89+I109</f>
        <v>-3832747</v>
      </c>
      <c r="J110" s="80">
        <f t="shared" si="10"/>
        <v>-2070863</v>
      </c>
      <c r="K110" s="80">
        <f t="shared" si="10"/>
        <v>-1021131.42</v>
      </c>
    </row>
    <row r="111" spans="1:11" x14ac:dyDescent="0.25">
      <c r="A111" s="257" t="s">
        <v>163</v>
      </c>
      <c r="B111" s="257"/>
      <c r="C111" s="257"/>
      <c r="D111" s="257"/>
      <c r="E111" s="257"/>
      <c r="F111" s="257"/>
      <c r="G111" s="258"/>
      <c r="H111" s="258"/>
      <c r="I111" s="258"/>
      <c r="J111" s="259"/>
      <c r="K111" s="259"/>
    </row>
    <row r="112" spans="1:11" ht="26.4" customHeight="1" x14ac:dyDescent="0.25">
      <c r="A112" s="252" t="s">
        <v>377</v>
      </c>
      <c r="B112" s="252"/>
      <c r="C112" s="252"/>
      <c r="D112" s="252"/>
      <c r="E112" s="252"/>
      <c r="F112" s="252"/>
      <c r="G112" s="8">
        <v>100</v>
      </c>
      <c r="H112" s="80">
        <f>H113+H114</f>
        <v>-2917674</v>
      </c>
      <c r="I112" s="80">
        <f>I113+I114</f>
        <v>-3832747</v>
      </c>
      <c r="J112" s="80">
        <f>J113+J114</f>
        <v>-2070863</v>
      </c>
      <c r="K112" s="80">
        <f>K113+K114</f>
        <v>-1021131.42</v>
      </c>
    </row>
    <row r="113" spans="1:11" ht="12.75" customHeight="1" x14ac:dyDescent="0.25">
      <c r="A113" s="253" t="s">
        <v>113</v>
      </c>
      <c r="B113" s="253"/>
      <c r="C113" s="253"/>
      <c r="D113" s="253"/>
      <c r="E113" s="253"/>
      <c r="F113" s="253"/>
      <c r="G113" s="7">
        <v>101</v>
      </c>
      <c r="H113" s="81">
        <v>511252</v>
      </c>
      <c r="I113" s="81">
        <v>-2582335</v>
      </c>
      <c r="J113" s="81">
        <v>-2073135.01</v>
      </c>
      <c r="K113" s="81">
        <v>-3859868.9</v>
      </c>
    </row>
    <row r="114" spans="1:11" ht="12.75" customHeight="1" x14ac:dyDescent="0.25">
      <c r="A114" s="253" t="s">
        <v>164</v>
      </c>
      <c r="B114" s="253"/>
      <c r="C114" s="253"/>
      <c r="D114" s="253"/>
      <c r="E114" s="253"/>
      <c r="F114" s="253"/>
      <c r="G114" s="7">
        <v>102</v>
      </c>
      <c r="H114" s="81">
        <v>-3428926</v>
      </c>
      <c r="I114" s="81">
        <v>-1250412</v>
      </c>
      <c r="J114" s="81">
        <v>2272.0100000000002</v>
      </c>
      <c r="K114" s="81">
        <v>2838737.48</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oddHeader>&amp;L&amp;"Aptos"&amp;10&amp;KFF0000 This document / e-mail is for INTERNAL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O15" sqref="O15"/>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88" t="s">
        <v>165</v>
      </c>
      <c r="B1" s="289"/>
      <c r="C1" s="289"/>
      <c r="D1" s="289"/>
      <c r="E1" s="289"/>
      <c r="F1" s="289"/>
      <c r="G1" s="289"/>
      <c r="H1" s="289"/>
      <c r="I1" s="289"/>
    </row>
    <row r="2" spans="1:9" x14ac:dyDescent="0.25">
      <c r="A2" s="290" t="s">
        <v>695</v>
      </c>
      <c r="B2" s="242"/>
      <c r="C2" s="242"/>
      <c r="D2" s="242"/>
      <c r="E2" s="242"/>
      <c r="F2" s="242"/>
      <c r="G2" s="242"/>
      <c r="H2" s="242"/>
      <c r="I2" s="242"/>
    </row>
    <row r="3" spans="1:9" x14ac:dyDescent="0.25">
      <c r="A3" s="292" t="s">
        <v>438</v>
      </c>
      <c r="B3" s="293"/>
      <c r="C3" s="293"/>
      <c r="D3" s="293"/>
      <c r="E3" s="293"/>
      <c r="F3" s="293"/>
      <c r="G3" s="293"/>
      <c r="H3" s="293"/>
      <c r="I3" s="293"/>
    </row>
    <row r="4" spans="1:9" x14ac:dyDescent="0.25">
      <c r="A4" s="291" t="s">
        <v>619</v>
      </c>
      <c r="B4" s="245"/>
      <c r="C4" s="245"/>
      <c r="D4" s="245"/>
      <c r="E4" s="245"/>
      <c r="F4" s="245"/>
      <c r="G4" s="245"/>
      <c r="H4" s="245"/>
      <c r="I4" s="246"/>
    </row>
    <row r="5" spans="1:9" ht="22.2" x14ac:dyDescent="0.25">
      <c r="A5" s="294" t="s">
        <v>2</v>
      </c>
      <c r="B5" s="250"/>
      <c r="C5" s="250"/>
      <c r="D5" s="250"/>
      <c r="E5" s="250"/>
      <c r="F5" s="250"/>
      <c r="G5" s="28" t="s">
        <v>103</v>
      </c>
      <c r="H5" s="29" t="s">
        <v>299</v>
      </c>
      <c r="I5" s="29" t="s">
        <v>278</v>
      </c>
    </row>
    <row r="6" spans="1:9" x14ac:dyDescent="0.25">
      <c r="A6" s="295">
        <v>1</v>
      </c>
      <c r="B6" s="250"/>
      <c r="C6" s="250"/>
      <c r="D6" s="250"/>
      <c r="E6" s="250"/>
      <c r="F6" s="250"/>
      <c r="G6" s="30">
        <v>2</v>
      </c>
      <c r="H6" s="29" t="s">
        <v>166</v>
      </c>
      <c r="I6" s="29" t="s">
        <v>167</v>
      </c>
    </row>
    <row r="7" spans="1:9" x14ac:dyDescent="0.25">
      <c r="A7" s="285" t="s">
        <v>168</v>
      </c>
      <c r="B7" s="285"/>
      <c r="C7" s="285"/>
      <c r="D7" s="285"/>
      <c r="E7" s="285"/>
      <c r="F7" s="285"/>
      <c r="G7" s="285"/>
      <c r="H7" s="285"/>
      <c r="I7" s="285"/>
    </row>
    <row r="8" spans="1:9" ht="12.75" customHeight="1" x14ac:dyDescent="0.25">
      <c r="A8" s="232" t="s">
        <v>169</v>
      </c>
      <c r="B8" s="232"/>
      <c r="C8" s="232"/>
      <c r="D8" s="232"/>
      <c r="E8" s="232"/>
      <c r="F8" s="232"/>
      <c r="G8" s="31">
        <v>1</v>
      </c>
      <c r="H8" s="83">
        <v>2869262</v>
      </c>
      <c r="I8" s="83">
        <v>1623385</v>
      </c>
    </row>
    <row r="9" spans="1:9" ht="12.75" customHeight="1" x14ac:dyDescent="0.25">
      <c r="A9" s="287" t="s">
        <v>170</v>
      </c>
      <c r="B9" s="287"/>
      <c r="C9" s="287"/>
      <c r="D9" s="287"/>
      <c r="E9" s="287"/>
      <c r="F9" s="287"/>
      <c r="G9" s="32">
        <v>2</v>
      </c>
      <c r="H9" s="84">
        <f>H10+H11+H12+H13+H14+H15+H16+H17</f>
        <v>18520013</v>
      </c>
      <c r="I9" s="84">
        <f>I10+I11+I12+I13+I14+I15+I16+I17</f>
        <v>34225630</v>
      </c>
    </row>
    <row r="10" spans="1:9" ht="12.75" customHeight="1" x14ac:dyDescent="0.25">
      <c r="A10" s="266" t="s">
        <v>171</v>
      </c>
      <c r="B10" s="266"/>
      <c r="C10" s="266"/>
      <c r="D10" s="266"/>
      <c r="E10" s="266"/>
      <c r="F10" s="266"/>
      <c r="G10" s="31">
        <v>3</v>
      </c>
      <c r="H10" s="83">
        <v>16667637</v>
      </c>
      <c r="I10" s="83">
        <v>23189436</v>
      </c>
    </row>
    <row r="11" spans="1:9" ht="22.2" customHeight="1" x14ac:dyDescent="0.25">
      <c r="A11" s="266" t="s">
        <v>172</v>
      </c>
      <c r="B11" s="266"/>
      <c r="C11" s="266"/>
      <c r="D11" s="266"/>
      <c r="E11" s="266"/>
      <c r="F11" s="266"/>
      <c r="G11" s="31">
        <v>4</v>
      </c>
      <c r="H11" s="83">
        <v>171149</v>
      </c>
      <c r="I11" s="83">
        <v>150669</v>
      </c>
    </row>
    <row r="12" spans="1:9" ht="23.4" customHeight="1" x14ac:dyDescent="0.25">
      <c r="A12" s="266" t="s">
        <v>173</v>
      </c>
      <c r="B12" s="266"/>
      <c r="C12" s="266"/>
      <c r="D12" s="266"/>
      <c r="E12" s="266"/>
      <c r="F12" s="266"/>
      <c r="G12" s="31">
        <v>5</v>
      </c>
      <c r="H12" s="83">
        <v>25000</v>
      </c>
      <c r="I12" s="83">
        <v>131956</v>
      </c>
    </row>
    <row r="13" spans="1:9" ht="12.75" customHeight="1" x14ac:dyDescent="0.25">
      <c r="A13" s="266" t="s">
        <v>174</v>
      </c>
      <c r="B13" s="266"/>
      <c r="C13" s="266"/>
      <c r="D13" s="266"/>
      <c r="E13" s="266"/>
      <c r="F13" s="266"/>
      <c r="G13" s="31">
        <v>6</v>
      </c>
      <c r="H13" s="83">
        <v>-1755587</v>
      </c>
      <c r="I13" s="83">
        <v>-2033108</v>
      </c>
    </row>
    <row r="14" spans="1:9" ht="12.75" customHeight="1" x14ac:dyDescent="0.25">
      <c r="A14" s="266" t="s">
        <v>175</v>
      </c>
      <c r="B14" s="266"/>
      <c r="C14" s="266"/>
      <c r="D14" s="266"/>
      <c r="E14" s="266"/>
      <c r="F14" s="266"/>
      <c r="G14" s="31">
        <v>7</v>
      </c>
      <c r="H14" s="83">
        <v>7320252</v>
      </c>
      <c r="I14" s="83">
        <v>12186041</v>
      </c>
    </row>
    <row r="15" spans="1:9" ht="12.75" customHeight="1" x14ac:dyDescent="0.25">
      <c r="A15" s="266" t="s">
        <v>176</v>
      </c>
      <c r="B15" s="266"/>
      <c r="C15" s="266"/>
      <c r="D15" s="266"/>
      <c r="E15" s="266"/>
      <c r="F15" s="266"/>
      <c r="G15" s="31">
        <v>8</v>
      </c>
      <c r="H15" s="83">
        <v>-623037</v>
      </c>
      <c r="I15" s="83">
        <v>78006</v>
      </c>
    </row>
    <row r="16" spans="1:9" ht="12.75" customHeight="1" x14ac:dyDescent="0.25">
      <c r="A16" s="266" t="s">
        <v>177</v>
      </c>
      <c r="B16" s="266"/>
      <c r="C16" s="266"/>
      <c r="D16" s="266"/>
      <c r="E16" s="266"/>
      <c r="F16" s="266"/>
      <c r="G16" s="31">
        <v>9</v>
      </c>
      <c r="H16" s="83">
        <v>-3287261</v>
      </c>
      <c r="I16" s="83">
        <v>-907740</v>
      </c>
    </row>
    <row r="17" spans="1:9" ht="25.2" customHeight="1" x14ac:dyDescent="0.25">
      <c r="A17" s="266" t="s">
        <v>178</v>
      </c>
      <c r="B17" s="266"/>
      <c r="C17" s="266"/>
      <c r="D17" s="266"/>
      <c r="E17" s="266"/>
      <c r="F17" s="266"/>
      <c r="G17" s="31">
        <v>10</v>
      </c>
      <c r="H17" s="83">
        <v>1860</v>
      </c>
      <c r="I17" s="83">
        <v>1430370</v>
      </c>
    </row>
    <row r="18" spans="1:9" ht="28.2" customHeight="1" x14ac:dyDescent="0.25">
      <c r="A18" s="283" t="s">
        <v>304</v>
      </c>
      <c r="B18" s="283"/>
      <c r="C18" s="283"/>
      <c r="D18" s="283"/>
      <c r="E18" s="283"/>
      <c r="F18" s="283"/>
      <c r="G18" s="32">
        <v>11</v>
      </c>
      <c r="H18" s="84">
        <f>H8+H9</f>
        <v>21389275</v>
      </c>
      <c r="I18" s="84">
        <f>I8+I9</f>
        <v>35849015</v>
      </c>
    </row>
    <row r="19" spans="1:9" ht="12.75" customHeight="1" x14ac:dyDescent="0.25">
      <c r="A19" s="287" t="s">
        <v>179</v>
      </c>
      <c r="B19" s="287"/>
      <c r="C19" s="287"/>
      <c r="D19" s="287"/>
      <c r="E19" s="287"/>
      <c r="F19" s="287"/>
      <c r="G19" s="32">
        <v>12</v>
      </c>
      <c r="H19" s="84">
        <f>H20+H21+H22+H23</f>
        <v>-7272360</v>
      </c>
      <c r="I19" s="84">
        <f>I20+I21+I22+I23</f>
        <v>-21747493</v>
      </c>
    </row>
    <row r="20" spans="1:9" ht="12.75" customHeight="1" x14ac:dyDescent="0.25">
      <c r="A20" s="266" t="s">
        <v>180</v>
      </c>
      <c r="B20" s="266"/>
      <c r="C20" s="266"/>
      <c r="D20" s="266"/>
      <c r="E20" s="266"/>
      <c r="F20" s="266"/>
      <c r="G20" s="31">
        <v>13</v>
      </c>
      <c r="H20" s="83">
        <v>3984269</v>
      </c>
      <c r="I20" s="83">
        <v>1800865</v>
      </c>
    </row>
    <row r="21" spans="1:9" ht="12.75" customHeight="1" x14ac:dyDescent="0.25">
      <c r="A21" s="266" t="s">
        <v>181</v>
      </c>
      <c r="B21" s="266"/>
      <c r="C21" s="266"/>
      <c r="D21" s="266"/>
      <c r="E21" s="266"/>
      <c r="F21" s="266"/>
      <c r="G21" s="31">
        <v>14</v>
      </c>
      <c r="H21" s="83">
        <v>-9728739</v>
      </c>
      <c r="I21" s="83">
        <v>-13134420</v>
      </c>
    </row>
    <row r="22" spans="1:9" ht="12.75" customHeight="1" x14ac:dyDescent="0.25">
      <c r="A22" s="266" t="s">
        <v>182</v>
      </c>
      <c r="B22" s="266"/>
      <c r="C22" s="266"/>
      <c r="D22" s="266"/>
      <c r="E22" s="266"/>
      <c r="F22" s="266"/>
      <c r="G22" s="31">
        <v>15</v>
      </c>
      <c r="H22" s="83">
        <v>-3758615</v>
      </c>
      <c r="I22" s="83">
        <v>-4441015</v>
      </c>
    </row>
    <row r="23" spans="1:9" ht="12.75" customHeight="1" x14ac:dyDescent="0.25">
      <c r="A23" s="266" t="s">
        <v>183</v>
      </c>
      <c r="B23" s="266"/>
      <c r="C23" s="266"/>
      <c r="D23" s="266"/>
      <c r="E23" s="266"/>
      <c r="F23" s="266"/>
      <c r="G23" s="31">
        <v>16</v>
      </c>
      <c r="H23" s="83">
        <v>2230725</v>
      </c>
      <c r="I23" s="83">
        <v>-5972923</v>
      </c>
    </row>
    <row r="24" spans="1:9" ht="12.75" customHeight="1" x14ac:dyDescent="0.25">
      <c r="A24" s="283" t="s">
        <v>184</v>
      </c>
      <c r="B24" s="283"/>
      <c r="C24" s="283"/>
      <c r="D24" s="283"/>
      <c r="E24" s="283"/>
      <c r="F24" s="283"/>
      <c r="G24" s="32">
        <v>17</v>
      </c>
      <c r="H24" s="84">
        <f>H18+H19</f>
        <v>14116915</v>
      </c>
      <c r="I24" s="84">
        <f>I18+I19</f>
        <v>14101522</v>
      </c>
    </row>
    <row r="25" spans="1:9" ht="12.75" customHeight="1" x14ac:dyDescent="0.25">
      <c r="A25" s="232" t="s">
        <v>185</v>
      </c>
      <c r="B25" s="232"/>
      <c r="C25" s="232"/>
      <c r="D25" s="232"/>
      <c r="E25" s="232"/>
      <c r="F25" s="232"/>
      <c r="G25" s="31">
        <v>18</v>
      </c>
      <c r="H25" s="83">
        <v>0</v>
      </c>
      <c r="I25" s="83">
        <v>0</v>
      </c>
    </row>
    <row r="26" spans="1:9" ht="12.75" customHeight="1" x14ac:dyDescent="0.25">
      <c r="A26" s="232" t="s">
        <v>186</v>
      </c>
      <c r="B26" s="232"/>
      <c r="C26" s="232"/>
      <c r="D26" s="232"/>
      <c r="E26" s="232"/>
      <c r="F26" s="232"/>
      <c r="G26" s="31">
        <v>19</v>
      </c>
      <c r="H26" s="83">
        <v>-1655761</v>
      </c>
      <c r="I26" s="83">
        <v>-1908921</v>
      </c>
    </row>
    <row r="27" spans="1:9" ht="25.95" customHeight="1" x14ac:dyDescent="0.25">
      <c r="A27" s="284" t="s">
        <v>187</v>
      </c>
      <c r="B27" s="284"/>
      <c r="C27" s="284"/>
      <c r="D27" s="284"/>
      <c r="E27" s="284"/>
      <c r="F27" s="284"/>
      <c r="G27" s="32">
        <v>20</v>
      </c>
      <c r="H27" s="84">
        <f>H24+H25+H26</f>
        <v>12461154</v>
      </c>
      <c r="I27" s="84">
        <f>I24+I25+I26</f>
        <v>12192601</v>
      </c>
    </row>
    <row r="28" spans="1:9" x14ac:dyDescent="0.25">
      <c r="A28" s="285" t="s">
        <v>188</v>
      </c>
      <c r="B28" s="285"/>
      <c r="C28" s="285"/>
      <c r="D28" s="285"/>
      <c r="E28" s="285"/>
      <c r="F28" s="285"/>
      <c r="G28" s="285"/>
      <c r="H28" s="285"/>
      <c r="I28" s="285"/>
    </row>
    <row r="29" spans="1:9" ht="30.6" customHeight="1" x14ac:dyDescent="0.25">
      <c r="A29" s="232" t="s">
        <v>189</v>
      </c>
      <c r="B29" s="232"/>
      <c r="C29" s="232"/>
      <c r="D29" s="232"/>
      <c r="E29" s="232"/>
      <c r="F29" s="232"/>
      <c r="G29" s="31">
        <v>21</v>
      </c>
      <c r="H29" s="85">
        <v>0</v>
      </c>
      <c r="I29" s="85">
        <v>0</v>
      </c>
    </row>
    <row r="30" spans="1:9" ht="12.75" customHeight="1" x14ac:dyDescent="0.25">
      <c r="A30" s="232" t="s">
        <v>190</v>
      </c>
      <c r="B30" s="232"/>
      <c r="C30" s="232"/>
      <c r="D30" s="232"/>
      <c r="E30" s="232"/>
      <c r="F30" s="232"/>
      <c r="G30" s="31">
        <v>22</v>
      </c>
      <c r="H30" s="85">
        <v>0</v>
      </c>
      <c r="I30" s="85">
        <v>0</v>
      </c>
    </row>
    <row r="31" spans="1:9" ht="12.75" customHeight="1" x14ac:dyDescent="0.25">
      <c r="A31" s="232" t="s">
        <v>191</v>
      </c>
      <c r="B31" s="232"/>
      <c r="C31" s="232"/>
      <c r="D31" s="232"/>
      <c r="E31" s="232"/>
      <c r="F31" s="232"/>
      <c r="G31" s="31">
        <v>23</v>
      </c>
      <c r="H31" s="85">
        <v>0</v>
      </c>
      <c r="I31" s="85">
        <v>0</v>
      </c>
    </row>
    <row r="32" spans="1:9" ht="12.75" customHeight="1" x14ac:dyDescent="0.25">
      <c r="A32" s="232" t="s">
        <v>192</v>
      </c>
      <c r="B32" s="232"/>
      <c r="C32" s="232"/>
      <c r="D32" s="232"/>
      <c r="E32" s="232"/>
      <c r="F32" s="232"/>
      <c r="G32" s="31">
        <v>24</v>
      </c>
      <c r="H32" s="85">
        <v>0</v>
      </c>
      <c r="I32" s="85">
        <v>0</v>
      </c>
    </row>
    <row r="33" spans="1:9" ht="12.75" customHeight="1" x14ac:dyDescent="0.25">
      <c r="A33" s="232" t="s">
        <v>193</v>
      </c>
      <c r="B33" s="232"/>
      <c r="C33" s="232"/>
      <c r="D33" s="232"/>
      <c r="E33" s="232"/>
      <c r="F33" s="232"/>
      <c r="G33" s="31">
        <v>25</v>
      </c>
      <c r="H33" s="85">
        <v>0</v>
      </c>
      <c r="I33" s="85">
        <v>0</v>
      </c>
    </row>
    <row r="34" spans="1:9" ht="12.75" customHeight="1" x14ac:dyDescent="0.25">
      <c r="A34" s="232" t="s">
        <v>194</v>
      </c>
      <c r="B34" s="232"/>
      <c r="C34" s="232"/>
      <c r="D34" s="232"/>
      <c r="E34" s="232"/>
      <c r="F34" s="232"/>
      <c r="G34" s="31">
        <v>26</v>
      </c>
      <c r="H34" s="85">
        <v>0</v>
      </c>
      <c r="I34" s="85">
        <v>0</v>
      </c>
    </row>
    <row r="35" spans="1:9" ht="26.4" customHeight="1" x14ac:dyDescent="0.25">
      <c r="A35" s="283" t="s">
        <v>195</v>
      </c>
      <c r="B35" s="283"/>
      <c r="C35" s="283"/>
      <c r="D35" s="283"/>
      <c r="E35" s="283"/>
      <c r="F35" s="283"/>
      <c r="G35" s="32">
        <v>27</v>
      </c>
      <c r="H35" s="86">
        <f>H29+H30+H31+H32+H33+H34</f>
        <v>0</v>
      </c>
      <c r="I35" s="86">
        <f>I29+I30+I31+I32+I33+I34</f>
        <v>0</v>
      </c>
    </row>
    <row r="36" spans="1:9" ht="22.95" customHeight="1" x14ac:dyDescent="0.25">
      <c r="A36" s="232" t="s">
        <v>196</v>
      </c>
      <c r="B36" s="232"/>
      <c r="C36" s="232"/>
      <c r="D36" s="232"/>
      <c r="E36" s="232"/>
      <c r="F36" s="232"/>
      <c r="G36" s="31">
        <v>28</v>
      </c>
      <c r="H36" s="85">
        <v>-10968392</v>
      </c>
      <c r="I36" s="85">
        <v>-17035078</v>
      </c>
    </row>
    <row r="37" spans="1:9" ht="12.75" customHeight="1" x14ac:dyDescent="0.25">
      <c r="A37" s="232" t="s">
        <v>197</v>
      </c>
      <c r="B37" s="232"/>
      <c r="C37" s="232"/>
      <c r="D37" s="232"/>
      <c r="E37" s="232"/>
      <c r="F37" s="232"/>
      <c r="G37" s="31">
        <v>29</v>
      </c>
      <c r="H37" s="85">
        <v>0</v>
      </c>
      <c r="I37" s="85">
        <v>0</v>
      </c>
    </row>
    <row r="38" spans="1:9" ht="12.75" customHeight="1" x14ac:dyDescent="0.25">
      <c r="A38" s="232" t="s">
        <v>198</v>
      </c>
      <c r="B38" s="232"/>
      <c r="C38" s="232"/>
      <c r="D38" s="232"/>
      <c r="E38" s="232"/>
      <c r="F38" s="232"/>
      <c r="G38" s="31">
        <v>30</v>
      </c>
      <c r="H38" s="85">
        <v>-4756178</v>
      </c>
      <c r="I38" s="85">
        <v>-15580305</v>
      </c>
    </row>
    <row r="39" spans="1:9" ht="12.75" customHeight="1" x14ac:dyDescent="0.25">
      <c r="A39" s="232" t="s">
        <v>199</v>
      </c>
      <c r="B39" s="232"/>
      <c r="C39" s="232"/>
      <c r="D39" s="232"/>
      <c r="E39" s="232"/>
      <c r="F39" s="232"/>
      <c r="G39" s="31">
        <v>31</v>
      </c>
      <c r="H39" s="85">
        <v>-780624</v>
      </c>
      <c r="I39" s="85">
        <v>383072</v>
      </c>
    </row>
    <row r="40" spans="1:9" ht="12.75" customHeight="1" x14ac:dyDescent="0.25">
      <c r="A40" s="232" t="s">
        <v>200</v>
      </c>
      <c r="B40" s="232"/>
      <c r="C40" s="232"/>
      <c r="D40" s="232"/>
      <c r="E40" s="232"/>
      <c r="F40" s="232"/>
      <c r="G40" s="31">
        <v>32</v>
      </c>
      <c r="H40" s="85">
        <v>0</v>
      </c>
      <c r="I40" s="85">
        <v>0</v>
      </c>
    </row>
    <row r="41" spans="1:9" ht="24" customHeight="1" x14ac:dyDescent="0.25">
      <c r="A41" s="283" t="s">
        <v>201</v>
      </c>
      <c r="B41" s="283"/>
      <c r="C41" s="283"/>
      <c r="D41" s="283"/>
      <c r="E41" s="283"/>
      <c r="F41" s="283"/>
      <c r="G41" s="32">
        <v>33</v>
      </c>
      <c r="H41" s="86">
        <f>H36+H37+H38+H39+H40</f>
        <v>-16505194</v>
      </c>
      <c r="I41" s="86">
        <f>I36+I37+I38+I39+I40</f>
        <v>-32232311</v>
      </c>
    </row>
    <row r="42" spans="1:9" ht="29.4" customHeight="1" x14ac:dyDescent="0.25">
      <c r="A42" s="284" t="s">
        <v>202</v>
      </c>
      <c r="B42" s="284"/>
      <c r="C42" s="284"/>
      <c r="D42" s="284"/>
      <c r="E42" s="284"/>
      <c r="F42" s="284"/>
      <c r="G42" s="32">
        <v>34</v>
      </c>
      <c r="H42" s="86">
        <f>H35+H41</f>
        <v>-16505194</v>
      </c>
      <c r="I42" s="86">
        <f>I35+I41</f>
        <v>-32232311</v>
      </c>
    </row>
    <row r="43" spans="1:9" x14ac:dyDescent="0.25">
      <c r="A43" s="285" t="s">
        <v>203</v>
      </c>
      <c r="B43" s="285"/>
      <c r="C43" s="285"/>
      <c r="D43" s="285"/>
      <c r="E43" s="285"/>
      <c r="F43" s="285"/>
      <c r="G43" s="285"/>
      <c r="H43" s="285"/>
      <c r="I43" s="285"/>
    </row>
    <row r="44" spans="1:9" ht="12.75" customHeight="1" x14ac:dyDescent="0.25">
      <c r="A44" s="232" t="s">
        <v>204</v>
      </c>
      <c r="B44" s="232"/>
      <c r="C44" s="232"/>
      <c r="D44" s="232"/>
      <c r="E44" s="232"/>
      <c r="F44" s="232"/>
      <c r="G44" s="31">
        <v>35</v>
      </c>
      <c r="H44" s="85">
        <v>0</v>
      </c>
      <c r="I44" s="85">
        <v>0</v>
      </c>
    </row>
    <row r="45" spans="1:9" ht="25.2" customHeight="1" x14ac:dyDescent="0.25">
      <c r="A45" s="232" t="s">
        <v>205</v>
      </c>
      <c r="B45" s="232"/>
      <c r="C45" s="232"/>
      <c r="D45" s="232"/>
      <c r="E45" s="232"/>
      <c r="F45" s="232"/>
      <c r="G45" s="31">
        <v>36</v>
      </c>
      <c r="H45" s="85">
        <v>141307559</v>
      </c>
      <c r="I45" s="85">
        <v>146048128</v>
      </c>
    </row>
    <row r="46" spans="1:9" ht="12.75" customHeight="1" x14ac:dyDescent="0.25">
      <c r="A46" s="232" t="s">
        <v>206</v>
      </c>
      <c r="B46" s="232"/>
      <c r="C46" s="232"/>
      <c r="D46" s="232"/>
      <c r="E46" s="232"/>
      <c r="F46" s="232"/>
      <c r="G46" s="31">
        <v>37</v>
      </c>
      <c r="H46" s="85">
        <v>141213220</v>
      </c>
      <c r="I46" s="85">
        <v>76837776</v>
      </c>
    </row>
    <row r="47" spans="1:9" ht="12.75" customHeight="1" x14ac:dyDescent="0.25">
      <c r="A47" s="232" t="s">
        <v>207</v>
      </c>
      <c r="B47" s="232"/>
      <c r="C47" s="232"/>
      <c r="D47" s="232"/>
      <c r="E47" s="232"/>
      <c r="F47" s="232"/>
      <c r="G47" s="31">
        <v>38</v>
      </c>
      <c r="H47" s="85">
        <v>0</v>
      </c>
      <c r="I47" s="85">
        <v>34150000</v>
      </c>
    </row>
    <row r="48" spans="1:9" ht="22.2" customHeight="1" x14ac:dyDescent="0.25">
      <c r="A48" s="283" t="s">
        <v>208</v>
      </c>
      <c r="B48" s="283"/>
      <c r="C48" s="283"/>
      <c r="D48" s="283"/>
      <c r="E48" s="283"/>
      <c r="F48" s="283"/>
      <c r="G48" s="32">
        <v>39</v>
      </c>
      <c r="H48" s="86">
        <f>H44+H45+H46+H47</f>
        <v>282520779</v>
      </c>
      <c r="I48" s="86">
        <f>I44+I45+I46+I47</f>
        <v>257035904</v>
      </c>
    </row>
    <row r="49" spans="1:9" ht="24.6" customHeight="1" x14ac:dyDescent="0.25">
      <c r="A49" s="232" t="s">
        <v>303</v>
      </c>
      <c r="B49" s="232"/>
      <c r="C49" s="232"/>
      <c r="D49" s="232"/>
      <c r="E49" s="232"/>
      <c r="F49" s="232"/>
      <c r="G49" s="31">
        <v>40</v>
      </c>
      <c r="H49" s="85">
        <v>-171435529</v>
      </c>
      <c r="I49" s="85">
        <v>-82741599</v>
      </c>
    </row>
    <row r="50" spans="1:9" ht="12.75" customHeight="1" x14ac:dyDescent="0.25">
      <c r="A50" s="232" t="s">
        <v>209</v>
      </c>
      <c r="B50" s="232"/>
      <c r="C50" s="232"/>
      <c r="D50" s="232"/>
      <c r="E50" s="232"/>
      <c r="F50" s="232"/>
      <c r="G50" s="31">
        <v>41</v>
      </c>
      <c r="H50" s="85">
        <v>0</v>
      </c>
      <c r="I50" s="85">
        <v>0</v>
      </c>
    </row>
    <row r="51" spans="1:9" ht="12.75" customHeight="1" x14ac:dyDescent="0.25">
      <c r="A51" s="232" t="s">
        <v>210</v>
      </c>
      <c r="B51" s="232"/>
      <c r="C51" s="232"/>
      <c r="D51" s="232"/>
      <c r="E51" s="232"/>
      <c r="F51" s="232"/>
      <c r="G51" s="31">
        <v>42</v>
      </c>
      <c r="H51" s="85">
        <v>-5834947</v>
      </c>
      <c r="I51" s="85">
        <v>-11318041</v>
      </c>
    </row>
    <row r="52" spans="1:9" ht="22.95" customHeight="1" x14ac:dyDescent="0.25">
      <c r="A52" s="232" t="s">
        <v>211</v>
      </c>
      <c r="B52" s="232"/>
      <c r="C52" s="232"/>
      <c r="D52" s="232"/>
      <c r="E52" s="232"/>
      <c r="F52" s="232"/>
      <c r="G52" s="31">
        <v>43</v>
      </c>
      <c r="H52" s="85">
        <v>-198834</v>
      </c>
      <c r="I52" s="85">
        <v>-1152742</v>
      </c>
    </row>
    <row r="53" spans="1:9" ht="12.75" customHeight="1" x14ac:dyDescent="0.25">
      <c r="A53" s="232" t="s">
        <v>212</v>
      </c>
      <c r="B53" s="232"/>
      <c r="C53" s="232"/>
      <c r="D53" s="232"/>
      <c r="E53" s="232"/>
      <c r="F53" s="232"/>
      <c r="G53" s="31">
        <v>44</v>
      </c>
      <c r="H53" s="85">
        <v>-3300000</v>
      </c>
      <c r="I53" s="85">
        <v>-2402740</v>
      </c>
    </row>
    <row r="54" spans="1:9" ht="30.6" customHeight="1" x14ac:dyDescent="0.25">
      <c r="A54" s="283" t="s">
        <v>213</v>
      </c>
      <c r="B54" s="283"/>
      <c r="C54" s="283"/>
      <c r="D54" s="283"/>
      <c r="E54" s="283"/>
      <c r="F54" s="283"/>
      <c r="G54" s="32">
        <v>45</v>
      </c>
      <c r="H54" s="86">
        <f>H49+H50+H51+H52+H53</f>
        <v>-180769310</v>
      </c>
      <c r="I54" s="86">
        <f>I49+I50+I51+I52+I53</f>
        <v>-97615122</v>
      </c>
    </row>
    <row r="55" spans="1:9" ht="29.4" customHeight="1" x14ac:dyDescent="0.25">
      <c r="A55" s="284" t="s">
        <v>214</v>
      </c>
      <c r="B55" s="284"/>
      <c r="C55" s="284"/>
      <c r="D55" s="284"/>
      <c r="E55" s="284"/>
      <c r="F55" s="284"/>
      <c r="G55" s="32">
        <v>46</v>
      </c>
      <c r="H55" s="86">
        <f>H48+H54</f>
        <v>101751469</v>
      </c>
      <c r="I55" s="86">
        <f>I48+I54</f>
        <v>159420782</v>
      </c>
    </row>
    <row r="56" spans="1:9" x14ac:dyDescent="0.25">
      <c r="A56" s="232" t="s">
        <v>215</v>
      </c>
      <c r="B56" s="232"/>
      <c r="C56" s="232"/>
      <c r="D56" s="232"/>
      <c r="E56" s="232"/>
      <c r="F56" s="232"/>
      <c r="G56" s="31">
        <v>47</v>
      </c>
      <c r="H56" s="85">
        <v>-1933525</v>
      </c>
      <c r="I56" s="85">
        <v>-379589</v>
      </c>
    </row>
    <row r="57" spans="1:9" ht="26.4" customHeight="1" x14ac:dyDescent="0.25">
      <c r="A57" s="284" t="s">
        <v>216</v>
      </c>
      <c r="B57" s="284"/>
      <c r="C57" s="284"/>
      <c r="D57" s="284"/>
      <c r="E57" s="284"/>
      <c r="F57" s="284"/>
      <c r="G57" s="32">
        <v>48</v>
      </c>
      <c r="H57" s="86">
        <f>H27+H42+H55+H56</f>
        <v>95773904</v>
      </c>
      <c r="I57" s="86">
        <f>I27+I42+I55+I56</f>
        <v>139001483</v>
      </c>
    </row>
    <row r="58" spans="1:9" x14ac:dyDescent="0.25">
      <c r="A58" s="286" t="s">
        <v>217</v>
      </c>
      <c r="B58" s="286"/>
      <c r="C58" s="286"/>
      <c r="D58" s="286"/>
      <c r="E58" s="286"/>
      <c r="F58" s="286"/>
      <c r="G58" s="31">
        <v>49</v>
      </c>
      <c r="H58" s="85">
        <v>111982622</v>
      </c>
      <c r="I58" s="85">
        <v>119641980</v>
      </c>
    </row>
    <row r="59" spans="1:9" ht="31.2" customHeight="1" x14ac:dyDescent="0.25">
      <c r="A59" s="284" t="s">
        <v>218</v>
      </c>
      <c r="B59" s="284"/>
      <c r="C59" s="284"/>
      <c r="D59" s="284"/>
      <c r="E59" s="284"/>
      <c r="F59" s="284"/>
      <c r="G59" s="32">
        <v>50</v>
      </c>
      <c r="H59" s="86">
        <f>H57+H58</f>
        <v>207756526</v>
      </c>
      <c r="I59" s="86">
        <f>I57+I58</f>
        <v>258643463</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&amp;L&amp;"Aptos"&amp;10&amp;KFF0000 This document / e-mail is for INTERNAL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K13" sqref="K1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88" t="s">
        <v>219</v>
      </c>
      <c r="B1" s="289"/>
      <c r="C1" s="289"/>
      <c r="D1" s="289"/>
      <c r="E1" s="289"/>
      <c r="F1" s="289"/>
      <c r="G1" s="289"/>
      <c r="H1" s="289"/>
      <c r="I1" s="289"/>
    </row>
    <row r="2" spans="1:9" ht="12.75" customHeight="1" x14ac:dyDescent="0.25">
      <c r="A2" s="290" t="s">
        <v>695</v>
      </c>
      <c r="B2" s="242"/>
      <c r="C2" s="242"/>
      <c r="D2" s="242"/>
      <c r="E2" s="242"/>
      <c r="F2" s="242"/>
      <c r="G2" s="242"/>
      <c r="H2" s="242"/>
      <c r="I2" s="242"/>
    </row>
    <row r="3" spans="1:9" x14ac:dyDescent="0.25">
      <c r="A3" s="298" t="s">
        <v>437</v>
      </c>
      <c r="B3" s="299"/>
      <c r="C3" s="299"/>
      <c r="D3" s="299"/>
      <c r="E3" s="299"/>
      <c r="F3" s="299"/>
      <c r="G3" s="299"/>
      <c r="H3" s="299"/>
      <c r="I3" s="299"/>
    </row>
    <row r="4" spans="1:9" x14ac:dyDescent="0.25">
      <c r="A4" s="291" t="s">
        <v>619</v>
      </c>
      <c r="B4" s="245"/>
      <c r="C4" s="245"/>
      <c r="D4" s="245"/>
      <c r="E4" s="245"/>
      <c r="F4" s="245"/>
      <c r="G4" s="245"/>
      <c r="H4" s="245"/>
      <c r="I4" s="246"/>
    </row>
    <row r="5" spans="1:9" ht="22.2" x14ac:dyDescent="0.25">
      <c r="A5" s="294" t="s">
        <v>2</v>
      </c>
      <c r="B5" s="250"/>
      <c r="C5" s="250"/>
      <c r="D5" s="250"/>
      <c r="E5" s="250"/>
      <c r="F5" s="250"/>
      <c r="G5" s="28" t="s">
        <v>103</v>
      </c>
      <c r="H5" s="29" t="s">
        <v>299</v>
      </c>
      <c r="I5" s="29" t="s">
        <v>278</v>
      </c>
    </row>
    <row r="6" spans="1:9" x14ac:dyDescent="0.25">
      <c r="A6" s="295">
        <v>1</v>
      </c>
      <c r="B6" s="250"/>
      <c r="C6" s="250"/>
      <c r="D6" s="250"/>
      <c r="E6" s="250"/>
      <c r="F6" s="250"/>
      <c r="G6" s="87">
        <v>2</v>
      </c>
      <c r="H6" s="29" t="s">
        <v>166</v>
      </c>
      <c r="I6" s="29" t="s">
        <v>167</v>
      </c>
    </row>
    <row r="7" spans="1:9" x14ac:dyDescent="0.25">
      <c r="A7" s="306" t="s">
        <v>168</v>
      </c>
      <c r="B7" s="307"/>
      <c r="C7" s="307"/>
      <c r="D7" s="307"/>
      <c r="E7" s="307"/>
      <c r="F7" s="307"/>
      <c r="G7" s="307"/>
      <c r="H7" s="307"/>
      <c r="I7" s="308"/>
    </row>
    <row r="8" spans="1:9" x14ac:dyDescent="0.25">
      <c r="A8" s="309" t="s">
        <v>220</v>
      </c>
      <c r="B8" s="309"/>
      <c r="C8" s="309"/>
      <c r="D8" s="309"/>
      <c r="E8" s="309"/>
      <c r="F8" s="309"/>
      <c r="G8" s="10">
        <v>1</v>
      </c>
      <c r="H8" s="88">
        <v>0</v>
      </c>
      <c r="I8" s="88">
        <v>0</v>
      </c>
    </row>
    <row r="9" spans="1:9" x14ac:dyDescent="0.25">
      <c r="A9" s="296" t="s">
        <v>221</v>
      </c>
      <c r="B9" s="296"/>
      <c r="C9" s="296"/>
      <c r="D9" s="296"/>
      <c r="E9" s="296"/>
      <c r="F9" s="296"/>
      <c r="G9" s="11">
        <v>2</v>
      </c>
      <c r="H9" s="89">
        <v>0</v>
      </c>
      <c r="I9" s="89">
        <v>0</v>
      </c>
    </row>
    <row r="10" spans="1:9" x14ac:dyDescent="0.25">
      <c r="A10" s="296" t="s">
        <v>222</v>
      </c>
      <c r="B10" s="296"/>
      <c r="C10" s="296"/>
      <c r="D10" s="296"/>
      <c r="E10" s="296"/>
      <c r="F10" s="296"/>
      <c r="G10" s="11">
        <v>3</v>
      </c>
      <c r="H10" s="89">
        <v>0</v>
      </c>
      <c r="I10" s="89">
        <v>0</v>
      </c>
    </row>
    <row r="11" spans="1:9" x14ac:dyDescent="0.25">
      <c r="A11" s="296" t="s">
        <v>223</v>
      </c>
      <c r="B11" s="296"/>
      <c r="C11" s="296"/>
      <c r="D11" s="296"/>
      <c r="E11" s="296"/>
      <c r="F11" s="296"/>
      <c r="G11" s="11">
        <v>4</v>
      </c>
      <c r="H11" s="89">
        <v>0</v>
      </c>
      <c r="I11" s="89">
        <v>0</v>
      </c>
    </row>
    <row r="12" spans="1:9" x14ac:dyDescent="0.25">
      <c r="A12" s="296" t="s">
        <v>378</v>
      </c>
      <c r="B12" s="296"/>
      <c r="C12" s="296"/>
      <c r="D12" s="296"/>
      <c r="E12" s="296"/>
      <c r="F12" s="296"/>
      <c r="G12" s="11">
        <v>5</v>
      </c>
      <c r="H12" s="89">
        <v>0</v>
      </c>
      <c r="I12" s="89">
        <v>0</v>
      </c>
    </row>
    <row r="13" spans="1:9" ht="24.6" customHeight="1" x14ac:dyDescent="0.25">
      <c r="A13" s="297" t="s">
        <v>379</v>
      </c>
      <c r="B13" s="297"/>
      <c r="C13" s="297"/>
      <c r="D13" s="297"/>
      <c r="E13" s="297"/>
      <c r="F13" s="297"/>
      <c r="G13" s="25">
        <v>6</v>
      </c>
      <c r="H13" s="90">
        <f>SUM(H8:H12)</f>
        <v>0</v>
      </c>
      <c r="I13" s="90">
        <f>SUM(I8:I12)</f>
        <v>0</v>
      </c>
    </row>
    <row r="14" spans="1:9" ht="12.75" customHeight="1" x14ac:dyDescent="0.25">
      <c r="A14" s="296" t="s">
        <v>380</v>
      </c>
      <c r="B14" s="296"/>
      <c r="C14" s="296"/>
      <c r="D14" s="296"/>
      <c r="E14" s="296"/>
      <c r="F14" s="296"/>
      <c r="G14" s="11">
        <v>7</v>
      </c>
      <c r="H14" s="89">
        <v>0</v>
      </c>
      <c r="I14" s="89">
        <v>0</v>
      </c>
    </row>
    <row r="15" spans="1:9" ht="12.75" customHeight="1" x14ac:dyDescent="0.25">
      <c r="A15" s="296" t="s">
        <v>381</v>
      </c>
      <c r="B15" s="296"/>
      <c r="C15" s="296"/>
      <c r="D15" s="296"/>
      <c r="E15" s="296"/>
      <c r="F15" s="296"/>
      <c r="G15" s="11">
        <v>8</v>
      </c>
      <c r="H15" s="89">
        <v>0</v>
      </c>
      <c r="I15" s="89">
        <v>0</v>
      </c>
    </row>
    <row r="16" spans="1:9" ht="12.75" customHeight="1" x14ac:dyDescent="0.25">
      <c r="A16" s="296" t="s">
        <v>382</v>
      </c>
      <c r="B16" s="296"/>
      <c r="C16" s="296"/>
      <c r="D16" s="296"/>
      <c r="E16" s="296"/>
      <c r="F16" s="296"/>
      <c r="G16" s="11">
        <v>9</v>
      </c>
      <c r="H16" s="89">
        <v>0</v>
      </c>
      <c r="I16" s="89">
        <v>0</v>
      </c>
    </row>
    <row r="17" spans="1:9" ht="12.75" customHeight="1" x14ac:dyDescent="0.25">
      <c r="A17" s="296" t="s">
        <v>383</v>
      </c>
      <c r="B17" s="296"/>
      <c r="C17" s="296"/>
      <c r="D17" s="296"/>
      <c r="E17" s="296"/>
      <c r="F17" s="296"/>
      <c r="G17" s="11">
        <v>10</v>
      </c>
      <c r="H17" s="89">
        <v>0</v>
      </c>
      <c r="I17" s="89">
        <v>0</v>
      </c>
    </row>
    <row r="18" spans="1:9" ht="12.75" customHeight="1" x14ac:dyDescent="0.25">
      <c r="A18" s="296" t="s">
        <v>384</v>
      </c>
      <c r="B18" s="296"/>
      <c r="C18" s="296"/>
      <c r="D18" s="296"/>
      <c r="E18" s="296"/>
      <c r="F18" s="296"/>
      <c r="G18" s="11">
        <v>11</v>
      </c>
      <c r="H18" s="89">
        <v>0</v>
      </c>
      <c r="I18" s="89">
        <v>0</v>
      </c>
    </row>
    <row r="19" spans="1:9" ht="12.75" customHeight="1" x14ac:dyDescent="0.25">
      <c r="A19" s="296" t="s">
        <v>385</v>
      </c>
      <c r="B19" s="296"/>
      <c r="C19" s="296"/>
      <c r="D19" s="296"/>
      <c r="E19" s="296"/>
      <c r="F19" s="296"/>
      <c r="G19" s="11">
        <v>12</v>
      </c>
      <c r="H19" s="89">
        <v>0</v>
      </c>
      <c r="I19" s="89">
        <v>0</v>
      </c>
    </row>
    <row r="20" spans="1:9" ht="26.25" customHeight="1" x14ac:dyDescent="0.25">
      <c r="A20" s="297" t="s">
        <v>386</v>
      </c>
      <c r="B20" s="297"/>
      <c r="C20" s="297"/>
      <c r="D20" s="297"/>
      <c r="E20" s="297"/>
      <c r="F20" s="297"/>
      <c r="G20" s="25">
        <v>13</v>
      </c>
      <c r="H20" s="90">
        <f>SUM(H14:H19)</f>
        <v>0</v>
      </c>
      <c r="I20" s="90">
        <f>SUM(I14:I19)</f>
        <v>0</v>
      </c>
    </row>
    <row r="21" spans="1:9" ht="27.6" customHeight="1" x14ac:dyDescent="0.25">
      <c r="A21" s="305" t="s">
        <v>387</v>
      </c>
      <c r="B21" s="305"/>
      <c r="C21" s="305"/>
      <c r="D21" s="305"/>
      <c r="E21" s="305"/>
      <c r="F21" s="305"/>
      <c r="G21" s="26">
        <v>14</v>
      </c>
      <c r="H21" s="91">
        <f>H13+H20</f>
        <v>0</v>
      </c>
      <c r="I21" s="91">
        <f>I13+I20</f>
        <v>0</v>
      </c>
    </row>
    <row r="22" spans="1:9" x14ac:dyDescent="0.25">
      <c r="A22" s="306" t="s">
        <v>188</v>
      </c>
      <c r="B22" s="307"/>
      <c r="C22" s="307"/>
      <c r="D22" s="307"/>
      <c r="E22" s="307"/>
      <c r="F22" s="307"/>
      <c r="G22" s="307"/>
      <c r="H22" s="307"/>
      <c r="I22" s="308"/>
    </row>
    <row r="23" spans="1:9" ht="26.4" customHeight="1" x14ac:dyDescent="0.25">
      <c r="A23" s="309" t="s">
        <v>224</v>
      </c>
      <c r="B23" s="309"/>
      <c r="C23" s="309"/>
      <c r="D23" s="309"/>
      <c r="E23" s="309"/>
      <c r="F23" s="309"/>
      <c r="G23" s="10">
        <v>15</v>
      </c>
      <c r="H23" s="88">
        <v>0</v>
      </c>
      <c r="I23" s="88">
        <v>0</v>
      </c>
    </row>
    <row r="24" spans="1:9" ht="12.75" customHeight="1" x14ac:dyDescent="0.25">
      <c r="A24" s="296" t="s">
        <v>225</v>
      </c>
      <c r="B24" s="296"/>
      <c r="C24" s="296"/>
      <c r="D24" s="296"/>
      <c r="E24" s="296"/>
      <c r="F24" s="296"/>
      <c r="G24" s="10">
        <v>16</v>
      </c>
      <c r="H24" s="89">
        <v>0</v>
      </c>
      <c r="I24" s="89">
        <v>0</v>
      </c>
    </row>
    <row r="25" spans="1:9" ht="12.75" customHeight="1" x14ac:dyDescent="0.25">
      <c r="A25" s="296" t="s">
        <v>226</v>
      </c>
      <c r="B25" s="296"/>
      <c r="C25" s="296"/>
      <c r="D25" s="296"/>
      <c r="E25" s="296"/>
      <c r="F25" s="296"/>
      <c r="G25" s="10">
        <v>17</v>
      </c>
      <c r="H25" s="89">
        <v>0</v>
      </c>
      <c r="I25" s="89">
        <v>0</v>
      </c>
    </row>
    <row r="26" spans="1:9" ht="12.75" customHeight="1" x14ac:dyDescent="0.25">
      <c r="A26" s="296" t="s">
        <v>227</v>
      </c>
      <c r="B26" s="296"/>
      <c r="C26" s="296"/>
      <c r="D26" s="296"/>
      <c r="E26" s="296"/>
      <c r="F26" s="296"/>
      <c r="G26" s="10">
        <v>18</v>
      </c>
      <c r="H26" s="89">
        <v>0</v>
      </c>
      <c r="I26" s="89">
        <v>0</v>
      </c>
    </row>
    <row r="27" spans="1:9" ht="12.75" customHeight="1" x14ac:dyDescent="0.25">
      <c r="A27" s="296" t="s">
        <v>228</v>
      </c>
      <c r="B27" s="296"/>
      <c r="C27" s="296"/>
      <c r="D27" s="296"/>
      <c r="E27" s="296"/>
      <c r="F27" s="296"/>
      <c r="G27" s="10">
        <v>19</v>
      </c>
      <c r="H27" s="89">
        <v>0</v>
      </c>
      <c r="I27" s="89">
        <v>0</v>
      </c>
    </row>
    <row r="28" spans="1:9" ht="12.75" customHeight="1" x14ac:dyDescent="0.25">
      <c r="A28" s="296" t="s">
        <v>229</v>
      </c>
      <c r="B28" s="296"/>
      <c r="C28" s="296"/>
      <c r="D28" s="296"/>
      <c r="E28" s="296"/>
      <c r="F28" s="296"/>
      <c r="G28" s="10">
        <v>20</v>
      </c>
      <c r="H28" s="89">
        <v>0</v>
      </c>
      <c r="I28" s="89">
        <v>0</v>
      </c>
    </row>
    <row r="29" spans="1:9" ht="24" customHeight="1" x14ac:dyDescent="0.25">
      <c r="A29" s="302" t="s">
        <v>388</v>
      </c>
      <c r="B29" s="302"/>
      <c r="C29" s="302"/>
      <c r="D29" s="302"/>
      <c r="E29" s="302"/>
      <c r="F29" s="302"/>
      <c r="G29" s="25">
        <v>21</v>
      </c>
      <c r="H29" s="92">
        <f>SUM(H23:H28)</f>
        <v>0</v>
      </c>
      <c r="I29" s="92">
        <f>SUM(I23:I28)</f>
        <v>0</v>
      </c>
    </row>
    <row r="30" spans="1:9" ht="27" customHeight="1" x14ac:dyDescent="0.25">
      <c r="A30" s="296" t="s">
        <v>230</v>
      </c>
      <c r="B30" s="296"/>
      <c r="C30" s="296"/>
      <c r="D30" s="296"/>
      <c r="E30" s="296"/>
      <c r="F30" s="296"/>
      <c r="G30" s="11">
        <v>22</v>
      </c>
      <c r="H30" s="89">
        <v>0</v>
      </c>
      <c r="I30" s="89">
        <v>0</v>
      </c>
    </row>
    <row r="31" spans="1:9" ht="12.75" customHeight="1" x14ac:dyDescent="0.25">
      <c r="A31" s="296" t="s">
        <v>231</v>
      </c>
      <c r="B31" s="296"/>
      <c r="C31" s="296"/>
      <c r="D31" s="296"/>
      <c r="E31" s="296"/>
      <c r="F31" s="296"/>
      <c r="G31" s="11">
        <v>23</v>
      </c>
      <c r="H31" s="89">
        <v>0</v>
      </c>
      <c r="I31" s="89">
        <v>0</v>
      </c>
    </row>
    <row r="32" spans="1:9" ht="12.75" customHeight="1" x14ac:dyDescent="0.25">
      <c r="A32" s="296" t="s">
        <v>389</v>
      </c>
      <c r="B32" s="296"/>
      <c r="C32" s="296"/>
      <c r="D32" s="296"/>
      <c r="E32" s="296"/>
      <c r="F32" s="296"/>
      <c r="G32" s="11">
        <v>24</v>
      </c>
      <c r="H32" s="89">
        <v>0</v>
      </c>
      <c r="I32" s="89">
        <v>0</v>
      </c>
    </row>
    <row r="33" spans="1:9" ht="12.75" customHeight="1" x14ac:dyDescent="0.25">
      <c r="A33" s="296" t="s">
        <v>232</v>
      </c>
      <c r="B33" s="296"/>
      <c r="C33" s="296"/>
      <c r="D33" s="296"/>
      <c r="E33" s="296"/>
      <c r="F33" s="296"/>
      <c r="G33" s="11">
        <v>25</v>
      </c>
      <c r="H33" s="89">
        <v>0</v>
      </c>
      <c r="I33" s="89">
        <v>0</v>
      </c>
    </row>
    <row r="34" spans="1:9" ht="12.75" customHeight="1" x14ac:dyDescent="0.25">
      <c r="A34" s="296" t="s">
        <v>233</v>
      </c>
      <c r="B34" s="296"/>
      <c r="C34" s="296"/>
      <c r="D34" s="296"/>
      <c r="E34" s="296"/>
      <c r="F34" s="296"/>
      <c r="G34" s="11">
        <v>26</v>
      </c>
      <c r="H34" s="89">
        <v>0</v>
      </c>
      <c r="I34" s="89">
        <v>0</v>
      </c>
    </row>
    <row r="35" spans="1:9" ht="25.95" customHeight="1" x14ac:dyDescent="0.25">
      <c r="A35" s="302" t="s">
        <v>390</v>
      </c>
      <c r="B35" s="302"/>
      <c r="C35" s="302"/>
      <c r="D35" s="302"/>
      <c r="E35" s="302"/>
      <c r="F35" s="302"/>
      <c r="G35" s="25">
        <v>27</v>
      </c>
      <c r="H35" s="92">
        <f>SUM(H30:H34)</f>
        <v>0</v>
      </c>
      <c r="I35" s="92">
        <f>SUM(I30:I34)</f>
        <v>0</v>
      </c>
    </row>
    <row r="36" spans="1:9" ht="28.2" customHeight="1" x14ac:dyDescent="0.25">
      <c r="A36" s="305" t="s">
        <v>391</v>
      </c>
      <c r="B36" s="305"/>
      <c r="C36" s="305"/>
      <c r="D36" s="305"/>
      <c r="E36" s="305"/>
      <c r="F36" s="305"/>
      <c r="G36" s="26">
        <v>28</v>
      </c>
      <c r="H36" s="93">
        <f>H29+H35</f>
        <v>0</v>
      </c>
      <c r="I36" s="93">
        <f>I29+I35</f>
        <v>0</v>
      </c>
    </row>
    <row r="37" spans="1:9" x14ac:dyDescent="0.25">
      <c r="A37" s="306" t="s">
        <v>203</v>
      </c>
      <c r="B37" s="307"/>
      <c r="C37" s="307"/>
      <c r="D37" s="307"/>
      <c r="E37" s="307"/>
      <c r="F37" s="307"/>
      <c r="G37" s="307">
        <v>0</v>
      </c>
      <c r="H37" s="307"/>
      <c r="I37" s="308"/>
    </row>
    <row r="38" spans="1:9" ht="12.75" customHeight="1" x14ac:dyDescent="0.25">
      <c r="A38" s="310" t="s">
        <v>234</v>
      </c>
      <c r="B38" s="310"/>
      <c r="C38" s="310"/>
      <c r="D38" s="310"/>
      <c r="E38" s="310"/>
      <c r="F38" s="310"/>
      <c r="G38" s="10">
        <v>29</v>
      </c>
      <c r="H38" s="88">
        <v>0</v>
      </c>
      <c r="I38" s="88">
        <v>0</v>
      </c>
    </row>
    <row r="39" spans="1:9" ht="25.2" customHeight="1" x14ac:dyDescent="0.25">
      <c r="A39" s="301" t="s">
        <v>235</v>
      </c>
      <c r="B39" s="301"/>
      <c r="C39" s="301"/>
      <c r="D39" s="301"/>
      <c r="E39" s="301"/>
      <c r="F39" s="301"/>
      <c r="G39" s="11">
        <v>30</v>
      </c>
      <c r="H39" s="89">
        <v>0</v>
      </c>
      <c r="I39" s="89">
        <v>0</v>
      </c>
    </row>
    <row r="40" spans="1:9" ht="12.75" customHeight="1" x14ac:dyDescent="0.25">
      <c r="A40" s="301" t="s">
        <v>236</v>
      </c>
      <c r="B40" s="301"/>
      <c r="C40" s="301"/>
      <c r="D40" s="301"/>
      <c r="E40" s="301"/>
      <c r="F40" s="301"/>
      <c r="G40" s="11">
        <v>31</v>
      </c>
      <c r="H40" s="89">
        <v>0</v>
      </c>
      <c r="I40" s="89">
        <v>0</v>
      </c>
    </row>
    <row r="41" spans="1:9" ht="12.75" customHeight="1" x14ac:dyDescent="0.25">
      <c r="A41" s="301" t="s">
        <v>237</v>
      </c>
      <c r="B41" s="301"/>
      <c r="C41" s="301"/>
      <c r="D41" s="301"/>
      <c r="E41" s="301"/>
      <c r="F41" s="301"/>
      <c r="G41" s="11">
        <v>32</v>
      </c>
      <c r="H41" s="89">
        <v>0</v>
      </c>
      <c r="I41" s="89">
        <v>0</v>
      </c>
    </row>
    <row r="42" spans="1:9" ht="25.95" customHeight="1" x14ac:dyDescent="0.25">
      <c r="A42" s="302" t="s">
        <v>392</v>
      </c>
      <c r="B42" s="302"/>
      <c r="C42" s="302"/>
      <c r="D42" s="302"/>
      <c r="E42" s="302"/>
      <c r="F42" s="302"/>
      <c r="G42" s="25">
        <v>33</v>
      </c>
      <c r="H42" s="92">
        <f>H41+H40+H39+H38</f>
        <v>0</v>
      </c>
      <c r="I42" s="92">
        <f>I41+I40+I39+I38</f>
        <v>0</v>
      </c>
    </row>
    <row r="43" spans="1:9" ht="24.6" customHeight="1" x14ac:dyDescent="0.25">
      <c r="A43" s="301" t="s">
        <v>238</v>
      </c>
      <c r="B43" s="301"/>
      <c r="C43" s="301"/>
      <c r="D43" s="301"/>
      <c r="E43" s="301"/>
      <c r="F43" s="301"/>
      <c r="G43" s="11">
        <v>34</v>
      </c>
      <c r="H43" s="89">
        <v>0</v>
      </c>
      <c r="I43" s="89">
        <v>0</v>
      </c>
    </row>
    <row r="44" spans="1:9" ht="12.75" customHeight="1" x14ac:dyDescent="0.25">
      <c r="A44" s="301" t="s">
        <v>239</v>
      </c>
      <c r="B44" s="301"/>
      <c r="C44" s="301"/>
      <c r="D44" s="301"/>
      <c r="E44" s="301"/>
      <c r="F44" s="301"/>
      <c r="G44" s="11">
        <v>35</v>
      </c>
      <c r="H44" s="89">
        <v>0</v>
      </c>
      <c r="I44" s="89">
        <v>0</v>
      </c>
    </row>
    <row r="45" spans="1:9" ht="12.75" customHeight="1" x14ac:dyDescent="0.25">
      <c r="A45" s="301" t="s">
        <v>240</v>
      </c>
      <c r="B45" s="301"/>
      <c r="C45" s="301"/>
      <c r="D45" s="301"/>
      <c r="E45" s="301"/>
      <c r="F45" s="301"/>
      <c r="G45" s="11">
        <v>36</v>
      </c>
      <c r="H45" s="89">
        <v>0</v>
      </c>
      <c r="I45" s="89">
        <v>0</v>
      </c>
    </row>
    <row r="46" spans="1:9" ht="21" customHeight="1" x14ac:dyDescent="0.25">
      <c r="A46" s="301" t="s">
        <v>241</v>
      </c>
      <c r="B46" s="301"/>
      <c r="C46" s="301"/>
      <c r="D46" s="301"/>
      <c r="E46" s="301"/>
      <c r="F46" s="301"/>
      <c r="G46" s="11">
        <v>37</v>
      </c>
      <c r="H46" s="89">
        <v>0</v>
      </c>
      <c r="I46" s="89">
        <v>0</v>
      </c>
    </row>
    <row r="47" spans="1:9" ht="12.75" customHeight="1" x14ac:dyDescent="0.25">
      <c r="A47" s="301" t="s">
        <v>242</v>
      </c>
      <c r="B47" s="301"/>
      <c r="C47" s="301"/>
      <c r="D47" s="301"/>
      <c r="E47" s="301"/>
      <c r="F47" s="301"/>
      <c r="G47" s="11">
        <v>38</v>
      </c>
      <c r="H47" s="89">
        <v>0</v>
      </c>
      <c r="I47" s="89">
        <v>0</v>
      </c>
    </row>
    <row r="48" spans="1:9" ht="22.95" customHeight="1" x14ac:dyDescent="0.25">
      <c r="A48" s="302" t="s">
        <v>393</v>
      </c>
      <c r="B48" s="302"/>
      <c r="C48" s="302"/>
      <c r="D48" s="302"/>
      <c r="E48" s="302"/>
      <c r="F48" s="302"/>
      <c r="G48" s="25">
        <v>39</v>
      </c>
      <c r="H48" s="92">
        <f>H47+H46+H45+H44+H43</f>
        <v>0</v>
      </c>
      <c r="I48" s="92">
        <f>I47+I46+I45+I44+I43</f>
        <v>0</v>
      </c>
    </row>
    <row r="49" spans="1:9" ht="25.95" customHeight="1" x14ac:dyDescent="0.25">
      <c r="A49" s="303" t="s">
        <v>423</v>
      </c>
      <c r="B49" s="303"/>
      <c r="C49" s="303"/>
      <c r="D49" s="303"/>
      <c r="E49" s="303"/>
      <c r="F49" s="303"/>
      <c r="G49" s="25">
        <v>40</v>
      </c>
      <c r="H49" s="92">
        <f>H48+H42</f>
        <v>0</v>
      </c>
      <c r="I49" s="92">
        <f>I48+I42</f>
        <v>0</v>
      </c>
    </row>
    <row r="50" spans="1:9" ht="12.75" customHeight="1" x14ac:dyDescent="0.25">
      <c r="A50" s="296" t="s">
        <v>243</v>
      </c>
      <c r="B50" s="296"/>
      <c r="C50" s="296"/>
      <c r="D50" s="296"/>
      <c r="E50" s="296"/>
      <c r="F50" s="296"/>
      <c r="G50" s="11">
        <v>41</v>
      </c>
      <c r="H50" s="89">
        <v>0</v>
      </c>
      <c r="I50" s="89">
        <v>0</v>
      </c>
    </row>
    <row r="51" spans="1:9" ht="25.95" customHeight="1" x14ac:dyDescent="0.25">
      <c r="A51" s="303" t="s">
        <v>394</v>
      </c>
      <c r="B51" s="303"/>
      <c r="C51" s="303"/>
      <c r="D51" s="303"/>
      <c r="E51" s="303"/>
      <c r="F51" s="303"/>
      <c r="G51" s="25">
        <v>42</v>
      </c>
      <c r="H51" s="92">
        <f>H21+H36+H49+H50</f>
        <v>0</v>
      </c>
      <c r="I51" s="92">
        <f>I21+I36+I49+I50</f>
        <v>0</v>
      </c>
    </row>
    <row r="52" spans="1:9" ht="12.75" customHeight="1" x14ac:dyDescent="0.25">
      <c r="A52" s="304" t="s">
        <v>217</v>
      </c>
      <c r="B52" s="304"/>
      <c r="C52" s="304"/>
      <c r="D52" s="304"/>
      <c r="E52" s="304"/>
      <c r="F52" s="304"/>
      <c r="G52" s="11">
        <v>43</v>
      </c>
      <c r="H52" s="89">
        <v>0</v>
      </c>
      <c r="I52" s="89">
        <v>0</v>
      </c>
    </row>
    <row r="53" spans="1:9" ht="31.95" customHeight="1" x14ac:dyDescent="0.25">
      <c r="A53" s="300" t="s">
        <v>395</v>
      </c>
      <c r="B53" s="300"/>
      <c r="C53" s="300"/>
      <c r="D53" s="300"/>
      <c r="E53" s="300"/>
      <c r="F53" s="300"/>
      <c r="G53" s="27">
        <v>44</v>
      </c>
      <c r="H53" s="94">
        <f>H52+H51</f>
        <v>0</v>
      </c>
      <c r="I53" s="94">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&amp;L&amp;"Aptos"&amp;10&amp;KFF0000 This document / e-mail is for INTERNAL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Y48" sqref="Y48"/>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22" t="s">
        <v>244</v>
      </c>
      <c r="B1" s="323"/>
      <c r="C1" s="323"/>
      <c r="D1" s="323"/>
      <c r="E1" s="323"/>
      <c r="F1" s="323"/>
      <c r="G1" s="323"/>
      <c r="H1" s="323"/>
      <c r="I1" s="323"/>
      <c r="J1" s="323"/>
      <c r="K1" s="14"/>
    </row>
    <row r="2" spans="1:26" ht="15.6" x14ac:dyDescent="0.25">
      <c r="A2" s="2"/>
      <c r="B2" s="3"/>
      <c r="C2" s="324" t="s">
        <v>245</v>
      </c>
      <c r="D2" s="324"/>
      <c r="E2" s="5">
        <v>46023</v>
      </c>
      <c r="F2" s="4" t="s">
        <v>0</v>
      </c>
      <c r="G2" s="5">
        <v>46203</v>
      </c>
      <c r="H2" s="15"/>
      <c r="I2" s="15"/>
      <c r="J2" s="15"/>
      <c r="K2" s="14"/>
      <c r="Y2" s="16" t="s">
        <v>438</v>
      </c>
    </row>
    <row r="3" spans="1:26" ht="13.5" customHeight="1" x14ac:dyDescent="0.25">
      <c r="A3" s="325" t="s">
        <v>246</v>
      </c>
      <c r="B3" s="326"/>
      <c r="C3" s="326"/>
      <c r="D3" s="326"/>
      <c r="E3" s="326"/>
      <c r="F3" s="326"/>
      <c r="G3" s="325" t="s">
        <v>3</v>
      </c>
      <c r="H3" s="318" t="s">
        <v>247</v>
      </c>
      <c r="I3" s="318"/>
      <c r="J3" s="318"/>
      <c r="K3" s="318"/>
      <c r="L3" s="318"/>
      <c r="M3" s="318"/>
      <c r="N3" s="318"/>
      <c r="O3" s="318"/>
      <c r="P3" s="318"/>
      <c r="Q3" s="318"/>
      <c r="R3" s="318"/>
      <c r="S3" s="318"/>
      <c r="T3" s="318"/>
      <c r="U3" s="318"/>
      <c r="V3" s="318"/>
      <c r="W3" s="318"/>
      <c r="X3" s="318"/>
      <c r="Y3" s="318" t="s">
        <v>248</v>
      </c>
      <c r="Z3" s="318" t="s">
        <v>249</v>
      </c>
    </row>
    <row r="4" spans="1:26" ht="81.599999999999994" x14ac:dyDescent="0.25">
      <c r="A4" s="326"/>
      <c r="B4" s="326"/>
      <c r="C4" s="326"/>
      <c r="D4" s="326"/>
      <c r="E4" s="326"/>
      <c r="F4" s="326"/>
      <c r="G4" s="316"/>
      <c r="H4" s="95" t="s">
        <v>250</v>
      </c>
      <c r="I4" s="95" t="s">
        <v>251</v>
      </c>
      <c r="J4" s="95" t="s">
        <v>252</v>
      </c>
      <c r="K4" s="95" t="s">
        <v>253</v>
      </c>
      <c r="L4" s="95" t="s">
        <v>254</v>
      </c>
      <c r="M4" s="95" t="s">
        <v>255</v>
      </c>
      <c r="N4" s="95" t="s">
        <v>256</v>
      </c>
      <c r="O4" s="95" t="s">
        <v>257</v>
      </c>
      <c r="P4" s="96" t="s">
        <v>396</v>
      </c>
      <c r="Q4" s="95" t="s">
        <v>258</v>
      </c>
      <c r="R4" s="95" t="s">
        <v>259</v>
      </c>
      <c r="S4" s="96" t="s">
        <v>397</v>
      </c>
      <c r="T4" s="96" t="s">
        <v>398</v>
      </c>
      <c r="U4" s="96" t="s">
        <v>426</v>
      </c>
      <c r="V4" s="95" t="s">
        <v>260</v>
      </c>
      <c r="W4" s="95" t="s">
        <v>261</v>
      </c>
      <c r="X4" s="95" t="s">
        <v>262</v>
      </c>
      <c r="Y4" s="319"/>
      <c r="Z4" s="319"/>
    </row>
    <row r="5" spans="1:26" ht="20.399999999999999" x14ac:dyDescent="0.25">
      <c r="A5" s="320">
        <v>1</v>
      </c>
      <c r="B5" s="320"/>
      <c r="C5" s="320"/>
      <c r="D5" s="320"/>
      <c r="E5" s="320"/>
      <c r="F5" s="320"/>
      <c r="G5" s="97">
        <v>2</v>
      </c>
      <c r="H5" s="95" t="s">
        <v>166</v>
      </c>
      <c r="I5" s="98" t="s">
        <v>167</v>
      </c>
      <c r="J5" s="95" t="s">
        <v>281</v>
      </c>
      <c r="K5" s="98" t="s">
        <v>282</v>
      </c>
      <c r="L5" s="95" t="s">
        <v>283</v>
      </c>
      <c r="M5" s="98" t="s">
        <v>284</v>
      </c>
      <c r="N5" s="95" t="s">
        <v>285</v>
      </c>
      <c r="O5" s="98" t="s">
        <v>286</v>
      </c>
      <c r="P5" s="95" t="s">
        <v>287</v>
      </c>
      <c r="Q5" s="98" t="s">
        <v>288</v>
      </c>
      <c r="R5" s="95" t="s">
        <v>289</v>
      </c>
      <c r="S5" s="95" t="s">
        <v>290</v>
      </c>
      <c r="T5" s="95" t="s">
        <v>291</v>
      </c>
      <c r="U5" s="95">
        <v>16</v>
      </c>
      <c r="V5" s="95">
        <v>17</v>
      </c>
      <c r="W5" s="95">
        <v>18</v>
      </c>
      <c r="X5" s="95" t="s">
        <v>427</v>
      </c>
      <c r="Y5" s="95">
        <v>20</v>
      </c>
      <c r="Z5" s="98" t="s">
        <v>428</v>
      </c>
    </row>
    <row r="6" spans="1:26" x14ac:dyDescent="0.25">
      <c r="A6" s="314" t="s">
        <v>263</v>
      </c>
      <c r="B6" s="314"/>
      <c r="C6" s="314"/>
      <c r="D6" s="314"/>
      <c r="E6" s="314"/>
      <c r="F6" s="314"/>
      <c r="G6" s="314"/>
      <c r="H6" s="314"/>
      <c r="I6" s="314"/>
      <c r="J6" s="314"/>
      <c r="K6" s="314"/>
      <c r="L6" s="314"/>
      <c r="M6" s="314"/>
      <c r="N6" s="321"/>
      <c r="O6" s="321"/>
      <c r="P6" s="321"/>
      <c r="Q6" s="321"/>
      <c r="R6" s="321"/>
      <c r="S6" s="321"/>
      <c r="T6" s="321"/>
      <c r="U6" s="321"/>
      <c r="V6" s="321"/>
      <c r="W6" s="321"/>
      <c r="X6" s="321"/>
      <c r="Y6" s="321"/>
      <c r="Z6" s="315"/>
    </row>
    <row r="7" spans="1:26" x14ac:dyDescent="0.25">
      <c r="A7" s="317" t="s">
        <v>296</v>
      </c>
      <c r="B7" s="317"/>
      <c r="C7" s="317"/>
      <c r="D7" s="317"/>
      <c r="E7" s="317"/>
      <c r="F7" s="317"/>
      <c r="G7" s="99">
        <v>1</v>
      </c>
      <c r="H7" s="102">
        <v>15640099</v>
      </c>
      <c r="I7" s="102">
        <v>65068457</v>
      </c>
      <c r="J7" s="102">
        <v>2404708</v>
      </c>
      <c r="K7" s="102">
        <v>0</v>
      </c>
      <c r="L7" s="102">
        <v>0</v>
      </c>
      <c r="M7" s="102">
        <v>0</v>
      </c>
      <c r="N7" s="102">
        <v>-43107403</v>
      </c>
      <c r="O7" s="102">
        <v>0</v>
      </c>
      <c r="P7" s="102">
        <v>0</v>
      </c>
      <c r="Q7" s="102">
        <v>0</v>
      </c>
      <c r="R7" s="102">
        <v>0</v>
      </c>
      <c r="S7" s="102">
        <v>0</v>
      </c>
      <c r="T7" s="102">
        <v>-334888</v>
      </c>
      <c r="U7" s="102">
        <v>0</v>
      </c>
      <c r="V7" s="102">
        <v>24341707</v>
      </c>
      <c r="W7" s="102">
        <v>0</v>
      </c>
      <c r="X7" s="104">
        <f>H7+I7+J7+K7-L7+M7+N7+O7+P7+Q7+R7+V7+W7+S7+T7+U7</f>
        <v>64012680</v>
      </c>
      <c r="Y7" s="102">
        <v>113155758</v>
      </c>
      <c r="Z7" s="104">
        <f>X7+Y7</f>
        <v>177168438</v>
      </c>
    </row>
    <row r="8" spans="1:26" x14ac:dyDescent="0.25">
      <c r="A8" s="312" t="s">
        <v>264</v>
      </c>
      <c r="B8" s="312"/>
      <c r="C8" s="312"/>
      <c r="D8" s="312"/>
      <c r="E8" s="312"/>
      <c r="F8" s="312"/>
      <c r="G8" s="99">
        <v>2</v>
      </c>
      <c r="H8" s="102">
        <v>0</v>
      </c>
      <c r="I8" s="102">
        <v>0</v>
      </c>
      <c r="J8" s="102">
        <v>0</v>
      </c>
      <c r="K8" s="102">
        <v>0</v>
      </c>
      <c r="L8" s="102">
        <v>0</v>
      </c>
      <c r="M8" s="102">
        <v>0</v>
      </c>
      <c r="N8" s="102">
        <v>0</v>
      </c>
      <c r="O8" s="102">
        <v>0</v>
      </c>
      <c r="P8" s="102">
        <v>0</v>
      </c>
      <c r="Q8" s="102">
        <v>0</v>
      </c>
      <c r="R8" s="102">
        <v>0</v>
      </c>
      <c r="S8" s="102">
        <v>0</v>
      </c>
      <c r="T8" s="102">
        <v>0</v>
      </c>
      <c r="U8" s="102">
        <v>0</v>
      </c>
      <c r="V8" s="102">
        <v>0</v>
      </c>
      <c r="W8" s="102">
        <v>0</v>
      </c>
      <c r="X8" s="104">
        <f t="shared" ref="X8:X9" si="0">H8+I8+J8+K8-L8+M8+N8+O8+P8+Q8+R8+V8+W8+S8+T8+U8</f>
        <v>0</v>
      </c>
      <c r="Y8" s="102">
        <v>0</v>
      </c>
      <c r="Z8" s="104">
        <f t="shared" ref="Z8:Z9" si="1">X8+Y8</f>
        <v>0</v>
      </c>
    </row>
    <row r="9" spans="1:26" x14ac:dyDescent="0.25">
      <c r="A9" s="312" t="s">
        <v>265</v>
      </c>
      <c r="B9" s="312"/>
      <c r="C9" s="312"/>
      <c r="D9" s="312"/>
      <c r="E9" s="312"/>
      <c r="F9" s="312"/>
      <c r="G9" s="99">
        <v>3</v>
      </c>
      <c r="H9" s="102">
        <v>0</v>
      </c>
      <c r="I9" s="102">
        <v>0</v>
      </c>
      <c r="J9" s="102">
        <v>0</v>
      </c>
      <c r="K9" s="102">
        <v>0</v>
      </c>
      <c r="L9" s="102">
        <v>0</v>
      </c>
      <c r="M9" s="102">
        <v>0</v>
      </c>
      <c r="N9" s="102">
        <v>0</v>
      </c>
      <c r="O9" s="102">
        <v>0</v>
      </c>
      <c r="P9" s="102">
        <v>0</v>
      </c>
      <c r="Q9" s="102">
        <v>0</v>
      </c>
      <c r="R9" s="102">
        <v>0</v>
      </c>
      <c r="S9" s="102">
        <v>0</v>
      </c>
      <c r="T9" s="102">
        <v>0</v>
      </c>
      <c r="U9" s="102">
        <v>0</v>
      </c>
      <c r="V9" s="102">
        <v>0</v>
      </c>
      <c r="W9" s="102">
        <v>0</v>
      </c>
      <c r="X9" s="104">
        <f t="shared" si="0"/>
        <v>0</v>
      </c>
      <c r="Y9" s="102">
        <v>0</v>
      </c>
      <c r="Z9" s="104">
        <f t="shared" si="1"/>
        <v>0</v>
      </c>
    </row>
    <row r="10" spans="1:26" ht="24" customHeight="1" x14ac:dyDescent="0.25">
      <c r="A10" s="313" t="s">
        <v>297</v>
      </c>
      <c r="B10" s="313"/>
      <c r="C10" s="313"/>
      <c r="D10" s="313"/>
      <c r="E10" s="313"/>
      <c r="F10" s="313"/>
      <c r="G10" s="100">
        <v>4</v>
      </c>
      <c r="H10" s="104">
        <f>H7+H8+H9</f>
        <v>15640099</v>
      </c>
      <c r="I10" s="104">
        <f t="shared" ref="I10:Z10" si="2">I7+I8+I9</f>
        <v>65068457</v>
      </c>
      <c r="J10" s="104">
        <f t="shared" si="2"/>
        <v>2404708</v>
      </c>
      <c r="K10" s="104">
        <f>K7+K8+K9</f>
        <v>0</v>
      </c>
      <c r="L10" s="104">
        <f t="shared" si="2"/>
        <v>0</v>
      </c>
      <c r="M10" s="104">
        <f t="shared" si="2"/>
        <v>0</v>
      </c>
      <c r="N10" s="104">
        <f t="shared" si="2"/>
        <v>-43107403</v>
      </c>
      <c r="O10" s="104">
        <f t="shared" si="2"/>
        <v>0</v>
      </c>
      <c r="P10" s="104">
        <f t="shared" si="2"/>
        <v>0</v>
      </c>
      <c r="Q10" s="104">
        <f t="shared" si="2"/>
        <v>0</v>
      </c>
      <c r="R10" s="104">
        <f t="shared" si="2"/>
        <v>0</v>
      </c>
      <c r="S10" s="104">
        <f t="shared" si="2"/>
        <v>0</v>
      </c>
      <c r="T10" s="104">
        <f>T7+T8+T9</f>
        <v>-334888</v>
      </c>
      <c r="U10" s="104">
        <f>U7+U8+U9</f>
        <v>0</v>
      </c>
      <c r="V10" s="104">
        <f>V7+V8+V9</f>
        <v>24341707</v>
      </c>
      <c r="W10" s="104">
        <f>W7+W8+W9</f>
        <v>0</v>
      </c>
      <c r="X10" s="104">
        <f>X7+X8+X9</f>
        <v>64012680</v>
      </c>
      <c r="Y10" s="104">
        <f t="shared" si="2"/>
        <v>113155758</v>
      </c>
      <c r="Z10" s="104">
        <f t="shared" si="2"/>
        <v>177168438</v>
      </c>
    </row>
    <row r="11" spans="1:26" x14ac:dyDescent="0.25">
      <c r="A11" s="312" t="s">
        <v>266</v>
      </c>
      <c r="B11" s="312"/>
      <c r="C11" s="312"/>
      <c r="D11" s="312"/>
      <c r="E11" s="312"/>
      <c r="F11" s="312"/>
      <c r="G11" s="99">
        <v>5</v>
      </c>
      <c r="H11" s="101">
        <v>0</v>
      </c>
      <c r="I11" s="101">
        <v>0</v>
      </c>
      <c r="J11" s="101">
        <v>0</v>
      </c>
      <c r="K11" s="101">
        <v>0</v>
      </c>
      <c r="L11" s="101">
        <v>0</v>
      </c>
      <c r="M11" s="101">
        <v>0</v>
      </c>
      <c r="N11" s="101">
        <v>0</v>
      </c>
      <c r="O11" s="101">
        <v>0</v>
      </c>
      <c r="P11" s="101">
        <v>0</v>
      </c>
      <c r="Q11" s="101">
        <v>0</v>
      </c>
      <c r="R11" s="101">
        <v>0</v>
      </c>
      <c r="S11" s="101">
        <v>0</v>
      </c>
      <c r="T11" s="101">
        <v>0</v>
      </c>
      <c r="U11" s="102">
        <v>0</v>
      </c>
      <c r="V11" s="101">
        <v>0</v>
      </c>
      <c r="W11" s="102">
        <f>+'[1]PK excel'!W11</f>
        <v>4068072</v>
      </c>
      <c r="X11" s="104">
        <f>H11+I11+J11+K11-L11+M11+N11+O11+P11+Q11+R11+V11+W11+S11+T11+U11</f>
        <v>4068072</v>
      </c>
      <c r="Y11" s="102">
        <v>-3428928</v>
      </c>
      <c r="Z11" s="104">
        <f t="shared" ref="Z11:Z29" si="3">X11+Y11</f>
        <v>639144</v>
      </c>
    </row>
    <row r="12" spans="1:26" x14ac:dyDescent="0.25">
      <c r="A12" s="312" t="s">
        <v>267</v>
      </c>
      <c r="B12" s="312"/>
      <c r="C12" s="312"/>
      <c r="D12" s="312"/>
      <c r="E12" s="312"/>
      <c r="F12" s="312"/>
      <c r="G12" s="99">
        <v>6</v>
      </c>
      <c r="H12" s="101">
        <v>0</v>
      </c>
      <c r="I12" s="101">
        <v>0</v>
      </c>
      <c r="J12" s="101">
        <v>0</v>
      </c>
      <c r="K12" s="101">
        <v>0</v>
      </c>
      <c r="L12" s="101">
        <v>0</v>
      </c>
      <c r="M12" s="101">
        <v>0</v>
      </c>
      <c r="N12" s="102">
        <v>0</v>
      </c>
      <c r="O12" s="101">
        <v>0</v>
      </c>
      <c r="P12" s="101">
        <v>0</v>
      </c>
      <c r="Q12" s="101">
        <v>0</v>
      </c>
      <c r="R12" s="101">
        <v>0</v>
      </c>
      <c r="S12" s="101">
        <v>0</v>
      </c>
      <c r="T12" s="102">
        <v>156772</v>
      </c>
      <c r="U12" s="102">
        <v>0</v>
      </c>
      <c r="V12" s="101">
        <v>0</v>
      </c>
      <c r="W12" s="101">
        <v>0</v>
      </c>
      <c r="X12" s="104">
        <f t="shared" ref="X12:X29" si="4">H12+I12+J12+K12-L12+M12+N12+O12+P12+Q12+R12+V12+W12+S12+T12+U12</f>
        <v>156772</v>
      </c>
      <c r="Y12" s="102">
        <v>0</v>
      </c>
      <c r="Z12" s="104">
        <f t="shared" si="3"/>
        <v>156772</v>
      </c>
    </row>
    <row r="13" spans="1:26" ht="26.25" customHeight="1" x14ac:dyDescent="0.25">
      <c r="A13" s="312" t="s">
        <v>268</v>
      </c>
      <c r="B13" s="312"/>
      <c r="C13" s="312"/>
      <c r="D13" s="312"/>
      <c r="E13" s="312"/>
      <c r="F13" s="312"/>
      <c r="G13" s="99">
        <v>7</v>
      </c>
      <c r="H13" s="101">
        <v>0</v>
      </c>
      <c r="I13" s="101">
        <v>0</v>
      </c>
      <c r="J13" s="101">
        <v>0</v>
      </c>
      <c r="K13" s="101">
        <v>0</v>
      </c>
      <c r="L13" s="101">
        <v>0</v>
      </c>
      <c r="M13" s="101">
        <v>0</v>
      </c>
      <c r="N13" s="101">
        <v>0</v>
      </c>
      <c r="O13" s="102">
        <v>0</v>
      </c>
      <c r="P13" s="101">
        <v>0</v>
      </c>
      <c r="Q13" s="101">
        <v>0</v>
      </c>
      <c r="R13" s="101">
        <v>0</v>
      </c>
      <c r="S13" s="101">
        <v>0</v>
      </c>
      <c r="T13" s="101">
        <v>0</v>
      </c>
      <c r="U13" s="102">
        <v>0</v>
      </c>
      <c r="V13" s="102">
        <v>0</v>
      </c>
      <c r="W13" s="102">
        <v>0</v>
      </c>
      <c r="X13" s="104">
        <f t="shared" si="4"/>
        <v>0</v>
      </c>
      <c r="Y13" s="102">
        <v>0</v>
      </c>
      <c r="Z13" s="104">
        <f t="shared" si="3"/>
        <v>0</v>
      </c>
    </row>
    <row r="14" spans="1:26" ht="39" customHeight="1" x14ac:dyDescent="0.25">
      <c r="A14" s="312" t="s">
        <v>399</v>
      </c>
      <c r="B14" s="312"/>
      <c r="C14" s="312"/>
      <c r="D14" s="312"/>
      <c r="E14" s="312"/>
      <c r="F14" s="312"/>
      <c r="G14" s="99">
        <v>8</v>
      </c>
      <c r="H14" s="101">
        <v>0</v>
      </c>
      <c r="I14" s="101">
        <v>0</v>
      </c>
      <c r="J14" s="101">
        <v>0</v>
      </c>
      <c r="K14" s="101">
        <v>0</v>
      </c>
      <c r="L14" s="101">
        <v>0</v>
      </c>
      <c r="M14" s="101">
        <v>0</v>
      </c>
      <c r="N14" s="101">
        <v>0</v>
      </c>
      <c r="O14" s="101">
        <v>0</v>
      </c>
      <c r="P14" s="102">
        <v>0</v>
      </c>
      <c r="Q14" s="101">
        <v>0</v>
      </c>
      <c r="R14" s="101">
        <v>0</v>
      </c>
      <c r="S14" s="101">
        <v>0</v>
      </c>
      <c r="T14" s="101">
        <v>0</v>
      </c>
      <c r="U14" s="102">
        <v>0</v>
      </c>
      <c r="V14" s="102">
        <v>0</v>
      </c>
      <c r="W14" s="102">
        <v>0</v>
      </c>
      <c r="X14" s="104">
        <f t="shared" si="4"/>
        <v>0</v>
      </c>
      <c r="Y14" s="102">
        <v>0</v>
      </c>
      <c r="Z14" s="104">
        <f t="shared" si="3"/>
        <v>0</v>
      </c>
    </row>
    <row r="15" spans="1:26" x14ac:dyDescent="0.25">
      <c r="A15" s="312" t="s">
        <v>269</v>
      </c>
      <c r="B15" s="312"/>
      <c r="C15" s="312"/>
      <c r="D15" s="312"/>
      <c r="E15" s="312"/>
      <c r="F15" s="312"/>
      <c r="G15" s="99">
        <v>9</v>
      </c>
      <c r="H15" s="101">
        <v>0</v>
      </c>
      <c r="I15" s="101">
        <v>0</v>
      </c>
      <c r="J15" s="101">
        <v>0</v>
      </c>
      <c r="K15" s="101">
        <v>0</v>
      </c>
      <c r="L15" s="101">
        <v>0</v>
      </c>
      <c r="M15" s="101">
        <v>0</v>
      </c>
      <c r="N15" s="101">
        <v>0</v>
      </c>
      <c r="O15" s="101">
        <v>0</v>
      </c>
      <c r="P15" s="101">
        <v>0</v>
      </c>
      <c r="Q15" s="102">
        <v>0</v>
      </c>
      <c r="R15" s="101">
        <v>0</v>
      </c>
      <c r="S15" s="101">
        <v>0</v>
      </c>
      <c r="T15" s="101">
        <v>0</v>
      </c>
      <c r="U15" s="102">
        <v>0</v>
      </c>
      <c r="V15" s="102">
        <v>0</v>
      </c>
      <c r="W15" s="102">
        <v>0</v>
      </c>
      <c r="X15" s="104">
        <f t="shared" si="4"/>
        <v>0</v>
      </c>
      <c r="Y15" s="102">
        <v>0</v>
      </c>
      <c r="Z15" s="104">
        <f t="shared" si="3"/>
        <v>0</v>
      </c>
    </row>
    <row r="16" spans="1:26" ht="28.5" customHeight="1" x14ac:dyDescent="0.25">
      <c r="A16" s="312" t="s">
        <v>270</v>
      </c>
      <c r="B16" s="312"/>
      <c r="C16" s="312"/>
      <c r="D16" s="312"/>
      <c r="E16" s="312"/>
      <c r="F16" s="312"/>
      <c r="G16" s="99">
        <v>10</v>
      </c>
      <c r="H16" s="101">
        <v>0</v>
      </c>
      <c r="I16" s="101">
        <v>0</v>
      </c>
      <c r="J16" s="101">
        <v>0</v>
      </c>
      <c r="K16" s="101">
        <v>0</v>
      </c>
      <c r="L16" s="101">
        <v>0</v>
      </c>
      <c r="M16" s="101">
        <v>0</v>
      </c>
      <c r="N16" s="101">
        <v>0</v>
      </c>
      <c r="O16" s="101">
        <v>0</v>
      </c>
      <c r="P16" s="101">
        <v>0</v>
      </c>
      <c r="Q16" s="101">
        <v>0</v>
      </c>
      <c r="R16" s="102">
        <v>0</v>
      </c>
      <c r="S16" s="102">
        <v>0</v>
      </c>
      <c r="T16" s="102">
        <v>0</v>
      </c>
      <c r="U16" s="102">
        <v>0</v>
      </c>
      <c r="V16" s="102">
        <v>0</v>
      </c>
      <c r="W16" s="102">
        <v>0</v>
      </c>
      <c r="X16" s="104">
        <f t="shared" si="4"/>
        <v>0</v>
      </c>
      <c r="Y16" s="102">
        <v>0</v>
      </c>
      <c r="Z16" s="104">
        <f t="shared" si="3"/>
        <v>0</v>
      </c>
    </row>
    <row r="17" spans="1:26" ht="23.25" customHeight="1" x14ac:dyDescent="0.25">
      <c r="A17" s="312" t="s">
        <v>271</v>
      </c>
      <c r="B17" s="312"/>
      <c r="C17" s="312"/>
      <c r="D17" s="312"/>
      <c r="E17" s="312"/>
      <c r="F17" s="312"/>
      <c r="G17" s="99">
        <v>11</v>
      </c>
      <c r="H17" s="101">
        <v>0</v>
      </c>
      <c r="I17" s="101">
        <v>0</v>
      </c>
      <c r="J17" s="101">
        <v>0</v>
      </c>
      <c r="K17" s="101">
        <v>0</v>
      </c>
      <c r="L17" s="101">
        <v>0</v>
      </c>
      <c r="M17" s="101">
        <v>0</v>
      </c>
      <c r="N17" s="102">
        <v>0</v>
      </c>
      <c r="O17" s="102">
        <v>0</v>
      </c>
      <c r="P17" s="102">
        <v>0</v>
      </c>
      <c r="Q17" s="102">
        <v>0</v>
      </c>
      <c r="R17" s="102">
        <v>0</v>
      </c>
      <c r="S17" s="102">
        <v>0</v>
      </c>
      <c r="T17" s="102">
        <v>0</v>
      </c>
      <c r="U17" s="102">
        <v>0</v>
      </c>
      <c r="V17" s="102">
        <v>0</v>
      </c>
      <c r="W17" s="102">
        <v>0</v>
      </c>
      <c r="X17" s="104">
        <f t="shared" si="4"/>
        <v>0</v>
      </c>
      <c r="Y17" s="102">
        <v>0</v>
      </c>
      <c r="Z17" s="104">
        <f t="shared" si="3"/>
        <v>0</v>
      </c>
    </row>
    <row r="18" spans="1:26" x14ac:dyDescent="0.25">
      <c r="A18" s="312" t="s">
        <v>272</v>
      </c>
      <c r="B18" s="312"/>
      <c r="C18" s="312"/>
      <c r="D18" s="312"/>
      <c r="E18" s="312"/>
      <c r="F18" s="312"/>
      <c r="G18" s="99">
        <v>12</v>
      </c>
      <c r="H18" s="101">
        <v>0</v>
      </c>
      <c r="I18" s="101">
        <v>0</v>
      </c>
      <c r="J18" s="101">
        <v>0</v>
      </c>
      <c r="K18" s="101">
        <v>0</v>
      </c>
      <c r="L18" s="101">
        <v>0</v>
      </c>
      <c r="M18" s="101">
        <v>0</v>
      </c>
      <c r="N18" s="102">
        <v>0</v>
      </c>
      <c r="O18" s="102">
        <v>0</v>
      </c>
      <c r="P18" s="102">
        <v>0</v>
      </c>
      <c r="Q18" s="102">
        <v>0</v>
      </c>
      <c r="R18" s="102">
        <v>0</v>
      </c>
      <c r="S18" s="102">
        <v>0</v>
      </c>
      <c r="T18" s="102">
        <v>0</v>
      </c>
      <c r="U18" s="102">
        <v>0</v>
      </c>
      <c r="V18" s="102">
        <v>0</v>
      </c>
      <c r="W18" s="102">
        <v>0</v>
      </c>
      <c r="X18" s="104">
        <f t="shared" si="4"/>
        <v>0</v>
      </c>
      <c r="Y18" s="102">
        <v>0</v>
      </c>
      <c r="Z18" s="104">
        <f t="shared" si="3"/>
        <v>0</v>
      </c>
    </row>
    <row r="19" spans="1:26" x14ac:dyDescent="0.25">
      <c r="A19" s="312" t="s">
        <v>273</v>
      </c>
      <c r="B19" s="312"/>
      <c r="C19" s="312"/>
      <c r="D19" s="312"/>
      <c r="E19" s="312"/>
      <c r="F19" s="312"/>
      <c r="G19" s="99">
        <v>13</v>
      </c>
      <c r="H19" s="102">
        <v>0</v>
      </c>
      <c r="I19" s="102">
        <v>0</v>
      </c>
      <c r="J19" s="102">
        <v>0</v>
      </c>
      <c r="K19" s="102">
        <v>0</v>
      </c>
      <c r="L19" s="102">
        <v>0</v>
      </c>
      <c r="M19" s="102">
        <v>0</v>
      </c>
      <c r="N19" s="102">
        <v>0</v>
      </c>
      <c r="O19" s="102">
        <v>0</v>
      </c>
      <c r="P19" s="102">
        <v>0</v>
      </c>
      <c r="Q19" s="102">
        <v>0</v>
      </c>
      <c r="R19" s="102">
        <v>0</v>
      </c>
      <c r="S19" s="102">
        <v>0</v>
      </c>
      <c r="T19" s="102">
        <v>0</v>
      </c>
      <c r="U19" s="102">
        <v>0</v>
      </c>
      <c r="V19" s="102">
        <v>0</v>
      </c>
      <c r="W19" s="102">
        <v>0</v>
      </c>
      <c r="X19" s="104">
        <f t="shared" si="4"/>
        <v>0</v>
      </c>
      <c r="Y19" s="102">
        <v>0</v>
      </c>
      <c r="Z19" s="104">
        <f t="shared" si="3"/>
        <v>0</v>
      </c>
    </row>
    <row r="20" spans="1:26" x14ac:dyDescent="0.25">
      <c r="A20" s="312" t="s">
        <v>274</v>
      </c>
      <c r="B20" s="312"/>
      <c r="C20" s="312"/>
      <c r="D20" s="312"/>
      <c r="E20" s="312"/>
      <c r="F20" s="312"/>
      <c r="G20" s="99">
        <v>14</v>
      </c>
      <c r="H20" s="101">
        <v>0</v>
      </c>
      <c r="I20" s="101">
        <v>0</v>
      </c>
      <c r="J20" s="101">
        <v>0</v>
      </c>
      <c r="K20" s="101">
        <v>0</v>
      </c>
      <c r="L20" s="101">
        <v>0</v>
      </c>
      <c r="M20" s="101">
        <v>0</v>
      </c>
      <c r="N20" s="102">
        <v>0</v>
      </c>
      <c r="O20" s="102">
        <v>0</v>
      </c>
      <c r="P20" s="102">
        <v>0</v>
      </c>
      <c r="Q20" s="102">
        <v>0</v>
      </c>
      <c r="R20" s="102">
        <v>0</v>
      </c>
      <c r="S20" s="102">
        <v>0</v>
      </c>
      <c r="T20" s="102">
        <v>0</v>
      </c>
      <c r="U20" s="102">
        <v>0</v>
      </c>
      <c r="V20" s="102">
        <v>0</v>
      </c>
      <c r="W20" s="102">
        <v>0</v>
      </c>
      <c r="X20" s="104">
        <f t="shared" si="4"/>
        <v>0</v>
      </c>
      <c r="Y20" s="102">
        <v>0</v>
      </c>
      <c r="Z20" s="104">
        <f t="shared" si="3"/>
        <v>0</v>
      </c>
    </row>
    <row r="21" spans="1:26" ht="30.75" customHeight="1" x14ac:dyDescent="0.25">
      <c r="A21" s="312" t="s">
        <v>400</v>
      </c>
      <c r="B21" s="312"/>
      <c r="C21" s="312"/>
      <c r="D21" s="312"/>
      <c r="E21" s="312"/>
      <c r="F21" s="312"/>
      <c r="G21" s="99">
        <v>15</v>
      </c>
      <c r="H21" s="102">
        <v>0</v>
      </c>
      <c r="I21" s="102">
        <v>0</v>
      </c>
      <c r="J21" s="102">
        <v>0</v>
      </c>
      <c r="K21" s="102">
        <v>0</v>
      </c>
      <c r="L21" s="102">
        <v>0</v>
      </c>
      <c r="M21" s="102">
        <v>0</v>
      </c>
      <c r="N21" s="102">
        <v>0</v>
      </c>
      <c r="O21" s="102">
        <v>0</v>
      </c>
      <c r="P21" s="102">
        <v>0</v>
      </c>
      <c r="Q21" s="102">
        <v>0</v>
      </c>
      <c r="R21" s="102">
        <v>0</v>
      </c>
      <c r="S21" s="102">
        <v>0</v>
      </c>
      <c r="T21" s="102">
        <v>0</v>
      </c>
      <c r="U21" s="102">
        <v>0</v>
      </c>
      <c r="V21" s="102">
        <v>0</v>
      </c>
      <c r="W21" s="102">
        <v>0</v>
      </c>
      <c r="X21" s="104">
        <f t="shared" si="4"/>
        <v>0</v>
      </c>
      <c r="Y21" s="102">
        <v>0</v>
      </c>
      <c r="Z21" s="104">
        <f t="shared" si="3"/>
        <v>0</v>
      </c>
    </row>
    <row r="22" spans="1:26" ht="28.5" customHeight="1" x14ac:dyDescent="0.25">
      <c r="A22" s="312" t="s">
        <v>401</v>
      </c>
      <c r="B22" s="312"/>
      <c r="C22" s="312"/>
      <c r="D22" s="312"/>
      <c r="E22" s="312"/>
      <c r="F22" s="312"/>
      <c r="G22" s="99">
        <v>16</v>
      </c>
      <c r="H22" s="102">
        <v>0</v>
      </c>
      <c r="I22" s="102">
        <v>0</v>
      </c>
      <c r="J22" s="102">
        <v>0</v>
      </c>
      <c r="K22" s="102">
        <v>0</v>
      </c>
      <c r="L22" s="102">
        <v>0</v>
      </c>
      <c r="M22" s="102">
        <v>0</v>
      </c>
      <c r="N22" s="102">
        <v>0</v>
      </c>
      <c r="O22" s="102">
        <v>0</v>
      </c>
      <c r="P22" s="102">
        <v>0</v>
      </c>
      <c r="Q22" s="102">
        <v>0</v>
      </c>
      <c r="R22" s="102">
        <v>0</v>
      </c>
      <c r="S22" s="102">
        <v>0</v>
      </c>
      <c r="T22" s="102">
        <v>0</v>
      </c>
      <c r="U22" s="102">
        <v>0</v>
      </c>
      <c r="V22" s="102">
        <v>0</v>
      </c>
      <c r="W22" s="102">
        <v>0</v>
      </c>
      <c r="X22" s="104">
        <f t="shared" si="4"/>
        <v>0</v>
      </c>
      <c r="Y22" s="102">
        <v>0</v>
      </c>
      <c r="Z22" s="104">
        <f t="shared" si="3"/>
        <v>0</v>
      </c>
    </row>
    <row r="23" spans="1:26" ht="26.25" customHeight="1" x14ac:dyDescent="0.25">
      <c r="A23" s="312" t="s">
        <v>402</v>
      </c>
      <c r="B23" s="312"/>
      <c r="C23" s="312"/>
      <c r="D23" s="312"/>
      <c r="E23" s="312"/>
      <c r="F23" s="312"/>
      <c r="G23" s="99">
        <v>17</v>
      </c>
      <c r="H23" s="102">
        <v>0</v>
      </c>
      <c r="I23" s="102">
        <v>0</v>
      </c>
      <c r="J23" s="102">
        <v>0</v>
      </c>
      <c r="K23" s="102">
        <v>0</v>
      </c>
      <c r="L23" s="102">
        <v>0</v>
      </c>
      <c r="M23" s="102">
        <v>0</v>
      </c>
      <c r="N23" s="102">
        <v>0</v>
      </c>
      <c r="O23" s="102">
        <v>0</v>
      </c>
      <c r="P23" s="102">
        <v>0</v>
      </c>
      <c r="Q23" s="102">
        <v>0</v>
      </c>
      <c r="R23" s="102">
        <v>0</v>
      </c>
      <c r="S23" s="102">
        <v>0</v>
      </c>
      <c r="T23" s="102">
        <v>0</v>
      </c>
      <c r="U23" s="102">
        <v>0</v>
      </c>
      <c r="V23" s="102">
        <v>0</v>
      </c>
      <c r="W23" s="102">
        <v>0</v>
      </c>
      <c r="X23" s="104">
        <f t="shared" si="4"/>
        <v>0</v>
      </c>
      <c r="Y23" s="102">
        <v>0</v>
      </c>
      <c r="Z23" s="104">
        <f t="shared" si="3"/>
        <v>0</v>
      </c>
    </row>
    <row r="24" spans="1:26" x14ac:dyDescent="0.25">
      <c r="A24" s="312" t="s">
        <v>275</v>
      </c>
      <c r="B24" s="312"/>
      <c r="C24" s="312"/>
      <c r="D24" s="312"/>
      <c r="E24" s="312"/>
      <c r="F24" s="312"/>
      <c r="G24" s="99">
        <v>18</v>
      </c>
      <c r="H24" s="102">
        <v>0</v>
      </c>
      <c r="I24" s="102">
        <v>0</v>
      </c>
      <c r="J24" s="102">
        <v>0</v>
      </c>
      <c r="K24" s="102">
        <v>0</v>
      </c>
      <c r="L24" s="102">
        <v>9451</v>
      </c>
      <c r="M24" s="102">
        <v>0</v>
      </c>
      <c r="N24" s="102">
        <v>0</v>
      </c>
      <c r="O24" s="102">
        <v>0</v>
      </c>
      <c r="P24" s="102">
        <v>0</v>
      </c>
      <c r="Q24" s="102">
        <v>0</v>
      </c>
      <c r="R24" s="102">
        <v>0</v>
      </c>
      <c r="S24" s="102">
        <v>0</v>
      </c>
      <c r="T24" s="102">
        <v>0</v>
      </c>
      <c r="U24" s="102">
        <v>0</v>
      </c>
      <c r="V24" s="102">
        <v>0</v>
      </c>
      <c r="W24" s="102">
        <v>0</v>
      </c>
      <c r="X24" s="104">
        <f t="shared" si="4"/>
        <v>-9451</v>
      </c>
      <c r="Y24" s="102">
        <v>0</v>
      </c>
      <c r="Z24" s="104">
        <f t="shared" si="3"/>
        <v>-9451</v>
      </c>
    </row>
    <row r="25" spans="1:26" x14ac:dyDescent="0.25">
      <c r="A25" s="312" t="s">
        <v>403</v>
      </c>
      <c r="B25" s="312"/>
      <c r="C25" s="312"/>
      <c r="D25" s="312"/>
      <c r="E25" s="312"/>
      <c r="F25" s="312"/>
      <c r="G25" s="99">
        <v>19</v>
      </c>
      <c r="H25" s="102">
        <v>0</v>
      </c>
      <c r="I25" s="102">
        <v>0</v>
      </c>
      <c r="J25" s="102">
        <v>0</v>
      </c>
      <c r="K25" s="102">
        <v>0</v>
      </c>
      <c r="L25" s="102">
        <v>0</v>
      </c>
      <c r="M25" s="102">
        <v>0</v>
      </c>
      <c r="N25" s="102">
        <v>0</v>
      </c>
      <c r="O25" s="102">
        <v>0</v>
      </c>
      <c r="P25" s="102">
        <v>0</v>
      </c>
      <c r="Q25" s="102">
        <v>0</v>
      </c>
      <c r="R25" s="102">
        <v>0</v>
      </c>
      <c r="S25" s="102">
        <v>0</v>
      </c>
      <c r="T25" s="102">
        <v>0</v>
      </c>
      <c r="U25" s="102">
        <v>0</v>
      </c>
      <c r="V25" s="102">
        <v>0</v>
      </c>
      <c r="W25" s="102">
        <v>0</v>
      </c>
      <c r="X25" s="104">
        <f t="shared" si="4"/>
        <v>0</v>
      </c>
      <c r="Y25" s="102">
        <v>0</v>
      </c>
      <c r="Z25" s="104">
        <f t="shared" si="3"/>
        <v>0</v>
      </c>
    </row>
    <row r="26" spans="1:26" ht="12.75" customHeight="1" x14ac:dyDescent="0.25">
      <c r="A26" s="312" t="s">
        <v>411</v>
      </c>
      <c r="B26" s="312"/>
      <c r="C26" s="312"/>
      <c r="D26" s="312"/>
      <c r="E26" s="312"/>
      <c r="F26" s="312"/>
      <c r="G26" s="99">
        <v>20</v>
      </c>
      <c r="H26" s="102">
        <v>0</v>
      </c>
      <c r="I26" s="102">
        <v>0</v>
      </c>
      <c r="J26" s="102">
        <v>0</v>
      </c>
      <c r="K26" s="102">
        <v>0</v>
      </c>
      <c r="L26" s="102">
        <v>0</v>
      </c>
      <c r="M26" s="102">
        <v>0</v>
      </c>
      <c r="N26" s="102">
        <v>0</v>
      </c>
      <c r="O26" s="102">
        <v>0</v>
      </c>
      <c r="P26" s="102">
        <v>0</v>
      </c>
      <c r="Q26" s="102">
        <v>0</v>
      </c>
      <c r="R26" s="102">
        <v>0</v>
      </c>
      <c r="S26" s="102">
        <v>0</v>
      </c>
      <c r="T26" s="102">
        <v>0</v>
      </c>
      <c r="U26" s="102">
        <v>0</v>
      </c>
      <c r="V26" s="102">
        <v>0</v>
      </c>
      <c r="W26" s="102">
        <v>0</v>
      </c>
      <c r="X26" s="104">
        <f t="shared" si="4"/>
        <v>0</v>
      </c>
      <c r="Y26" s="102">
        <v>0</v>
      </c>
      <c r="Z26" s="104">
        <f t="shared" si="3"/>
        <v>0</v>
      </c>
    </row>
    <row r="27" spans="1:26" ht="12.75" customHeight="1" x14ac:dyDescent="0.25">
      <c r="A27" s="312" t="s">
        <v>404</v>
      </c>
      <c r="B27" s="312"/>
      <c r="C27" s="312"/>
      <c r="D27" s="312"/>
      <c r="E27" s="312"/>
      <c r="F27" s="312"/>
      <c r="G27" s="99">
        <v>21</v>
      </c>
      <c r="H27" s="102">
        <v>0</v>
      </c>
      <c r="I27" s="102">
        <v>0</v>
      </c>
      <c r="J27" s="102">
        <v>0</v>
      </c>
      <c r="K27" s="102">
        <v>0</v>
      </c>
      <c r="L27" s="102">
        <v>0</v>
      </c>
      <c r="M27" s="102">
        <v>0</v>
      </c>
      <c r="N27" s="102">
        <v>0</v>
      </c>
      <c r="O27" s="102">
        <v>0</v>
      </c>
      <c r="P27" s="102">
        <v>0</v>
      </c>
      <c r="Q27" s="102">
        <v>0</v>
      </c>
      <c r="R27" s="102">
        <v>0</v>
      </c>
      <c r="S27" s="102">
        <v>0</v>
      </c>
      <c r="T27" s="102">
        <v>0</v>
      </c>
      <c r="U27" s="102">
        <v>0</v>
      </c>
      <c r="V27" s="102">
        <v>0</v>
      </c>
      <c r="W27" s="102">
        <v>0</v>
      </c>
      <c r="X27" s="104">
        <f t="shared" si="4"/>
        <v>0</v>
      </c>
      <c r="Y27" s="102">
        <v>0</v>
      </c>
      <c r="Z27" s="104">
        <f t="shared" si="3"/>
        <v>0</v>
      </c>
    </row>
    <row r="28" spans="1:26" ht="12.75" customHeight="1" x14ac:dyDescent="0.25">
      <c r="A28" s="312" t="s">
        <v>405</v>
      </c>
      <c r="B28" s="312"/>
      <c r="C28" s="312"/>
      <c r="D28" s="312"/>
      <c r="E28" s="312"/>
      <c r="F28" s="312"/>
      <c r="G28" s="99">
        <v>22</v>
      </c>
      <c r="H28" s="102">
        <v>0</v>
      </c>
      <c r="I28" s="102">
        <v>0</v>
      </c>
      <c r="J28" s="102">
        <v>0</v>
      </c>
      <c r="K28" s="102">
        <v>0</v>
      </c>
      <c r="L28" s="102">
        <v>0</v>
      </c>
      <c r="M28" s="102">
        <v>0</v>
      </c>
      <c r="N28" s="102">
        <v>0</v>
      </c>
      <c r="O28" s="102">
        <v>0</v>
      </c>
      <c r="P28" s="102">
        <v>0</v>
      </c>
      <c r="Q28" s="102">
        <v>0</v>
      </c>
      <c r="R28" s="102">
        <v>0</v>
      </c>
      <c r="S28" s="102">
        <v>0</v>
      </c>
      <c r="T28" s="102">
        <v>0</v>
      </c>
      <c r="U28" s="102">
        <v>0</v>
      </c>
      <c r="V28" s="102">
        <v>0</v>
      </c>
      <c r="W28" s="102">
        <v>0</v>
      </c>
      <c r="X28" s="104">
        <f t="shared" si="4"/>
        <v>0</v>
      </c>
      <c r="Y28" s="102">
        <v>0</v>
      </c>
      <c r="Z28" s="104">
        <f t="shared" si="3"/>
        <v>0</v>
      </c>
    </row>
    <row r="29" spans="1:26" ht="12.75" customHeight="1" x14ac:dyDescent="0.25">
      <c r="A29" s="312" t="s">
        <v>406</v>
      </c>
      <c r="B29" s="312"/>
      <c r="C29" s="312"/>
      <c r="D29" s="312"/>
      <c r="E29" s="312"/>
      <c r="F29" s="312"/>
      <c r="G29" s="99">
        <v>23</v>
      </c>
      <c r="H29" s="102">
        <v>0</v>
      </c>
      <c r="I29" s="102">
        <v>0</v>
      </c>
      <c r="J29" s="102">
        <v>0</v>
      </c>
      <c r="K29" s="102">
        <v>0</v>
      </c>
      <c r="L29" s="102">
        <v>0</v>
      </c>
      <c r="M29" s="102">
        <v>0</v>
      </c>
      <c r="N29" s="102">
        <v>0</v>
      </c>
      <c r="O29" s="102">
        <v>0</v>
      </c>
      <c r="P29" s="102">
        <v>0</v>
      </c>
      <c r="Q29" s="102">
        <v>0</v>
      </c>
      <c r="R29" s="102">
        <v>0</v>
      </c>
      <c r="S29" s="102">
        <v>0</v>
      </c>
      <c r="T29" s="102">
        <v>0</v>
      </c>
      <c r="U29" s="102">
        <v>0</v>
      </c>
      <c r="V29" s="102">
        <v>0</v>
      </c>
      <c r="W29" s="102">
        <v>0</v>
      </c>
      <c r="X29" s="104">
        <f t="shared" si="4"/>
        <v>0</v>
      </c>
      <c r="Y29" s="102">
        <v>0</v>
      </c>
      <c r="Z29" s="104">
        <f t="shared" si="3"/>
        <v>0</v>
      </c>
    </row>
    <row r="30" spans="1:26" ht="21.75" customHeight="1" x14ac:dyDescent="0.25">
      <c r="A30" s="313" t="s">
        <v>407</v>
      </c>
      <c r="B30" s="313"/>
      <c r="C30" s="313"/>
      <c r="D30" s="313"/>
      <c r="E30" s="313"/>
      <c r="F30" s="313"/>
      <c r="G30" s="100">
        <v>24</v>
      </c>
      <c r="H30" s="104">
        <f>SUM(H10:H29)</f>
        <v>15640099</v>
      </c>
      <c r="I30" s="104">
        <f t="shared" ref="I30:Z30" si="5">SUM(I10:I29)</f>
        <v>65068457</v>
      </c>
      <c r="J30" s="104">
        <f t="shared" si="5"/>
        <v>2404708</v>
      </c>
      <c r="K30" s="104">
        <f t="shared" si="5"/>
        <v>0</v>
      </c>
      <c r="L30" s="104">
        <f t="shared" si="5"/>
        <v>9451</v>
      </c>
      <c r="M30" s="104">
        <f t="shared" si="5"/>
        <v>0</v>
      </c>
      <c r="N30" s="104">
        <f t="shared" si="5"/>
        <v>-43107403</v>
      </c>
      <c r="O30" s="104">
        <f t="shared" si="5"/>
        <v>0</v>
      </c>
      <c r="P30" s="104">
        <f t="shared" si="5"/>
        <v>0</v>
      </c>
      <c r="Q30" s="104">
        <f t="shared" si="5"/>
        <v>0</v>
      </c>
      <c r="R30" s="104">
        <f t="shared" si="5"/>
        <v>0</v>
      </c>
      <c r="S30" s="104">
        <f t="shared" si="5"/>
        <v>0</v>
      </c>
      <c r="T30" s="104">
        <f t="shared" si="5"/>
        <v>-178116</v>
      </c>
      <c r="U30" s="104">
        <f t="shared" si="5"/>
        <v>0</v>
      </c>
      <c r="V30" s="104">
        <f t="shared" si="5"/>
        <v>24341707</v>
      </c>
      <c r="W30" s="104">
        <f t="shared" si="5"/>
        <v>4068072</v>
      </c>
      <c r="X30" s="104">
        <f>SUM(X10:X29)</f>
        <v>68228073</v>
      </c>
      <c r="Y30" s="104">
        <f t="shared" si="5"/>
        <v>109726830</v>
      </c>
      <c r="Z30" s="104">
        <f t="shared" si="5"/>
        <v>177954903</v>
      </c>
    </row>
    <row r="31" spans="1:26" x14ac:dyDescent="0.25">
      <c r="A31" s="314" t="s">
        <v>276</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row>
    <row r="32" spans="1:26" ht="36.75" customHeight="1" x14ac:dyDescent="0.25">
      <c r="A32" s="311" t="s">
        <v>277</v>
      </c>
      <c r="B32" s="311"/>
      <c r="C32" s="311"/>
      <c r="D32" s="311"/>
      <c r="E32" s="311"/>
      <c r="F32" s="311"/>
      <c r="G32" s="100">
        <v>25</v>
      </c>
      <c r="H32" s="104">
        <f>SUM(H12:H20)</f>
        <v>0</v>
      </c>
      <c r="I32" s="104">
        <f t="shared" ref="I32:Z32" si="6">SUM(I12:I20)</f>
        <v>0</v>
      </c>
      <c r="J32" s="104">
        <f t="shared" si="6"/>
        <v>0</v>
      </c>
      <c r="K32" s="104">
        <f t="shared" si="6"/>
        <v>0</v>
      </c>
      <c r="L32" s="104">
        <f t="shared" si="6"/>
        <v>0</v>
      </c>
      <c r="M32" s="104">
        <f t="shared" si="6"/>
        <v>0</v>
      </c>
      <c r="N32" s="104">
        <f t="shared" si="6"/>
        <v>0</v>
      </c>
      <c r="O32" s="104">
        <f t="shared" si="6"/>
        <v>0</v>
      </c>
      <c r="P32" s="104">
        <f t="shared" si="6"/>
        <v>0</v>
      </c>
      <c r="Q32" s="104">
        <f t="shared" si="6"/>
        <v>0</v>
      </c>
      <c r="R32" s="104">
        <f t="shared" si="6"/>
        <v>0</v>
      </c>
      <c r="S32" s="104">
        <f t="shared" ref="S32:T32" si="7">SUM(S12:S20)</f>
        <v>0</v>
      </c>
      <c r="T32" s="104">
        <f t="shared" si="7"/>
        <v>156772</v>
      </c>
      <c r="U32" s="104">
        <f t="shared" ref="U32" si="8">SUM(U12:U20)</f>
        <v>0</v>
      </c>
      <c r="V32" s="104">
        <f t="shared" si="6"/>
        <v>0</v>
      </c>
      <c r="W32" s="104">
        <f t="shared" si="6"/>
        <v>0</v>
      </c>
      <c r="X32" s="104">
        <f>SUM(X12:X20)</f>
        <v>156772</v>
      </c>
      <c r="Y32" s="104">
        <f t="shared" si="6"/>
        <v>0</v>
      </c>
      <c r="Z32" s="104">
        <f t="shared" si="6"/>
        <v>156772</v>
      </c>
    </row>
    <row r="33" spans="1:26" ht="31.5" customHeight="1" x14ac:dyDescent="0.25">
      <c r="A33" s="311" t="s">
        <v>408</v>
      </c>
      <c r="B33" s="311"/>
      <c r="C33" s="311"/>
      <c r="D33" s="311"/>
      <c r="E33" s="311"/>
      <c r="F33" s="311"/>
      <c r="G33" s="100">
        <v>26</v>
      </c>
      <c r="H33" s="104">
        <f>H11+H32</f>
        <v>0</v>
      </c>
      <c r="I33" s="104">
        <f t="shared" ref="I33:Z33" si="9">I11+I32</f>
        <v>0</v>
      </c>
      <c r="J33" s="104">
        <f t="shared" si="9"/>
        <v>0</v>
      </c>
      <c r="K33" s="104">
        <f t="shared" si="9"/>
        <v>0</v>
      </c>
      <c r="L33" s="104">
        <f t="shared" si="9"/>
        <v>0</v>
      </c>
      <c r="M33" s="104">
        <f t="shared" si="9"/>
        <v>0</v>
      </c>
      <c r="N33" s="104">
        <f t="shared" si="9"/>
        <v>0</v>
      </c>
      <c r="O33" s="104">
        <f t="shared" si="9"/>
        <v>0</v>
      </c>
      <c r="P33" s="104">
        <f t="shared" si="9"/>
        <v>0</v>
      </c>
      <c r="Q33" s="104">
        <f t="shared" si="9"/>
        <v>0</v>
      </c>
      <c r="R33" s="104">
        <f t="shared" si="9"/>
        <v>0</v>
      </c>
      <c r="S33" s="104">
        <f t="shared" ref="S33:T33" si="10">S11+S32</f>
        <v>0</v>
      </c>
      <c r="T33" s="104">
        <f t="shared" si="10"/>
        <v>156772</v>
      </c>
      <c r="U33" s="104">
        <f t="shared" ref="U33" si="11">U11+U32</f>
        <v>0</v>
      </c>
      <c r="V33" s="104">
        <f t="shared" si="9"/>
        <v>0</v>
      </c>
      <c r="W33" s="104">
        <f t="shared" si="9"/>
        <v>4068072</v>
      </c>
      <c r="X33" s="104">
        <f>X11+X32</f>
        <v>4224844</v>
      </c>
      <c r="Y33" s="104">
        <f t="shared" si="9"/>
        <v>-3428928</v>
      </c>
      <c r="Z33" s="104">
        <f t="shared" si="9"/>
        <v>795916</v>
      </c>
    </row>
    <row r="34" spans="1:26" ht="30.75" customHeight="1" x14ac:dyDescent="0.25">
      <c r="A34" s="311" t="s">
        <v>409</v>
      </c>
      <c r="B34" s="311"/>
      <c r="C34" s="311"/>
      <c r="D34" s="311"/>
      <c r="E34" s="311"/>
      <c r="F34" s="311"/>
      <c r="G34" s="100">
        <v>27</v>
      </c>
      <c r="H34" s="104">
        <f>SUM(H21:H29)</f>
        <v>0</v>
      </c>
      <c r="I34" s="104">
        <f t="shared" ref="I34:Z34" si="12">SUM(I21:I29)</f>
        <v>0</v>
      </c>
      <c r="J34" s="104">
        <f t="shared" si="12"/>
        <v>0</v>
      </c>
      <c r="K34" s="104">
        <f t="shared" si="12"/>
        <v>0</v>
      </c>
      <c r="L34" s="104">
        <f t="shared" si="12"/>
        <v>9451</v>
      </c>
      <c r="M34" s="104">
        <f t="shared" si="12"/>
        <v>0</v>
      </c>
      <c r="N34" s="104">
        <f t="shared" si="12"/>
        <v>0</v>
      </c>
      <c r="O34" s="104">
        <f t="shared" si="12"/>
        <v>0</v>
      </c>
      <c r="P34" s="104">
        <f t="shared" si="12"/>
        <v>0</v>
      </c>
      <c r="Q34" s="104">
        <f t="shared" si="12"/>
        <v>0</v>
      </c>
      <c r="R34" s="104">
        <f t="shared" si="12"/>
        <v>0</v>
      </c>
      <c r="S34" s="104">
        <f t="shared" ref="S34:T34" si="13">SUM(S21:S29)</f>
        <v>0</v>
      </c>
      <c r="T34" s="104">
        <f t="shared" si="13"/>
        <v>0</v>
      </c>
      <c r="U34" s="104">
        <f t="shared" ref="U34" si="14">SUM(U21:U29)</f>
        <v>0</v>
      </c>
      <c r="V34" s="104">
        <f t="shared" si="12"/>
        <v>0</v>
      </c>
      <c r="W34" s="104">
        <f t="shared" si="12"/>
        <v>0</v>
      </c>
      <c r="X34" s="104">
        <f>SUM(X21:X29)</f>
        <v>-9451</v>
      </c>
      <c r="Y34" s="104">
        <f t="shared" si="12"/>
        <v>0</v>
      </c>
      <c r="Z34" s="104">
        <f t="shared" si="12"/>
        <v>-9451</v>
      </c>
    </row>
    <row r="35" spans="1:26" x14ac:dyDescent="0.25">
      <c r="A35" s="314" t="s">
        <v>278</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row>
    <row r="36" spans="1:26" ht="12.75" customHeight="1" x14ac:dyDescent="0.25">
      <c r="A36" s="317" t="s">
        <v>298</v>
      </c>
      <c r="B36" s="317"/>
      <c r="C36" s="317"/>
      <c r="D36" s="317"/>
      <c r="E36" s="317"/>
      <c r="F36" s="317"/>
      <c r="G36" s="99">
        <v>28</v>
      </c>
      <c r="H36" s="102">
        <v>15640099</v>
      </c>
      <c r="I36" s="102">
        <v>65068457</v>
      </c>
      <c r="J36" s="102">
        <v>2584877</v>
      </c>
      <c r="K36" s="102">
        <v>673995</v>
      </c>
      <c r="L36" s="102">
        <v>673995</v>
      </c>
      <c r="M36" s="102">
        <v>0</v>
      </c>
      <c r="N36" s="102">
        <v>-46254608</v>
      </c>
      <c r="O36" s="102">
        <v>0</v>
      </c>
      <c r="P36" s="102">
        <v>0</v>
      </c>
      <c r="Q36" s="102">
        <v>0</v>
      </c>
      <c r="R36" s="102">
        <v>0</v>
      </c>
      <c r="S36" s="102">
        <v>0</v>
      </c>
      <c r="T36" s="102">
        <v>-4696745</v>
      </c>
      <c r="U36" s="102">
        <v>0</v>
      </c>
      <c r="V36" s="102">
        <v>25729874</v>
      </c>
      <c r="W36" s="102">
        <v>0</v>
      </c>
      <c r="X36" s="103">
        <f>H36+I36+J36+K36-L36+M36+N36+O36+P36+Q36+R36+V36+W36+S36+T36+U36</f>
        <v>58071954</v>
      </c>
      <c r="Y36" s="102">
        <v>152968945</v>
      </c>
      <c r="Z36" s="103">
        <f t="shared" ref="Z36:Z38" si="15">X36+Y36</f>
        <v>211040899</v>
      </c>
    </row>
    <row r="37" spans="1:26" ht="12.75" customHeight="1" x14ac:dyDescent="0.25">
      <c r="A37" s="312" t="s">
        <v>264</v>
      </c>
      <c r="B37" s="312"/>
      <c r="C37" s="312"/>
      <c r="D37" s="312"/>
      <c r="E37" s="312"/>
      <c r="F37" s="312"/>
      <c r="G37" s="99">
        <v>29</v>
      </c>
      <c r="H37" s="102">
        <v>0</v>
      </c>
      <c r="I37" s="102">
        <v>0</v>
      </c>
      <c r="J37" s="102">
        <v>0</v>
      </c>
      <c r="K37" s="102">
        <v>0</v>
      </c>
      <c r="L37" s="102">
        <v>0</v>
      </c>
      <c r="M37" s="102">
        <v>0</v>
      </c>
      <c r="N37" s="102">
        <v>0</v>
      </c>
      <c r="O37" s="102">
        <v>0</v>
      </c>
      <c r="P37" s="102">
        <v>0</v>
      </c>
      <c r="Q37" s="102">
        <v>0</v>
      </c>
      <c r="R37" s="102">
        <v>0</v>
      </c>
      <c r="S37" s="102">
        <v>0</v>
      </c>
      <c r="T37" s="102">
        <v>0</v>
      </c>
      <c r="U37" s="102">
        <v>0</v>
      </c>
      <c r="V37" s="102">
        <v>0</v>
      </c>
      <c r="W37" s="102">
        <v>0</v>
      </c>
      <c r="X37" s="103">
        <f t="shared" ref="X37:X38" si="16">H37+I37+J37+K37-L37+M37+N37+O37+P37+Q37+R37+V37+W37+S37+T37+U37</f>
        <v>0</v>
      </c>
      <c r="Y37" s="102">
        <v>0</v>
      </c>
      <c r="Z37" s="103">
        <f t="shared" si="15"/>
        <v>0</v>
      </c>
    </row>
    <row r="38" spans="1:26" ht="12.75" customHeight="1" x14ac:dyDescent="0.25">
      <c r="A38" s="312" t="s">
        <v>265</v>
      </c>
      <c r="B38" s="312"/>
      <c r="C38" s="312"/>
      <c r="D38" s="312"/>
      <c r="E38" s="312"/>
      <c r="F38" s="312"/>
      <c r="G38" s="99">
        <v>30</v>
      </c>
      <c r="H38" s="102">
        <v>0</v>
      </c>
      <c r="I38" s="102">
        <v>0</v>
      </c>
      <c r="J38" s="102">
        <v>0</v>
      </c>
      <c r="K38" s="102">
        <v>0</v>
      </c>
      <c r="L38" s="102">
        <v>0</v>
      </c>
      <c r="M38" s="102">
        <v>0</v>
      </c>
      <c r="N38" s="102">
        <v>0</v>
      </c>
      <c r="O38" s="102">
        <v>0</v>
      </c>
      <c r="P38" s="102">
        <v>0</v>
      </c>
      <c r="Q38" s="102">
        <v>0</v>
      </c>
      <c r="R38" s="102">
        <v>0</v>
      </c>
      <c r="S38" s="102">
        <v>0</v>
      </c>
      <c r="T38" s="102">
        <v>0</v>
      </c>
      <c r="U38" s="102">
        <v>0</v>
      </c>
      <c r="V38" s="102">
        <v>0</v>
      </c>
      <c r="W38" s="102">
        <v>0</v>
      </c>
      <c r="X38" s="103">
        <f t="shared" si="16"/>
        <v>0</v>
      </c>
      <c r="Y38" s="102">
        <v>0</v>
      </c>
      <c r="Z38" s="103">
        <f t="shared" si="15"/>
        <v>0</v>
      </c>
    </row>
    <row r="39" spans="1:26" ht="25.5" customHeight="1" x14ac:dyDescent="0.25">
      <c r="A39" s="313" t="s">
        <v>410</v>
      </c>
      <c r="B39" s="313"/>
      <c r="C39" s="313"/>
      <c r="D39" s="313"/>
      <c r="E39" s="313"/>
      <c r="F39" s="313"/>
      <c r="G39" s="100">
        <v>31</v>
      </c>
      <c r="H39" s="104">
        <f>H36+H37+H38</f>
        <v>15640099</v>
      </c>
      <c r="I39" s="104">
        <f t="shared" ref="I39:Z39" si="17">I36+I37+I38</f>
        <v>65068457</v>
      </c>
      <c r="J39" s="104">
        <f t="shared" si="17"/>
        <v>2584877</v>
      </c>
      <c r="K39" s="104">
        <f t="shared" si="17"/>
        <v>673995</v>
      </c>
      <c r="L39" s="104">
        <f t="shared" si="17"/>
        <v>673995</v>
      </c>
      <c r="M39" s="104">
        <f t="shared" si="17"/>
        <v>0</v>
      </c>
      <c r="N39" s="104">
        <f t="shared" si="17"/>
        <v>-46254608</v>
      </c>
      <c r="O39" s="104">
        <f t="shared" si="17"/>
        <v>0</v>
      </c>
      <c r="P39" s="104">
        <f t="shared" si="17"/>
        <v>0</v>
      </c>
      <c r="Q39" s="104">
        <f t="shared" si="17"/>
        <v>0</v>
      </c>
      <c r="R39" s="104">
        <f t="shared" si="17"/>
        <v>0</v>
      </c>
      <c r="S39" s="104">
        <f t="shared" si="17"/>
        <v>0</v>
      </c>
      <c r="T39" s="104">
        <f t="shared" si="17"/>
        <v>-4696745</v>
      </c>
      <c r="U39" s="104">
        <f t="shared" si="17"/>
        <v>0</v>
      </c>
      <c r="V39" s="104">
        <f t="shared" si="17"/>
        <v>25729874</v>
      </c>
      <c r="W39" s="104">
        <f t="shared" si="17"/>
        <v>0</v>
      </c>
      <c r="X39" s="104">
        <f>X36+X37+X38</f>
        <v>58071954</v>
      </c>
      <c r="Y39" s="104">
        <f t="shared" si="17"/>
        <v>152968945</v>
      </c>
      <c r="Z39" s="104">
        <f t="shared" si="17"/>
        <v>211040899</v>
      </c>
    </row>
    <row r="40" spans="1:26" ht="12.75" customHeight="1" x14ac:dyDescent="0.25">
      <c r="A40" s="312" t="s">
        <v>266</v>
      </c>
      <c r="B40" s="312"/>
      <c r="C40" s="312"/>
      <c r="D40" s="312"/>
      <c r="E40" s="312"/>
      <c r="F40" s="312"/>
      <c r="G40" s="99">
        <v>32</v>
      </c>
      <c r="H40" s="101">
        <v>0</v>
      </c>
      <c r="I40" s="101">
        <v>0</v>
      </c>
      <c r="J40" s="101">
        <v>0</v>
      </c>
      <c r="K40" s="101">
        <v>0</v>
      </c>
      <c r="L40" s="101">
        <v>0</v>
      </c>
      <c r="M40" s="101">
        <v>0</v>
      </c>
      <c r="N40" s="101">
        <v>0</v>
      </c>
      <c r="O40" s="101">
        <v>0</v>
      </c>
      <c r="P40" s="101">
        <v>0</v>
      </c>
      <c r="Q40" s="101">
        <v>0</v>
      </c>
      <c r="R40" s="101">
        <v>0</v>
      </c>
      <c r="S40" s="101">
        <v>0</v>
      </c>
      <c r="T40" s="101">
        <v>0</v>
      </c>
      <c r="U40" s="102">
        <v>0</v>
      </c>
      <c r="V40" s="101">
        <v>0</v>
      </c>
      <c r="W40" s="102">
        <v>432617.99</v>
      </c>
      <c r="X40" s="103">
        <f>H40+I40+J40+K40-L40+M40+N40+O40+P40+Q40+R40+V40+W40+S40+T40+U40</f>
        <v>432617.99</v>
      </c>
      <c r="Y40" s="102">
        <v>2272.0100000000002</v>
      </c>
      <c r="Z40" s="103">
        <f t="shared" ref="Z40:Z58" si="18">X40+Y40</f>
        <v>434890</v>
      </c>
    </row>
    <row r="41" spans="1:26" ht="12.75" customHeight="1" x14ac:dyDescent="0.25">
      <c r="A41" s="312" t="s">
        <v>267</v>
      </c>
      <c r="B41" s="312"/>
      <c r="C41" s="312"/>
      <c r="D41" s="312"/>
      <c r="E41" s="312"/>
      <c r="F41" s="312"/>
      <c r="G41" s="99">
        <v>33</v>
      </c>
      <c r="H41" s="101">
        <v>0</v>
      </c>
      <c r="I41" s="101">
        <v>0</v>
      </c>
      <c r="J41" s="101">
        <v>0</v>
      </c>
      <c r="K41" s="101">
        <v>0</v>
      </c>
      <c r="L41" s="101">
        <v>0</v>
      </c>
      <c r="M41" s="101">
        <v>0</v>
      </c>
      <c r="N41" s="102">
        <v>0</v>
      </c>
      <c r="O41" s="101">
        <v>0</v>
      </c>
      <c r="P41" s="101">
        <v>0</v>
      </c>
      <c r="Q41" s="101">
        <v>0</v>
      </c>
      <c r="R41" s="101">
        <v>0</v>
      </c>
      <c r="S41" s="101">
        <v>0</v>
      </c>
      <c r="T41" s="102">
        <v>-2505753</v>
      </c>
      <c r="U41" s="102">
        <v>0</v>
      </c>
      <c r="V41" s="101">
        <v>0</v>
      </c>
      <c r="W41" s="101">
        <v>0</v>
      </c>
      <c r="X41" s="103">
        <f t="shared" ref="X41:X58" si="19">H41+I41+J41+K41-L41+M41+N41+O41+P41+Q41+R41+V41+W41+S41+T41+U41</f>
        <v>-2505753</v>
      </c>
      <c r="Y41" s="102">
        <v>0</v>
      </c>
      <c r="Z41" s="103">
        <f t="shared" si="18"/>
        <v>-2505753</v>
      </c>
    </row>
    <row r="42" spans="1:26" ht="27" customHeight="1" x14ac:dyDescent="0.25">
      <c r="A42" s="312" t="s">
        <v>279</v>
      </c>
      <c r="B42" s="312"/>
      <c r="C42" s="312"/>
      <c r="D42" s="312"/>
      <c r="E42" s="312"/>
      <c r="F42" s="312"/>
      <c r="G42" s="99">
        <v>34</v>
      </c>
      <c r="H42" s="101">
        <v>0</v>
      </c>
      <c r="I42" s="101">
        <v>0</v>
      </c>
      <c r="J42" s="101">
        <v>0</v>
      </c>
      <c r="K42" s="101">
        <v>0</v>
      </c>
      <c r="L42" s="101">
        <v>0</v>
      </c>
      <c r="M42" s="101">
        <v>0</v>
      </c>
      <c r="N42" s="101">
        <v>0</v>
      </c>
      <c r="O42" s="102">
        <v>0</v>
      </c>
      <c r="P42" s="101">
        <v>0</v>
      </c>
      <c r="Q42" s="101">
        <v>0</v>
      </c>
      <c r="R42" s="101">
        <v>0</v>
      </c>
      <c r="S42" s="101">
        <v>0</v>
      </c>
      <c r="T42" s="101">
        <v>0</v>
      </c>
      <c r="U42" s="102">
        <v>0</v>
      </c>
      <c r="V42" s="102">
        <v>0</v>
      </c>
      <c r="W42" s="102">
        <v>0</v>
      </c>
      <c r="X42" s="103">
        <f t="shared" si="19"/>
        <v>0</v>
      </c>
      <c r="Y42" s="102">
        <v>0</v>
      </c>
      <c r="Z42" s="103">
        <f t="shared" si="18"/>
        <v>0</v>
      </c>
    </row>
    <row r="43" spans="1:26" ht="20.25" customHeight="1" x14ac:dyDescent="0.25">
      <c r="A43" s="312" t="s">
        <v>399</v>
      </c>
      <c r="B43" s="312"/>
      <c r="C43" s="312"/>
      <c r="D43" s="312"/>
      <c r="E43" s="312"/>
      <c r="F43" s="312"/>
      <c r="G43" s="99">
        <v>35</v>
      </c>
      <c r="H43" s="101">
        <v>0</v>
      </c>
      <c r="I43" s="101">
        <v>0</v>
      </c>
      <c r="J43" s="101">
        <v>0</v>
      </c>
      <c r="K43" s="101">
        <v>0</v>
      </c>
      <c r="L43" s="101">
        <v>0</v>
      </c>
      <c r="M43" s="101">
        <v>0</v>
      </c>
      <c r="N43" s="101">
        <v>0</v>
      </c>
      <c r="O43" s="101">
        <v>0</v>
      </c>
      <c r="P43" s="102">
        <v>0</v>
      </c>
      <c r="Q43" s="101">
        <v>0</v>
      </c>
      <c r="R43" s="101">
        <v>0</v>
      </c>
      <c r="S43" s="101">
        <v>0</v>
      </c>
      <c r="T43" s="101">
        <v>0</v>
      </c>
      <c r="U43" s="102">
        <v>0</v>
      </c>
      <c r="V43" s="102">
        <v>0</v>
      </c>
      <c r="W43" s="102">
        <v>0</v>
      </c>
      <c r="X43" s="103">
        <f t="shared" si="19"/>
        <v>0</v>
      </c>
      <c r="Y43" s="102">
        <v>0</v>
      </c>
      <c r="Z43" s="103">
        <f t="shared" si="18"/>
        <v>0</v>
      </c>
    </row>
    <row r="44" spans="1:26" ht="21" customHeight="1" x14ac:dyDescent="0.25">
      <c r="A44" s="312" t="s">
        <v>269</v>
      </c>
      <c r="B44" s="312"/>
      <c r="C44" s="312"/>
      <c r="D44" s="312"/>
      <c r="E44" s="312"/>
      <c r="F44" s="312"/>
      <c r="G44" s="99">
        <v>36</v>
      </c>
      <c r="H44" s="101">
        <v>0</v>
      </c>
      <c r="I44" s="101">
        <v>0</v>
      </c>
      <c r="J44" s="101">
        <v>0</v>
      </c>
      <c r="K44" s="101">
        <v>0</v>
      </c>
      <c r="L44" s="101">
        <v>0</v>
      </c>
      <c r="M44" s="101">
        <v>0</v>
      </c>
      <c r="N44" s="101">
        <v>0</v>
      </c>
      <c r="O44" s="101">
        <v>0</v>
      </c>
      <c r="P44" s="101">
        <v>0</v>
      </c>
      <c r="Q44" s="102">
        <v>0</v>
      </c>
      <c r="R44" s="101">
        <v>0</v>
      </c>
      <c r="S44" s="101">
        <v>0</v>
      </c>
      <c r="T44" s="101">
        <v>0</v>
      </c>
      <c r="U44" s="102">
        <v>0</v>
      </c>
      <c r="V44" s="102">
        <v>0</v>
      </c>
      <c r="W44" s="102">
        <v>0</v>
      </c>
      <c r="X44" s="103">
        <f t="shared" si="19"/>
        <v>0</v>
      </c>
      <c r="Y44" s="102">
        <v>0</v>
      </c>
      <c r="Z44" s="103">
        <f t="shared" si="18"/>
        <v>0</v>
      </c>
    </row>
    <row r="45" spans="1:26" ht="29.25" customHeight="1" x14ac:dyDescent="0.25">
      <c r="A45" s="312" t="s">
        <v>270</v>
      </c>
      <c r="B45" s="312"/>
      <c r="C45" s="312"/>
      <c r="D45" s="312"/>
      <c r="E45" s="312"/>
      <c r="F45" s="312"/>
      <c r="G45" s="99">
        <v>37</v>
      </c>
      <c r="H45" s="101">
        <v>0</v>
      </c>
      <c r="I45" s="101">
        <v>0</v>
      </c>
      <c r="J45" s="101">
        <v>0</v>
      </c>
      <c r="K45" s="101">
        <v>0</v>
      </c>
      <c r="L45" s="101">
        <v>0</v>
      </c>
      <c r="M45" s="101">
        <v>0</v>
      </c>
      <c r="N45" s="101">
        <v>0</v>
      </c>
      <c r="O45" s="101">
        <v>0</v>
      </c>
      <c r="P45" s="101">
        <v>0</v>
      </c>
      <c r="Q45" s="101">
        <v>0</v>
      </c>
      <c r="R45" s="102">
        <v>0</v>
      </c>
      <c r="S45" s="102">
        <v>0</v>
      </c>
      <c r="T45" s="102">
        <v>0</v>
      </c>
      <c r="U45" s="102">
        <v>0</v>
      </c>
      <c r="V45" s="102">
        <v>0</v>
      </c>
      <c r="W45" s="102">
        <v>0</v>
      </c>
      <c r="X45" s="103">
        <f t="shared" si="19"/>
        <v>0</v>
      </c>
      <c r="Y45" s="102">
        <v>0</v>
      </c>
      <c r="Z45" s="103">
        <f t="shared" si="18"/>
        <v>0</v>
      </c>
    </row>
    <row r="46" spans="1:26" ht="21" customHeight="1" x14ac:dyDescent="0.25">
      <c r="A46" s="312" t="s">
        <v>280</v>
      </c>
      <c r="B46" s="312"/>
      <c r="C46" s="312"/>
      <c r="D46" s="312"/>
      <c r="E46" s="312"/>
      <c r="F46" s="312"/>
      <c r="G46" s="99">
        <v>38</v>
      </c>
      <c r="H46" s="101">
        <v>0</v>
      </c>
      <c r="I46" s="101">
        <v>0</v>
      </c>
      <c r="J46" s="101">
        <v>0</v>
      </c>
      <c r="K46" s="101">
        <v>0</v>
      </c>
      <c r="L46" s="101">
        <v>0</v>
      </c>
      <c r="M46" s="101">
        <v>0</v>
      </c>
      <c r="N46" s="102">
        <v>0</v>
      </c>
      <c r="O46" s="102">
        <v>0</v>
      </c>
      <c r="P46" s="102">
        <v>0</v>
      </c>
      <c r="Q46" s="102">
        <v>0</v>
      </c>
      <c r="R46" s="102">
        <v>0</v>
      </c>
      <c r="S46" s="102">
        <v>0</v>
      </c>
      <c r="T46" s="102">
        <v>0</v>
      </c>
      <c r="U46" s="102">
        <v>0</v>
      </c>
      <c r="V46" s="102">
        <v>0</v>
      </c>
      <c r="W46" s="102">
        <v>0</v>
      </c>
      <c r="X46" s="103">
        <f t="shared" si="19"/>
        <v>0</v>
      </c>
      <c r="Y46" s="102">
        <v>0</v>
      </c>
      <c r="Z46" s="103">
        <f t="shared" si="18"/>
        <v>0</v>
      </c>
    </row>
    <row r="47" spans="1:26" ht="12.75" customHeight="1" x14ac:dyDescent="0.25">
      <c r="A47" s="312" t="s">
        <v>272</v>
      </c>
      <c r="B47" s="312"/>
      <c r="C47" s="312"/>
      <c r="D47" s="312"/>
      <c r="E47" s="312"/>
      <c r="F47" s="312"/>
      <c r="G47" s="99">
        <v>39</v>
      </c>
      <c r="H47" s="101">
        <v>0</v>
      </c>
      <c r="I47" s="101">
        <v>0</v>
      </c>
      <c r="J47" s="101">
        <v>0</v>
      </c>
      <c r="K47" s="101">
        <v>0</v>
      </c>
      <c r="L47" s="101">
        <v>0</v>
      </c>
      <c r="M47" s="101">
        <v>0</v>
      </c>
      <c r="N47" s="102">
        <v>0</v>
      </c>
      <c r="O47" s="102">
        <v>0</v>
      </c>
      <c r="P47" s="102">
        <v>0</v>
      </c>
      <c r="Q47" s="102">
        <v>0</v>
      </c>
      <c r="R47" s="102">
        <v>0</v>
      </c>
      <c r="S47" s="102">
        <v>0</v>
      </c>
      <c r="T47" s="102">
        <v>0</v>
      </c>
      <c r="U47" s="102">
        <v>0</v>
      </c>
      <c r="V47" s="102">
        <v>0</v>
      </c>
      <c r="W47" s="102">
        <v>0</v>
      </c>
      <c r="X47" s="103">
        <f t="shared" si="19"/>
        <v>0</v>
      </c>
      <c r="Y47" s="102">
        <v>0</v>
      </c>
      <c r="Z47" s="103">
        <f t="shared" si="18"/>
        <v>0</v>
      </c>
    </row>
    <row r="48" spans="1:26" ht="12.75" customHeight="1" x14ac:dyDescent="0.25">
      <c r="A48" s="312" t="s">
        <v>273</v>
      </c>
      <c r="B48" s="312"/>
      <c r="C48" s="312"/>
      <c r="D48" s="312"/>
      <c r="E48" s="312"/>
      <c r="F48" s="312"/>
      <c r="G48" s="99">
        <v>40</v>
      </c>
      <c r="H48" s="102">
        <v>0</v>
      </c>
      <c r="I48" s="102">
        <v>0</v>
      </c>
      <c r="J48" s="102">
        <v>0</v>
      </c>
      <c r="K48" s="102">
        <v>0</v>
      </c>
      <c r="L48" s="102">
        <v>0</v>
      </c>
      <c r="M48" s="102">
        <v>0</v>
      </c>
      <c r="N48" s="102">
        <v>0</v>
      </c>
      <c r="O48" s="102">
        <v>0</v>
      </c>
      <c r="P48" s="102">
        <v>0</v>
      </c>
      <c r="Q48" s="102">
        <v>0</v>
      </c>
      <c r="R48" s="102">
        <v>0</v>
      </c>
      <c r="S48" s="102">
        <v>0</v>
      </c>
      <c r="T48" s="102">
        <v>0</v>
      </c>
      <c r="U48" s="102">
        <v>0</v>
      </c>
      <c r="V48" s="102">
        <v>0</v>
      </c>
      <c r="W48" s="102">
        <v>0</v>
      </c>
      <c r="X48" s="103">
        <f t="shared" si="19"/>
        <v>0</v>
      </c>
      <c r="Y48" s="102">
        <v>32965292</v>
      </c>
      <c r="Z48" s="103">
        <f t="shared" si="18"/>
        <v>32965292</v>
      </c>
    </row>
    <row r="49" spans="1:26" ht="12.75" customHeight="1" x14ac:dyDescent="0.25">
      <c r="A49" s="312" t="s">
        <v>274</v>
      </c>
      <c r="B49" s="312"/>
      <c r="C49" s="312"/>
      <c r="D49" s="312"/>
      <c r="E49" s="312"/>
      <c r="F49" s="312"/>
      <c r="G49" s="99">
        <v>41</v>
      </c>
      <c r="H49" s="101">
        <v>0</v>
      </c>
      <c r="I49" s="101">
        <v>0</v>
      </c>
      <c r="J49" s="101">
        <v>0</v>
      </c>
      <c r="K49" s="101">
        <v>0</v>
      </c>
      <c r="L49" s="101">
        <v>0</v>
      </c>
      <c r="M49" s="101">
        <v>0</v>
      </c>
      <c r="N49" s="102">
        <v>0</v>
      </c>
      <c r="O49" s="102">
        <v>0</v>
      </c>
      <c r="P49" s="102">
        <v>0</v>
      </c>
      <c r="Q49" s="102">
        <v>0</v>
      </c>
      <c r="R49" s="102">
        <v>0</v>
      </c>
      <c r="S49" s="102">
        <v>0</v>
      </c>
      <c r="T49" s="102">
        <v>0</v>
      </c>
      <c r="U49" s="102">
        <v>0</v>
      </c>
      <c r="V49" s="102">
        <v>0</v>
      </c>
      <c r="W49" s="102">
        <v>0</v>
      </c>
      <c r="X49" s="103">
        <f t="shared" si="19"/>
        <v>0</v>
      </c>
      <c r="Y49" s="102">
        <v>0</v>
      </c>
      <c r="Z49" s="103">
        <f t="shared" si="18"/>
        <v>0</v>
      </c>
    </row>
    <row r="50" spans="1:26" ht="24" customHeight="1" x14ac:dyDescent="0.25">
      <c r="A50" s="312" t="s">
        <v>400</v>
      </c>
      <c r="B50" s="312"/>
      <c r="C50" s="312"/>
      <c r="D50" s="312"/>
      <c r="E50" s="312"/>
      <c r="F50" s="312"/>
      <c r="G50" s="99">
        <v>42</v>
      </c>
      <c r="H50" s="102">
        <v>0</v>
      </c>
      <c r="I50" s="102">
        <v>0</v>
      </c>
      <c r="J50" s="102">
        <v>0</v>
      </c>
      <c r="K50" s="102">
        <v>0</v>
      </c>
      <c r="L50" s="102">
        <v>0</v>
      </c>
      <c r="M50" s="102">
        <v>0</v>
      </c>
      <c r="N50" s="102">
        <v>0</v>
      </c>
      <c r="O50" s="102">
        <v>0</v>
      </c>
      <c r="P50" s="102">
        <v>0</v>
      </c>
      <c r="Q50" s="102">
        <v>0</v>
      </c>
      <c r="R50" s="102">
        <v>0</v>
      </c>
      <c r="S50" s="102">
        <v>0</v>
      </c>
      <c r="T50" s="102">
        <v>0</v>
      </c>
      <c r="U50" s="102">
        <v>0</v>
      </c>
      <c r="V50" s="102">
        <v>0</v>
      </c>
      <c r="W50" s="102">
        <v>0</v>
      </c>
      <c r="X50" s="103">
        <f t="shared" si="19"/>
        <v>0</v>
      </c>
      <c r="Y50" s="102">
        <v>0</v>
      </c>
      <c r="Z50" s="103">
        <f t="shared" si="18"/>
        <v>0</v>
      </c>
    </row>
    <row r="51" spans="1:26" ht="26.25" customHeight="1" x14ac:dyDescent="0.25">
      <c r="A51" s="312" t="s">
        <v>401</v>
      </c>
      <c r="B51" s="312"/>
      <c r="C51" s="312"/>
      <c r="D51" s="312"/>
      <c r="E51" s="312"/>
      <c r="F51" s="312"/>
      <c r="G51" s="99">
        <v>43</v>
      </c>
      <c r="H51" s="102">
        <v>0</v>
      </c>
      <c r="I51" s="102">
        <v>0</v>
      </c>
      <c r="J51" s="102">
        <v>0</v>
      </c>
      <c r="K51" s="102">
        <v>0</v>
      </c>
      <c r="L51" s="102">
        <v>0</v>
      </c>
      <c r="M51" s="102">
        <v>0</v>
      </c>
      <c r="N51" s="102">
        <v>0</v>
      </c>
      <c r="O51" s="102">
        <v>0</v>
      </c>
      <c r="P51" s="102">
        <v>0</v>
      </c>
      <c r="Q51" s="102">
        <v>0</v>
      </c>
      <c r="R51" s="102">
        <v>0</v>
      </c>
      <c r="S51" s="102">
        <v>0</v>
      </c>
      <c r="T51" s="102">
        <v>0</v>
      </c>
      <c r="U51" s="102">
        <v>0</v>
      </c>
      <c r="V51" s="102">
        <v>0</v>
      </c>
      <c r="W51" s="102">
        <v>0</v>
      </c>
      <c r="X51" s="103">
        <f t="shared" si="19"/>
        <v>0</v>
      </c>
      <c r="Y51" s="102">
        <v>0</v>
      </c>
      <c r="Z51" s="103">
        <f t="shared" si="18"/>
        <v>0</v>
      </c>
    </row>
    <row r="52" spans="1:26" ht="22.5" customHeight="1" x14ac:dyDescent="0.25">
      <c r="A52" s="312" t="s">
        <v>402</v>
      </c>
      <c r="B52" s="312"/>
      <c r="C52" s="312"/>
      <c r="D52" s="312"/>
      <c r="E52" s="312"/>
      <c r="F52" s="312"/>
      <c r="G52" s="99">
        <v>44</v>
      </c>
      <c r="H52" s="102">
        <v>0</v>
      </c>
      <c r="I52" s="102">
        <v>0</v>
      </c>
      <c r="J52" s="102">
        <v>0</v>
      </c>
      <c r="K52" s="102">
        <v>0</v>
      </c>
      <c r="L52" s="102">
        <v>0</v>
      </c>
      <c r="M52" s="102">
        <v>0</v>
      </c>
      <c r="N52" s="102">
        <v>0</v>
      </c>
      <c r="O52" s="102">
        <v>0</v>
      </c>
      <c r="P52" s="102">
        <v>0</v>
      </c>
      <c r="Q52" s="102">
        <v>0</v>
      </c>
      <c r="R52" s="102">
        <v>0</v>
      </c>
      <c r="S52" s="102">
        <v>0</v>
      </c>
      <c r="T52" s="102">
        <v>0</v>
      </c>
      <c r="U52" s="102">
        <v>0</v>
      </c>
      <c r="V52" s="102">
        <v>0</v>
      </c>
      <c r="W52" s="102">
        <v>0</v>
      </c>
      <c r="X52" s="103">
        <f t="shared" si="19"/>
        <v>0</v>
      </c>
      <c r="Y52" s="102">
        <v>0</v>
      </c>
      <c r="Z52" s="103">
        <f t="shared" si="18"/>
        <v>0</v>
      </c>
    </row>
    <row r="53" spans="1:26" ht="12.75" customHeight="1" x14ac:dyDescent="0.25">
      <c r="A53" s="312" t="s">
        <v>275</v>
      </c>
      <c r="B53" s="312"/>
      <c r="C53" s="312"/>
      <c r="D53" s="312"/>
      <c r="E53" s="312"/>
      <c r="F53" s="312"/>
      <c r="G53" s="99">
        <v>45</v>
      </c>
      <c r="H53" s="102">
        <v>0</v>
      </c>
      <c r="I53" s="102">
        <v>0</v>
      </c>
      <c r="J53" s="102">
        <v>0</v>
      </c>
      <c r="K53" s="102">
        <v>1152742</v>
      </c>
      <c r="L53" s="102">
        <v>1152742</v>
      </c>
      <c r="M53" s="102">
        <v>0</v>
      </c>
      <c r="N53" s="102">
        <v>0</v>
      </c>
      <c r="O53" s="102">
        <v>0</v>
      </c>
      <c r="P53" s="102">
        <v>0</v>
      </c>
      <c r="Q53" s="102">
        <v>0</v>
      </c>
      <c r="R53" s="102">
        <v>0</v>
      </c>
      <c r="S53" s="102">
        <v>0</v>
      </c>
      <c r="T53" s="102">
        <v>0</v>
      </c>
      <c r="U53" s="102">
        <v>0</v>
      </c>
      <c r="V53" s="102">
        <v>-1152742</v>
      </c>
      <c r="W53" s="102">
        <v>0</v>
      </c>
      <c r="X53" s="103">
        <f t="shared" si="19"/>
        <v>-1152742</v>
      </c>
      <c r="Y53" s="102">
        <v>0</v>
      </c>
      <c r="Z53" s="103">
        <f t="shared" si="18"/>
        <v>-1152742</v>
      </c>
    </row>
    <row r="54" spans="1:26" ht="12.75" customHeight="1" x14ac:dyDescent="0.25">
      <c r="A54" s="312" t="s">
        <v>403</v>
      </c>
      <c r="B54" s="312"/>
      <c r="C54" s="312"/>
      <c r="D54" s="312"/>
      <c r="E54" s="312"/>
      <c r="F54" s="312"/>
      <c r="G54" s="99">
        <v>46</v>
      </c>
      <c r="H54" s="102">
        <v>7806997</v>
      </c>
      <c r="I54" s="102">
        <v>138241131</v>
      </c>
      <c r="J54" s="102">
        <v>0</v>
      </c>
      <c r="K54" s="102">
        <v>0</v>
      </c>
      <c r="L54" s="102">
        <v>0</v>
      </c>
      <c r="M54" s="102">
        <v>0</v>
      </c>
      <c r="N54" s="102">
        <v>0</v>
      </c>
      <c r="O54" s="102">
        <v>0</v>
      </c>
      <c r="P54" s="102">
        <v>0</v>
      </c>
      <c r="Q54" s="102">
        <v>0</v>
      </c>
      <c r="R54" s="102">
        <v>0</v>
      </c>
      <c r="S54" s="102">
        <v>0</v>
      </c>
      <c r="T54" s="102">
        <v>0</v>
      </c>
      <c r="U54" s="102">
        <v>0</v>
      </c>
      <c r="V54" s="102">
        <v>0</v>
      </c>
      <c r="W54" s="102">
        <v>0</v>
      </c>
      <c r="X54" s="103">
        <f t="shared" si="19"/>
        <v>146048128</v>
      </c>
      <c r="Y54" s="102">
        <v>0</v>
      </c>
      <c r="Z54" s="103">
        <f t="shared" si="18"/>
        <v>146048128</v>
      </c>
    </row>
    <row r="55" spans="1:26" ht="12.75" customHeight="1" x14ac:dyDescent="0.25">
      <c r="A55" s="312" t="s">
        <v>411</v>
      </c>
      <c r="B55" s="312"/>
      <c r="C55" s="312"/>
      <c r="D55" s="312"/>
      <c r="E55" s="312"/>
      <c r="F55" s="312"/>
      <c r="G55" s="99">
        <v>47</v>
      </c>
      <c r="H55" s="102">
        <v>0</v>
      </c>
      <c r="I55" s="102">
        <v>0</v>
      </c>
      <c r="J55" s="102">
        <v>0</v>
      </c>
      <c r="K55" s="102">
        <v>0</v>
      </c>
      <c r="L55" s="102">
        <v>0</v>
      </c>
      <c r="M55" s="102">
        <v>0</v>
      </c>
      <c r="N55" s="102">
        <v>0</v>
      </c>
      <c r="O55" s="102">
        <v>0</v>
      </c>
      <c r="P55" s="102">
        <v>0</v>
      </c>
      <c r="Q55" s="102">
        <v>0</v>
      </c>
      <c r="R55" s="102">
        <v>0</v>
      </c>
      <c r="S55" s="102">
        <v>0</v>
      </c>
      <c r="T55" s="102">
        <v>0</v>
      </c>
      <c r="U55" s="102">
        <v>0</v>
      </c>
      <c r="V55" s="102">
        <v>0</v>
      </c>
      <c r="W55" s="102">
        <v>0</v>
      </c>
      <c r="X55" s="103">
        <f t="shared" si="19"/>
        <v>0</v>
      </c>
      <c r="Y55" s="102">
        <v>0</v>
      </c>
      <c r="Z55" s="103">
        <f t="shared" si="18"/>
        <v>0</v>
      </c>
    </row>
    <row r="56" spans="1:26" ht="12.75" customHeight="1" x14ac:dyDescent="0.25">
      <c r="A56" s="312" t="s">
        <v>404</v>
      </c>
      <c r="B56" s="312"/>
      <c r="C56" s="312"/>
      <c r="D56" s="312"/>
      <c r="E56" s="312"/>
      <c r="F56" s="312"/>
      <c r="G56" s="99">
        <v>48</v>
      </c>
      <c r="H56" s="102">
        <v>0</v>
      </c>
      <c r="I56" s="102">
        <v>0</v>
      </c>
      <c r="J56" s="102">
        <v>0</v>
      </c>
      <c r="K56" s="102">
        <v>0</v>
      </c>
      <c r="L56" s="102">
        <v>0</v>
      </c>
      <c r="M56" s="102">
        <v>0</v>
      </c>
      <c r="N56" s="102">
        <v>0</v>
      </c>
      <c r="O56" s="102">
        <v>0</v>
      </c>
      <c r="P56" s="102">
        <v>0</v>
      </c>
      <c r="Q56" s="102">
        <v>0</v>
      </c>
      <c r="R56" s="102">
        <v>0</v>
      </c>
      <c r="S56" s="102">
        <v>0</v>
      </c>
      <c r="T56" s="102">
        <v>0</v>
      </c>
      <c r="U56" s="102">
        <v>0</v>
      </c>
      <c r="V56" s="102">
        <v>0</v>
      </c>
      <c r="W56" s="102">
        <v>0</v>
      </c>
      <c r="X56" s="103">
        <f t="shared" si="19"/>
        <v>0</v>
      </c>
      <c r="Y56" s="102">
        <v>0</v>
      </c>
      <c r="Z56" s="103">
        <f t="shared" si="18"/>
        <v>0</v>
      </c>
    </row>
    <row r="57" spans="1:26" ht="12.75" customHeight="1" x14ac:dyDescent="0.25">
      <c r="A57" s="312" t="s">
        <v>412</v>
      </c>
      <c r="B57" s="312"/>
      <c r="C57" s="312"/>
      <c r="D57" s="312"/>
      <c r="E57" s="312"/>
      <c r="F57" s="312"/>
      <c r="G57" s="99">
        <v>49</v>
      </c>
      <c r="H57" s="102">
        <v>0</v>
      </c>
      <c r="I57" s="102">
        <v>0</v>
      </c>
      <c r="J57" s="102">
        <v>1393585</v>
      </c>
      <c r="K57" s="102">
        <v>0</v>
      </c>
      <c r="L57" s="102">
        <v>0</v>
      </c>
      <c r="M57" s="102">
        <v>0</v>
      </c>
      <c r="N57" s="102">
        <v>0</v>
      </c>
      <c r="O57" s="102">
        <v>0</v>
      </c>
      <c r="P57" s="102">
        <v>0</v>
      </c>
      <c r="Q57" s="102">
        <v>0</v>
      </c>
      <c r="R57" s="102">
        <v>0</v>
      </c>
      <c r="S57" s="102">
        <v>0</v>
      </c>
      <c r="T57" s="102">
        <v>0</v>
      </c>
      <c r="U57" s="102">
        <v>0</v>
      </c>
      <c r="V57" s="102">
        <v>-1393585</v>
      </c>
      <c r="W57" s="102">
        <v>0</v>
      </c>
      <c r="X57" s="103">
        <f t="shared" si="19"/>
        <v>0</v>
      </c>
      <c r="Y57" s="102">
        <v>0</v>
      </c>
      <c r="Z57" s="103">
        <f t="shared" si="18"/>
        <v>0</v>
      </c>
    </row>
    <row r="58" spans="1:26" ht="12.75" customHeight="1" x14ac:dyDescent="0.25">
      <c r="A58" s="312" t="s">
        <v>406</v>
      </c>
      <c r="B58" s="312"/>
      <c r="C58" s="312"/>
      <c r="D58" s="312"/>
      <c r="E58" s="312"/>
      <c r="F58" s="312"/>
      <c r="G58" s="99">
        <v>50</v>
      </c>
      <c r="H58" s="102">
        <v>0</v>
      </c>
      <c r="I58" s="102">
        <v>0</v>
      </c>
      <c r="J58" s="102">
        <v>0</v>
      </c>
      <c r="K58" s="102">
        <v>0</v>
      </c>
      <c r="L58" s="102">
        <v>0</v>
      </c>
      <c r="M58" s="102">
        <v>0</v>
      </c>
      <c r="N58" s="102">
        <v>0</v>
      </c>
      <c r="O58" s="102">
        <v>0</v>
      </c>
      <c r="P58" s="102">
        <v>0</v>
      </c>
      <c r="Q58" s="102">
        <v>0</v>
      </c>
      <c r="R58" s="102">
        <v>0</v>
      </c>
      <c r="S58" s="102">
        <v>0</v>
      </c>
      <c r="T58" s="102">
        <v>0</v>
      </c>
      <c r="U58" s="102">
        <v>0</v>
      </c>
      <c r="V58" s="102">
        <v>0</v>
      </c>
      <c r="W58" s="102">
        <v>0</v>
      </c>
      <c r="X58" s="103">
        <f t="shared" si="19"/>
        <v>0</v>
      </c>
      <c r="Y58" s="102">
        <v>0</v>
      </c>
      <c r="Z58" s="103">
        <f t="shared" si="18"/>
        <v>0</v>
      </c>
    </row>
    <row r="59" spans="1:26" ht="25.5" customHeight="1" x14ac:dyDescent="0.25">
      <c r="A59" s="313" t="s">
        <v>413</v>
      </c>
      <c r="B59" s="313"/>
      <c r="C59" s="313"/>
      <c r="D59" s="313"/>
      <c r="E59" s="313"/>
      <c r="F59" s="313"/>
      <c r="G59" s="100">
        <v>51</v>
      </c>
      <c r="H59" s="104">
        <f>SUM(H39:H58)</f>
        <v>23447096</v>
      </c>
      <c r="I59" s="104">
        <f t="shared" ref="I59:Z59" si="20">SUM(I39:I58)</f>
        <v>203309588</v>
      </c>
      <c r="J59" s="104">
        <f t="shared" si="20"/>
        <v>3978462</v>
      </c>
      <c r="K59" s="104">
        <f t="shared" si="20"/>
        <v>1826737</v>
      </c>
      <c r="L59" s="104">
        <f t="shared" si="20"/>
        <v>1826737</v>
      </c>
      <c r="M59" s="104">
        <f t="shared" si="20"/>
        <v>0</v>
      </c>
      <c r="N59" s="104">
        <f t="shared" si="20"/>
        <v>-46254608</v>
      </c>
      <c r="O59" s="104">
        <f t="shared" si="20"/>
        <v>0</v>
      </c>
      <c r="P59" s="104">
        <f t="shared" si="20"/>
        <v>0</v>
      </c>
      <c r="Q59" s="104">
        <f t="shared" si="20"/>
        <v>0</v>
      </c>
      <c r="R59" s="104">
        <f t="shared" si="20"/>
        <v>0</v>
      </c>
      <c r="S59" s="104">
        <f t="shared" si="20"/>
        <v>0</v>
      </c>
      <c r="T59" s="104">
        <f t="shared" si="20"/>
        <v>-7202498</v>
      </c>
      <c r="U59" s="104">
        <f t="shared" si="20"/>
        <v>0</v>
      </c>
      <c r="V59" s="104">
        <f t="shared" si="20"/>
        <v>23183547</v>
      </c>
      <c r="W59" s="104">
        <f t="shared" si="20"/>
        <v>432617.99</v>
      </c>
      <c r="X59" s="104">
        <f>SUM(X39:X58)</f>
        <v>200894204.99000001</v>
      </c>
      <c r="Y59" s="104">
        <f t="shared" si="20"/>
        <v>185936509.00999999</v>
      </c>
      <c r="Z59" s="104">
        <f t="shared" si="20"/>
        <v>386830714</v>
      </c>
    </row>
    <row r="60" spans="1:26" x14ac:dyDescent="0.25">
      <c r="A60" s="314" t="s">
        <v>276</v>
      </c>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c r="Z60" s="315"/>
    </row>
    <row r="61" spans="1:26" ht="31.5" customHeight="1" x14ac:dyDescent="0.25">
      <c r="A61" s="311" t="s">
        <v>414</v>
      </c>
      <c r="B61" s="311"/>
      <c r="C61" s="311"/>
      <c r="D61" s="311"/>
      <c r="E61" s="311"/>
      <c r="F61" s="311"/>
      <c r="G61" s="100">
        <v>52</v>
      </c>
      <c r="H61" s="103">
        <f>SUM(H41:H49)</f>
        <v>0</v>
      </c>
      <c r="I61" s="103">
        <f t="shared" ref="I61:Z61" si="21">SUM(I41:I49)</f>
        <v>0</v>
      </c>
      <c r="J61" s="103">
        <f t="shared" si="21"/>
        <v>0</v>
      </c>
      <c r="K61" s="103">
        <f t="shared" si="21"/>
        <v>0</v>
      </c>
      <c r="L61" s="103">
        <f t="shared" si="21"/>
        <v>0</v>
      </c>
      <c r="M61" s="103">
        <f t="shared" si="21"/>
        <v>0</v>
      </c>
      <c r="N61" s="103">
        <f t="shared" si="21"/>
        <v>0</v>
      </c>
      <c r="O61" s="103">
        <f t="shared" si="21"/>
        <v>0</v>
      </c>
      <c r="P61" s="103">
        <f t="shared" si="21"/>
        <v>0</v>
      </c>
      <c r="Q61" s="103">
        <f t="shared" si="21"/>
        <v>0</v>
      </c>
      <c r="R61" s="103">
        <f t="shared" si="21"/>
        <v>0</v>
      </c>
      <c r="S61" s="103">
        <f t="shared" ref="S61:T61" si="22">SUM(S41:S49)</f>
        <v>0</v>
      </c>
      <c r="T61" s="103">
        <f t="shared" si="22"/>
        <v>-2505753</v>
      </c>
      <c r="U61" s="103">
        <f t="shared" ref="U61" si="23">SUM(U41:U49)</f>
        <v>0</v>
      </c>
      <c r="V61" s="103">
        <f t="shared" si="21"/>
        <v>0</v>
      </c>
      <c r="W61" s="103">
        <f t="shared" si="21"/>
        <v>0</v>
      </c>
      <c r="X61" s="103">
        <f>SUM(X41:X49)</f>
        <v>-2505753</v>
      </c>
      <c r="Y61" s="103">
        <f t="shared" si="21"/>
        <v>32965292</v>
      </c>
      <c r="Z61" s="103">
        <f t="shared" si="21"/>
        <v>30459539</v>
      </c>
    </row>
    <row r="62" spans="1:26" ht="27.75" customHeight="1" x14ac:dyDescent="0.25">
      <c r="A62" s="311" t="s">
        <v>415</v>
      </c>
      <c r="B62" s="311"/>
      <c r="C62" s="311"/>
      <c r="D62" s="311"/>
      <c r="E62" s="311"/>
      <c r="F62" s="311"/>
      <c r="G62" s="100">
        <v>53</v>
      </c>
      <c r="H62" s="103">
        <f>H40+H61</f>
        <v>0</v>
      </c>
      <c r="I62" s="103">
        <f t="shared" ref="I62:Z62" si="24">I40+I61</f>
        <v>0</v>
      </c>
      <c r="J62" s="103">
        <f t="shared" si="24"/>
        <v>0</v>
      </c>
      <c r="K62" s="103">
        <f t="shared" si="24"/>
        <v>0</v>
      </c>
      <c r="L62" s="103">
        <f t="shared" si="24"/>
        <v>0</v>
      </c>
      <c r="M62" s="103">
        <f t="shared" si="24"/>
        <v>0</v>
      </c>
      <c r="N62" s="103">
        <f t="shared" si="24"/>
        <v>0</v>
      </c>
      <c r="O62" s="103">
        <f t="shared" si="24"/>
        <v>0</v>
      </c>
      <c r="P62" s="103">
        <f t="shared" si="24"/>
        <v>0</v>
      </c>
      <c r="Q62" s="103">
        <f t="shared" si="24"/>
        <v>0</v>
      </c>
      <c r="R62" s="103">
        <f t="shared" si="24"/>
        <v>0</v>
      </c>
      <c r="S62" s="103">
        <f t="shared" ref="S62:T62" si="25">S40+S61</f>
        <v>0</v>
      </c>
      <c r="T62" s="103">
        <f t="shared" si="25"/>
        <v>-2505753</v>
      </c>
      <c r="U62" s="103">
        <f t="shared" ref="U62" si="26">U40+U61</f>
        <v>0</v>
      </c>
      <c r="V62" s="103">
        <f t="shared" si="24"/>
        <v>0</v>
      </c>
      <c r="W62" s="103">
        <f t="shared" si="24"/>
        <v>432617.99</v>
      </c>
      <c r="X62" s="103">
        <f>X40+X61</f>
        <v>-2073135.01</v>
      </c>
      <c r="Y62" s="103">
        <f t="shared" si="24"/>
        <v>32967564.010000002</v>
      </c>
      <c r="Z62" s="103">
        <f t="shared" si="24"/>
        <v>30894429</v>
      </c>
    </row>
    <row r="63" spans="1:26" ht="29.25" customHeight="1" x14ac:dyDescent="0.25">
      <c r="A63" s="311" t="s">
        <v>416</v>
      </c>
      <c r="B63" s="311"/>
      <c r="C63" s="311"/>
      <c r="D63" s="311"/>
      <c r="E63" s="311"/>
      <c r="F63" s="311"/>
      <c r="G63" s="100">
        <v>54</v>
      </c>
      <c r="H63" s="103">
        <f>SUM(H50:H58)</f>
        <v>7806997</v>
      </c>
      <c r="I63" s="103">
        <f t="shared" ref="I63:Z63" si="27">SUM(I50:I58)</f>
        <v>138241131</v>
      </c>
      <c r="J63" s="103">
        <f t="shared" si="27"/>
        <v>1393585</v>
      </c>
      <c r="K63" s="103">
        <f t="shared" si="27"/>
        <v>1152742</v>
      </c>
      <c r="L63" s="103">
        <f t="shared" si="27"/>
        <v>1152742</v>
      </c>
      <c r="M63" s="103">
        <f t="shared" si="27"/>
        <v>0</v>
      </c>
      <c r="N63" s="103">
        <f t="shared" si="27"/>
        <v>0</v>
      </c>
      <c r="O63" s="103">
        <f t="shared" si="27"/>
        <v>0</v>
      </c>
      <c r="P63" s="103">
        <f t="shared" si="27"/>
        <v>0</v>
      </c>
      <c r="Q63" s="103">
        <f t="shared" si="27"/>
        <v>0</v>
      </c>
      <c r="R63" s="103">
        <f t="shared" si="27"/>
        <v>0</v>
      </c>
      <c r="S63" s="103">
        <f t="shared" ref="S63:T63" si="28">SUM(S50:S58)</f>
        <v>0</v>
      </c>
      <c r="T63" s="103">
        <f t="shared" si="28"/>
        <v>0</v>
      </c>
      <c r="U63" s="103">
        <f t="shared" ref="U63" si="29">SUM(U50:U58)</f>
        <v>0</v>
      </c>
      <c r="V63" s="103">
        <f t="shared" si="27"/>
        <v>-2546327</v>
      </c>
      <c r="W63" s="103">
        <f t="shared" si="27"/>
        <v>0</v>
      </c>
      <c r="X63" s="103">
        <f>SUM(X50:X58)</f>
        <v>144895386</v>
      </c>
      <c r="Y63" s="103">
        <f t="shared" si="27"/>
        <v>0</v>
      </c>
      <c r="Z63" s="103">
        <f t="shared" si="27"/>
        <v>144895386</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&amp;L&amp;"Aptos"&amp;10&amp;KFF0000 This document / e-mail is for INTERNAL use&amp;1#_x000D_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Normal="100" workbookViewId="0">
      <selection sqref="A1:I40"/>
    </sheetView>
  </sheetViews>
  <sheetFormatPr defaultRowHeight="13.2" x14ac:dyDescent="0.25"/>
  <cols>
    <col min="9" max="9" width="95" customWidth="1"/>
  </cols>
  <sheetData>
    <row r="1" spans="1:9" x14ac:dyDescent="0.25">
      <c r="A1" s="327" t="s">
        <v>699</v>
      </c>
      <c r="B1" s="328"/>
      <c r="C1" s="328"/>
      <c r="D1" s="328"/>
      <c r="E1" s="328"/>
      <c r="F1" s="328"/>
      <c r="G1" s="328"/>
      <c r="H1" s="328"/>
      <c r="I1" s="328"/>
    </row>
    <row r="2" spans="1:9" x14ac:dyDescent="0.25">
      <c r="A2" s="328"/>
      <c r="B2" s="328"/>
      <c r="C2" s="328"/>
      <c r="D2" s="328"/>
      <c r="E2" s="328"/>
      <c r="F2" s="328"/>
      <c r="G2" s="328"/>
      <c r="H2" s="328"/>
      <c r="I2" s="328"/>
    </row>
    <row r="3" spans="1:9" x14ac:dyDescent="0.25">
      <c r="A3" s="328"/>
      <c r="B3" s="328"/>
      <c r="C3" s="328"/>
      <c r="D3" s="328"/>
      <c r="E3" s="328"/>
      <c r="F3" s="328"/>
      <c r="G3" s="328"/>
      <c r="H3" s="328"/>
      <c r="I3" s="328"/>
    </row>
    <row r="4" spans="1:9" x14ac:dyDescent="0.25">
      <c r="A4" s="328"/>
      <c r="B4" s="328"/>
      <c r="C4" s="328"/>
      <c r="D4" s="328"/>
      <c r="E4" s="328"/>
      <c r="F4" s="328"/>
      <c r="G4" s="328"/>
      <c r="H4" s="328"/>
      <c r="I4" s="328"/>
    </row>
    <row r="5" spans="1:9" x14ac:dyDescent="0.25">
      <c r="A5" s="328"/>
      <c r="B5" s="328"/>
      <c r="C5" s="328"/>
      <c r="D5" s="328"/>
      <c r="E5" s="328"/>
      <c r="F5" s="328"/>
      <c r="G5" s="328"/>
      <c r="H5" s="328"/>
      <c r="I5" s="328"/>
    </row>
    <row r="6" spans="1:9" x14ac:dyDescent="0.25">
      <c r="A6" s="328"/>
      <c r="B6" s="328"/>
      <c r="C6" s="328"/>
      <c r="D6" s="328"/>
      <c r="E6" s="328"/>
      <c r="F6" s="328"/>
      <c r="G6" s="328"/>
      <c r="H6" s="328"/>
      <c r="I6" s="328"/>
    </row>
    <row r="7" spans="1:9" x14ac:dyDescent="0.25">
      <c r="A7" s="328"/>
      <c r="B7" s="328"/>
      <c r="C7" s="328"/>
      <c r="D7" s="328"/>
      <c r="E7" s="328"/>
      <c r="F7" s="328"/>
      <c r="G7" s="328"/>
      <c r="H7" s="328"/>
      <c r="I7" s="328"/>
    </row>
    <row r="8" spans="1:9" x14ac:dyDescent="0.25">
      <c r="A8" s="328"/>
      <c r="B8" s="328"/>
      <c r="C8" s="328"/>
      <c r="D8" s="328"/>
      <c r="E8" s="328"/>
      <c r="F8" s="328"/>
      <c r="G8" s="328"/>
      <c r="H8" s="328"/>
      <c r="I8" s="328"/>
    </row>
    <row r="9" spans="1:9" x14ac:dyDescent="0.25">
      <c r="A9" s="328"/>
      <c r="B9" s="328"/>
      <c r="C9" s="328"/>
      <c r="D9" s="328"/>
      <c r="E9" s="328"/>
      <c r="F9" s="328"/>
      <c r="G9" s="328"/>
      <c r="H9" s="328"/>
      <c r="I9" s="328"/>
    </row>
    <row r="10" spans="1:9" x14ac:dyDescent="0.25">
      <c r="A10" s="328"/>
      <c r="B10" s="328"/>
      <c r="C10" s="328"/>
      <c r="D10" s="328"/>
      <c r="E10" s="328"/>
      <c r="F10" s="328"/>
      <c r="G10" s="328"/>
      <c r="H10" s="328"/>
      <c r="I10" s="328"/>
    </row>
    <row r="11" spans="1:9" x14ac:dyDescent="0.25">
      <c r="A11" s="328"/>
      <c r="B11" s="328"/>
      <c r="C11" s="328"/>
      <c r="D11" s="328"/>
      <c r="E11" s="328"/>
      <c r="F11" s="328"/>
      <c r="G11" s="328"/>
      <c r="H11" s="328"/>
      <c r="I11" s="328"/>
    </row>
    <row r="12" spans="1:9" x14ac:dyDescent="0.25">
      <c r="A12" s="328"/>
      <c r="B12" s="328"/>
      <c r="C12" s="328"/>
      <c r="D12" s="328"/>
      <c r="E12" s="328"/>
      <c r="F12" s="328"/>
      <c r="G12" s="328"/>
      <c r="H12" s="328"/>
      <c r="I12" s="328"/>
    </row>
    <row r="13" spans="1:9" x14ac:dyDescent="0.25">
      <c r="A13" s="328"/>
      <c r="B13" s="328"/>
      <c r="C13" s="328"/>
      <c r="D13" s="328"/>
      <c r="E13" s="328"/>
      <c r="F13" s="328"/>
      <c r="G13" s="328"/>
      <c r="H13" s="328"/>
      <c r="I13" s="328"/>
    </row>
    <row r="14" spans="1:9" x14ac:dyDescent="0.25">
      <c r="A14" s="328"/>
      <c r="B14" s="328"/>
      <c r="C14" s="328"/>
      <c r="D14" s="328"/>
      <c r="E14" s="328"/>
      <c r="F14" s="328"/>
      <c r="G14" s="328"/>
      <c r="H14" s="328"/>
      <c r="I14" s="328"/>
    </row>
    <row r="15" spans="1:9" x14ac:dyDescent="0.25">
      <c r="A15" s="328"/>
      <c r="B15" s="328"/>
      <c r="C15" s="328"/>
      <c r="D15" s="328"/>
      <c r="E15" s="328"/>
      <c r="F15" s="328"/>
      <c r="G15" s="328"/>
      <c r="H15" s="328"/>
      <c r="I15" s="328"/>
    </row>
    <row r="16" spans="1:9" x14ac:dyDescent="0.25">
      <c r="A16" s="328"/>
      <c r="B16" s="328"/>
      <c r="C16" s="328"/>
      <c r="D16" s="328"/>
      <c r="E16" s="328"/>
      <c r="F16" s="328"/>
      <c r="G16" s="328"/>
      <c r="H16" s="328"/>
      <c r="I16" s="328"/>
    </row>
    <row r="17" spans="1:9" x14ac:dyDescent="0.25">
      <c r="A17" s="328"/>
      <c r="B17" s="328"/>
      <c r="C17" s="328"/>
      <c r="D17" s="328"/>
      <c r="E17" s="328"/>
      <c r="F17" s="328"/>
      <c r="G17" s="328"/>
      <c r="H17" s="328"/>
      <c r="I17" s="328"/>
    </row>
    <row r="18" spans="1:9" x14ac:dyDescent="0.25">
      <c r="A18" s="328"/>
      <c r="B18" s="328"/>
      <c r="C18" s="328"/>
      <c r="D18" s="328"/>
      <c r="E18" s="328"/>
      <c r="F18" s="328"/>
      <c r="G18" s="328"/>
      <c r="H18" s="328"/>
      <c r="I18" s="328"/>
    </row>
    <row r="19" spans="1:9" x14ac:dyDescent="0.25">
      <c r="A19" s="328"/>
      <c r="B19" s="328"/>
      <c r="C19" s="328"/>
      <c r="D19" s="328"/>
      <c r="E19" s="328"/>
      <c r="F19" s="328"/>
      <c r="G19" s="328"/>
      <c r="H19" s="328"/>
      <c r="I19" s="328"/>
    </row>
    <row r="20" spans="1:9" x14ac:dyDescent="0.25">
      <c r="A20" s="328"/>
      <c r="B20" s="328"/>
      <c r="C20" s="328"/>
      <c r="D20" s="328"/>
      <c r="E20" s="328"/>
      <c r="F20" s="328"/>
      <c r="G20" s="328"/>
      <c r="H20" s="328"/>
      <c r="I20" s="328"/>
    </row>
    <row r="21" spans="1:9" x14ac:dyDescent="0.25">
      <c r="A21" s="328"/>
      <c r="B21" s="328"/>
      <c r="C21" s="328"/>
      <c r="D21" s="328"/>
      <c r="E21" s="328"/>
      <c r="F21" s="328"/>
      <c r="G21" s="328"/>
      <c r="H21" s="328"/>
      <c r="I21" s="328"/>
    </row>
    <row r="22" spans="1:9" x14ac:dyDescent="0.25">
      <c r="A22" s="328"/>
      <c r="B22" s="328"/>
      <c r="C22" s="328"/>
      <c r="D22" s="328"/>
      <c r="E22" s="328"/>
      <c r="F22" s="328"/>
      <c r="G22" s="328"/>
      <c r="H22" s="328"/>
      <c r="I22" s="328"/>
    </row>
    <row r="23" spans="1:9" x14ac:dyDescent="0.25">
      <c r="A23" s="328"/>
      <c r="B23" s="328"/>
      <c r="C23" s="328"/>
      <c r="D23" s="328"/>
      <c r="E23" s="328"/>
      <c r="F23" s="328"/>
      <c r="G23" s="328"/>
      <c r="H23" s="328"/>
      <c r="I23" s="328"/>
    </row>
    <row r="24" spans="1:9" x14ac:dyDescent="0.25">
      <c r="A24" s="328"/>
      <c r="B24" s="328"/>
      <c r="C24" s="328"/>
      <c r="D24" s="328"/>
      <c r="E24" s="328"/>
      <c r="F24" s="328"/>
      <c r="G24" s="328"/>
      <c r="H24" s="328"/>
      <c r="I24" s="328"/>
    </row>
    <row r="25" spans="1:9" x14ac:dyDescent="0.25">
      <c r="A25" s="328"/>
      <c r="B25" s="328"/>
      <c r="C25" s="328"/>
      <c r="D25" s="328"/>
      <c r="E25" s="328"/>
      <c r="F25" s="328"/>
      <c r="G25" s="328"/>
      <c r="H25" s="328"/>
      <c r="I25" s="328"/>
    </row>
    <row r="26" spans="1:9" x14ac:dyDescent="0.25">
      <c r="A26" s="328"/>
      <c r="B26" s="328"/>
      <c r="C26" s="328"/>
      <c r="D26" s="328"/>
      <c r="E26" s="328"/>
      <c r="F26" s="328"/>
      <c r="G26" s="328"/>
      <c r="H26" s="328"/>
      <c r="I26" s="328"/>
    </row>
    <row r="27" spans="1:9" x14ac:dyDescent="0.25">
      <c r="A27" s="328"/>
      <c r="B27" s="328"/>
      <c r="C27" s="328"/>
      <c r="D27" s="328"/>
      <c r="E27" s="328"/>
      <c r="F27" s="328"/>
      <c r="G27" s="328"/>
      <c r="H27" s="328"/>
      <c r="I27" s="328"/>
    </row>
    <row r="28" spans="1:9" x14ac:dyDescent="0.25">
      <c r="A28" s="328"/>
      <c r="B28" s="328"/>
      <c r="C28" s="328"/>
      <c r="D28" s="328"/>
      <c r="E28" s="328"/>
      <c r="F28" s="328"/>
      <c r="G28" s="328"/>
      <c r="H28" s="328"/>
      <c r="I28" s="328"/>
    </row>
    <row r="29" spans="1:9" x14ac:dyDescent="0.25">
      <c r="A29" s="328"/>
      <c r="B29" s="328"/>
      <c r="C29" s="328"/>
      <c r="D29" s="328"/>
      <c r="E29" s="328"/>
      <c r="F29" s="328"/>
      <c r="G29" s="328"/>
      <c r="H29" s="328"/>
      <c r="I29" s="328"/>
    </row>
    <row r="30" spans="1:9" x14ac:dyDescent="0.25">
      <c r="A30" s="328"/>
      <c r="B30" s="328"/>
      <c r="C30" s="328"/>
      <c r="D30" s="328"/>
      <c r="E30" s="328"/>
      <c r="F30" s="328"/>
      <c r="G30" s="328"/>
      <c r="H30" s="328"/>
      <c r="I30" s="328"/>
    </row>
    <row r="31" spans="1:9" x14ac:dyDescent="0.25">
      <c r="A31" s="328"/>
      <c r="B31" s="328"/>
      <c r="C31" s="328"/>
      <c r="D31" s="328"/>
      <c r="E31" s="328"/>
      <c r="F31" s="328"/>
      <c r="G31" s="328"/>
      <c r="H31" s="328"/>
      <c r="I31" s="328"/>
    </row>
    <row r="32" spans="1:9" x14ac:dyDescent="0.25">
      <c r="A32" s="328"/>
      <c r="B32" s="328"/>
      <c r="C32" s="328"/>
      <c r="D32" s="328"/>
      <c r="E32" s="328"/>
      <c r="F32" s="328"/>
      <c r="G32" s="328"/>
      <c r="H32" s="328"/>
      <c r="I32" s="328"/>
    </row>
    <row r="33" spans="1:9" x14ac:dyDescent="0.25">
      <c r="A33" s="328"/>
      <c r="B33" s="328"/>
      <c r="C33" s="328"/>
      <c r="D33" s="328"/>
      <c r="E33" s="328"/>
      <c r="F33" s="328"/>
      <c r="G33" s="328"/>
      <c r="H33" s="328"/>
      <c r="I33" s="328"/>
    </row>
    <row r="34" spans="1:9" x14ac:dyDescent="0.25">
      <c r="A34" s="328"/>
      <c r="B34" s="328"/>
      <c r="C34" s="328"/>
      <c r="D34" s="328"/>
      <c r="E34" s="328"/>
      <c r="F34" s="328"/>
      <c r="G34" s="328"/>
      <c r="H34" s="328"/>
      <c r="I34" s="328"/>
    </row>
    <row r="35" spans="1:9" x14ac:dyDescent="0.25">
      <c r="A35" s="328"/>
      <c r="B35" s="328"/>
      <c r="C35" s="328"/>
      <c r="D35" s="328"/>
      <c r="E35" s="328"/>
      <c r="F35" s="328"/>
      <c r="G35" s="328"/>
      <c r="H35" s="328"/>
      <c r="I35" s="328"/>
    </row>
    <row r="36" spans="1:9" x14ac:dyDescent="0.25">
      <c r="A36" s="328"/>
      <c r="B36" s="328"/>
      <c r="C36" s="328"/>
      <c r="D36" s="328"/>
      <c r="E36" s="328"/>
      <c r="F36" s="328"/>
      <c r="G36" s="328"/>
      <c r="H36" s="328"/>
      <c r="I36" s="328"/>
    </row>
    <row r="37" spans="1:9" x14ac:dyDescent="0.25">
      <c r="A37" s="328"/>
      <c r="B37" s="328"/>
      <c r="C37" s="328"/>
      <c r="D37" s="328"/>
      <c r="E37" s="328"/>
      <c r="F37" s="328"/>
      <c r="G37" s="328"/>
      <c r="H37" s="328"/>
      <c r="I37" s="328"/>
    </row>
    <row r="38" spans="1:9" x14ac:dyDescent="0.25">
      <c r="A38" s="328"/>
      <c r="B38" s="328"/>
      <c r="C38" s="328"/>
      <c r="D38" s="328"/>
      <c r="E38" s="328"/>
      <c r="F38" s="328"/>
      <c r="G38" s="328"/>
      <c r="H38" s="328"/>
      <c r="I38" s="328"/>
    </row>
    <row r="39" spans="1:9" ht="185.25" customHeight="1" x14ac:dyDescent="0.25">
      <c r="A39" s="328"/>
      <c r="B39" s="328"/>
      <c r="C39" s="328"/>
      <c r="D39" s="328"/>
      <c r="E39" s="328"/>
      <c r="F39" s="328"/>
      <c r="G39" s="328"/>
      <c r="H39" s="328"/>
      <c r="I39" s="328"/>
    </row>
    <row r="40" spans="1:9" ht="223.5" customHeight="1" x14ac:dyDescent="0.25">
      <c r="A40" s="328"/>
      <c r="B40" s="328"/>
      <c r="C40" s="328"/>
      <c r="D40" s="328"/>
      <c r="E40" s="328"/>
      <c r="F40" s="328"/>
      <c r="G40" s="328"/>
      <c r="H40" s="328"/>
      <c r="I40" s="328"/>
    </row>
  </sheetData>
  <mergeCells count="1">
    <mergeCell ref="A1:I40"/>
  </mergeCells>
  <pageMargins left="0.7" right="0.7" top="0.75" bottom="0.75" header="0.3" footer="0.3"/>
  <pageSetup paperSize="9" orientation="portrait" r:id="rId1"/>
  <headerFooter>
    <oddHeader>&amp;L&amp;"Aptos"&amp;10&amp;KFF0000 This document / e-mail is for INTERNAL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71CD922C5FADF44A2FF849C2C63F4C1" ma:contentTypeVersion="4" ma:contentTypeDescription="Stvaranje novog dokumenta." ma:contentTypeScope="" ma:versionID="c6bcb8f7f929c18d7d75cb8512fe6aa9">
  <xsd:schema xmlns:xsd="http://www.w3.org/2001/XMLSchema" xmlns:xs="http://www.w3.org/2001/XMLSchema" xmlns:p="http://schemas.microsoft.com/office/2006/metadata/properties" xmlns:ns2="4ee641f4-781e-4612-a81a-44ebebf9d04c" targetNamespace="http://schemas.microsoft.com/office/2006/metadata/properties" ma:root="true" ma:fieldsID="72927257448857b830908908935b1b89" ns2:_="">
    <xsd:import namespace="4ee641f4-781e-4612-a81a-44ebebf9d0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641f4-781e-4612-a81a-44ebebf9d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www.w3.org/XML/1998/namespace"/>
    <ds:schemaRef ds:uri="4ee641f4-781e-4612-a81a-44ebebf9d04c"/>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41406A46-19E8-4343-863A-514059985A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e641f4-781e-4612-a81a-44ebebf9d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Dario Stipaničev</cp:lastModifiedBy>
  <cp:lastPrinted>2018-04-25T06:49:36Z</cp:lastPrinted>
  <dcterms:created xsi:type="dcterms:W3CDTF">2008-10-17T11:51:54Z</dcterms:created>
  <dcterms:modified xsi:type="dcterms:W3CDTF">2026-07-29T09:27:18Z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0x010100B71CD922C5FADF44A2FF849C2C63F4C1</vt:lpwstr>
  </property>
  <property fmtid="{D5CDD505-2E9C-101B-9397-08002B2CF9AE}" pid="3" name="MSIP_Label_00032940-77f8-466e-9ec5-1945cb94c535_Enabled">
    <vt:lpwstr>true</vt:lpwstr>
  </property>
  <property fmtid="{D5CDD505-2E9C-101B-9397-08002B2CF9AE}" pid="4" name="MSIP_Label_00032940-77f8-466e-9ec5-1945cb94c535_SetDate">
    <vt:lpwstr>2026-04-14T09:17:18Z</vt:lpwstr>
  </property>
  <property fmtid="{D5CDD505-2E9C-101B-9397-08002B2CF9AE}" pid="5" name="MSIP_Label_00032940-77f8-466e-9ec5-1945cb94c535_Method">
    <vt:lpwstr>Privileged</vt:lpwstr>
  </property>
  <property fmtid="{D5CDD505-2E9C-101B-9397-08002B2CF9AE}" pid="6" name="MSIP_Label_00032940-77f8-466e-9ec5-1945cb94c535_Name">
    <vt:lpwstr>General (internal)</vt:lpwstr>
  </property>
  <property fmtid="{D5CDD505-2E9C-101B-9397-08002B2CF9AE}" pid="7" name="MSIP_Label_00032940-77f8-466e-9ec5-1945cb94c535_SiteId">
    <vt:lpwstr>b0cdfc9d-a2d9-4b68-be09-d34512443700</vt:lpwstr>
  </property>
  <property fmtid="{D5CDD505-2E9C-101B-9397-08002B2CF9AE}" pid="8" name="MSIP_Label_00032940-77f8-466e-9ec5-1945cb94c535_ActionId">
    <vt:lpwstr>d97a51b0-7ac8-41e3-8404-e0326372e4b0</vt:lpwstr>
  </property>
  <property fmtid="{D5CDD505-2E9C-101B-9397-08002B2CF9AE}" pid="9" name="MSIP_Label_00032940-77f8-466e-9ec5-1945cb94c535_ContentBits">
    <vt:lpwstr>1</vt:lpwstr>
  </property>
  <property fmtid="{D5CDD505-2E9C-101B-9397-08002B2CF9AE}" pid="10" name="MSIP_Label_00032940-77f8-466e-9ec5-1945cb94c535_Tag">
    <vt:lpwstr>10, 0, 1, 1</vt:lpwstr>
  </property>
</Properties>
</file>