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fujitsu\Downloads\"/>
    </mc:Choice>
  </mc:AlternateContent>
  <bookViews>
    <workbookView xWindow="0" yWindow="0" windowWidth="19200" windowHeight="6930" tabRatio="773" activeTab="2"/>
  </bookViews>
  <sheets>
    <sheet name="Instructions" sheetId="50" r:id="rId1"/>
    <sheet name="Config-A" sheetId="43" state="hidden" r:id="rId2"/>
    <sheet name="Summary" sheetId="31" r:id="rId3"/>
    <sheet name="Summary Detailed" sheetId="61" r:id="rId4"/>
    <sheet name="SECURITY EQUIPMENT" sheetId="79" r:id="rId5"/>
    <sheet name="CFR" sheetId="64" r:id="rId6"/>
    <sheet name="Manpower Summary" sheetId="60" r:id="rId7"/>
    <sheet name="YEAR 1" sheetId="32" r:id="rId8"/>
    <sheet name="Service Rates" sheetId="54" state="hidden" r:id="rId9"/>
    <sheet name="Manpower Rates" sheetId="55" state="hidden" r:id="rId10"/>
    <sheet name="Year 2" sheetId="74" r:id="rId11"/>
    <sheet name="YEAR 3" sheetId="75" r:id="rId12"/>
    <sheet name="YEAR 4" sheetId="76" r:id="rId13"/>
    <sheet name="SubContractors" sheetId="56" r:id="rId14"/>
    <sheet name="CAFM-licenses" sheetId="73" r:id="rId15"/>
    <sheet name="Consumables" sheetId="49" r:id="rId16"/>
    <sheet name="PPE-Uniforms " sheetId="67" r:id="rId17"/>
    <sheet name="Third Party Training " sheetId="77" r:id="rId18"/>
    <sheet name="Insurance " sheetId="69" r:id="rId19"/>
    <sheet name="IT" sheetId="78" r:id="rId20"/>
    <sheet name="Capital Cost" sheetId="71" r:id="rId21"/>
    <sheet name="Supply Rates" sheetId="62" r:id="rId22"/>
    <sheet name="lookup" sheetId="53" r:id="rId23"/>
  </sheets>
  <definedNames>
    <definedName name="_Fill" hidden="1">#REF!</definedName>
    <definedName name="_Key1" hidden="1">#REF!</definedName>
    <definedName name="_Key2" hidden="1">#REF!</definedName>
    <definedName name="_Order1" hidden="1">255</definedName>
    <definedName name="_Order2" hidden="1">255</definedName>
    <definedName name="_Sort" hidden="1">#REF!</definedName>
    <definedName name="ad_print" localSheetId="13">OFFSET(#REF!,0,0,11+(SubContractors!NoOfAirports*3),13)</definedName>
    <definedName name="ad_print" localSheetId="3">OFFSET(#REF!,0,0,11+('Summary Detailed'!NoOfAirports*3),13)</definedName>
    <definedName name="ad_print" localSheetId="21">OFFSET(#REF!,0,0,11+('Supply Rates'!NoOfAirports*3),13)</definedName>
    <definedName name="ad_print">OFFSET(#REF!,0,0,11+(NoOfAirports*3),13)</definedName>
    <definedName name="airport_diesel" localSheetId="13">#REF!</definedName>
    <definedName name="airport_duration" localSheetId="13">#REF!</definedName>
    <definedName name="airport_irrigation" localSheetId="13">#REF!</definedName>
    <definedName name="Airport_option" localSheetId="13">#REF!</definedName>
    <definedName name="Airport_option" localSheetId="3">#REF!</definedName>
    <definedName name="Airport_option" localSheetId="21">#REF!</definedName>
    <definedName name="Airport_option">#REF!</definedName>
    <definedName name="airport_option_count" localSheetId="13">#REF!</definedName>
    <definedName name="airport_option_count" localSheetId="3">#REF!</definedName>
    <definedName name="airport_option_count" localSheetId="21">#REF!</definedName>
    <definedName name="airport_option_count">#REF!</definedName>
    <definedName name="airport_utility" localSheetId="13">#REF!</definedName>
    <definedName name="Airports" localSheetId="13">#REF!</definedName>
    <definedName name="Airports" localSheetId="3">#REF!</definedName>
    <definedName name="Airports" localSheetId="21">#REF!</definedName>
    <definedName name="Airports">lookup!$B$12:$B$12</definedName>
    <definedName name="BidderName" localSheetId="6">'Manpower Summary'!$B$3</definedName>
    <definedName name="BidderName" localSheetId="3">#REF!</definedName>
    <definedName name="BidderName" localSheetId="21">#REF!</definedName>
    <definedName name="BidderName">Summary!$B$10</definedName>
    <definedName name="CapitalCost_PrintAreaFormula" localSheetId="13">OFFSET(#REF!,0,0,SubContractors!maxRow+10,9)</definedName>
    <definedName name="CapitalCost_PrintAreaFormula" localSheetId="3">OFFSET(#REF!,0,0,'Summary Detailed'!maxRow+10,9)</definedName>
    <definedName name="CapitalCost_PrintAreaFormula" localSheetId="21">OFFSET(#REF!,0,0,'Supply Rates'!maxRow+10,9)</definedName>
    <definedName name="CapitalCost_PrintAreaFormula">OFFSET(#REF!,0,0,maxRow+10,9)</definedName>
    <definedName name="CapitalLocations">lookup!$B$11:$B$14</definedName>
    <definedName name="cc_print" localSheetId="13">OFFSET(#REF!,0,0,14+#REF!,9)</definedName>
    <definedName name="cc_print">OFFSET(#REF!,0,0,14+#REF!,9)</definedName>
    <definedName name="CMMSFund">lookup!$B$8</definedName>
    <definedName name="Consumables_cost_offset" localSheetId="13">#REF!</definedName>
    <definedName name="Consumables_cost_offset" localSheetId="3">#REF!</definedName>
    <definedName name="Consumables_cost_offset" localSheetId="21">#REF!</definedName>
    <definedName name="Consumables_cost_offset">lookup!$H$11</definedName>
    <definedName name="Consumables_print" localSheetId="13">OFFSET(#REF!,0,0,SubContractors!Consumables_cost_offset,25)</definedName>
    <definedName name="Consumables_print" localSheetId="3">OFFSET(#REF!,0,0,'Summary Detailed'!Consumables_cost_offset,25)</definedName>
    <definedName name="Consumables_print" localSheetId="21">OFFSET(#REF!,0,0,'Supply Rates'!Consumables_cost_offset,25)</definedName>
    <definedName name="Consumables_print">OFFSET(Consumables!$A$1,0,0,Consumables_cost_offset,25)</definedName>
    <definedName name="detail_print_offset">OFFSET(#REF!,0,0,max_rows,12)</definedName>
    <definedName name="Detailed_Summary_print" localSheetId="13">OFFSET(#REF!,0,0,SubContractors!Summary_detail_cost,17)</definedName>
    <definedName name="Detailed_Summary_print" localSheetId="3">OFFSET('Summary Detailed'!$A$1,0,0,'Summary Detailed'!Summary_detail_cost,17)</definedName>
    <definedName name="Detailed_Summary_print" localSheetId="21">OFFSET('Summary Detailed'!$A$1,0,0,'Supply Rates'!Summary_detail_cost,17)</definedName>
    <definedName name="Detailed_Summary_print">OFFSET(#REF!,0,0,Summary_detail_cost,17)</definedName>
    <definedName name="GISSI" hidden="1">{"sharourah (BOQ_SURVEY97)",#N/A,TRUE,"BOQ_SURVEY97";"bldg",#N/A,TRUE,"BOQ_SURVEY97"}</definedName>
    <definedName name="max_rows">#REF!</definedName>
    <definedName name="maxRow" localSheetId="13">#REF!</definedName>
    <definedName name="maxRow" localSheetId="3">#REF!</definedName>
    <definedName name="maxRow" localSheetId="21">#REF!</definedName>
    <definedName name="maxRow">#REF!</definedName>
    <definedName name="NoOfAirports" localSheetId="13">#REF!</definedName>
    <definedName name="NoOfAirports" localSheetId="3">#REF!</definedName>
    <definedName name="NoOfAirports" localSheetId="21">#REF!</definedName>
    <definedName name="NoOfAirports">#REF!</definedName>
    <definedName name="NoOfOptions" localSheetId="13">#REF!</definedName>
    <definedName name="NoOfOptions" localSheetId="3">#REF!</definedName>
    <definedName name="NoOfOptions" localSheetId="21">#REF!</definedName>
    <definedName name="NoOfOptions">#REF!</definedName>
    <definedName name="_xlnm.Print_Area" localSheetId="5">CFR!$A$1:$J$24</definedName>
    <definedName name="_xlnm.Print_Area" localSheetId="15">Consumables_print</definedName>
    <definedName name="_xlnm.Print_Area" localSheetId="0">Instructions!$A$1:$A$37</definedName>
    <definedName name="_xlnm.Print_Area" localSheetId="18">'Insurance '!$A$1:$K$20</definedName>
    <definedName name="_xlnm.Print_Area" localSheetId="4">'SECURITY EQUIPMENT'!$A$1:$H$19</definedName>
    <definedName name="_xlnm.Print_Area" localSheetId="13">SubContractors!$A$1:$K$29</definedName>
    <definedName name="_xlnm.Print_Area" localSheetId="2">Summary!$A$1:$L$17</definedName>
    <definedName name="_xlnm.Print_Area" localSheetId="3">'Summary Detailed'!$A$1:$J$20</definedName>
    <definedName name="_xlnm.Print_Area" localSheetId="21">'Supply Rates'!$A$1:$F$10</definedName>
    <definedName name="_xlnm.Print_Area" localSheetId="7">'YEAR 1'!$A$1:$X$43</definedName>
    <definedName name="_xlnm.Print_Area" localSheetId="10">'Year 2'!$A$1:$X$43</definedName>
    <definedName name="_xlnm.Print_Area" localSheetId="11">'YEAR 3'!$A$1:$X$43</definedName>
    <definedName name="_xlnm.Print_Area" localSheetId="12">'YEAR 4'!$A$1:$X$43</definedName>
    <definedName name="_xlnm.Print_Titles" localSheetId="15">Consumables!$1:$9</definedName>
    <definedName name="_xlnm.Print_Titles" localSheetId="3">'Summary Detailed'!$1:$13</definedName>
    <definedName name="_xlnm.Print_Titles" localSheetId="7">'YEAR 1'!$1:$7</definedName>
    <definedName name="_xlnm.Print_Titles" localSheetId="10">'Year 2'!$1:$7</definedName>
    <definedName name="_xlnm.Print_Titles" localSheetId="11">'YEAR 3'!$1:$7</definedName>
    <definedName name="_xlnm.Print_Titles" localSheetId="12">'YEAR 4'!$1:$7</definedName>
    <definedName name="qsqw" hidden="1">{"sharourah (BOQ_SURVEY97)",#N/A,TRUE,"BOQ_SURVEY97";"bldg",#N/A,TRUE,"BOQ_SURVEY97"}</definedName>
    <definedName name="Revision">lookup!$B$5</definedName>
    <definedName name="rfkrfk" hidden="1">{"sharourah (BOQ_SURVEY97)",#N/A,TRUE,"BOQ_SURVEY97";"bldg",#N/A,TRUE,"BOQ_SURVEY97"}</definedName>
    <definedName name="sadsad" hidden="1">{"sharourah (BOQ_SURVEY97)",#N/A,TRUE,"BOQ_SURVEY97";"bldg",#N/A,TRUE,"BOQ_SURVEY97"}</definedName>
    <definedName name="SC_Cost_Offset" localSheetId="13">#REF!</definedName>
    <definedName name="SC_Cost_Offset" localSheetId="3">#REF!</definedName>
    <definedName name="SC_Cost_Offset" localSheetId="21">#REF!</definedName>
    <definedName name="SC_Cost_Offset">lookup!$J$11</definedName>
    <definedName name="SC_print" localSheetId="13">OFFSET(SubContractors!$A$1,0,0,SubContractors!SC_Cost_Offset,25)</definedName>
    <definedName name="SC_print" localSheetId="3">OFFSET(#REF!,0,0,'Summary Detailed'!SC_Cost_Offset,25)</definedName>
    <definedName name="SC_print" localSheetId="21">OFFSET(#REF!,0,0,'Supply Rates'!SC_Cost_Offset,25)</definedName>
    <definedName name="SC_print">OFFSET(#REF!,0,0,SC_Cost_Offset,25)</definedName>
    <definedName name="sd_print" localSheetId="13">OFFSET(#REF!,0,0,22+(SubContractors!NoOfAirports*7),11)</definedName>
    <definedName name="sd_print" localSheetId="3">OFFSET('Summary Detailed'!$A$1,0,0,22+('Summary Detailed'!NoOfAirports*7),11)</definedName>
    <definedName name="sd_print" localSheetId="21">OFFSET('Summary Detailed'!$A$1,0,0,22+('Supply Rates'!NoOfAirports*7),11)</definedName>
    <definedName name="sd_print">OFFSET(#REF!,0,0,22+(NoOfAirports*7),11)</definedName>
    <definedName name="SP_Markup" localSheetId="13">#REF!</definedName>
    <definedName name="SP_Markup" localSheetId="3">#REF!</definedName>
    <definedName name="SP_Markup" localSheetId="21">#REF!</definedName>
    <definedName name="SP_Markup">#REF!</definedName>
    <definedName name="SpareParts" localSheetId="13">#REF!</definedName>
    <definedName name="SpareParts">lookup!$B$7</definedName>
    <definedName name="SR_print" localSheetId="13">OFFSET(#REF!,0,0,7+#REF!,6)</definedName>
    <definedName name="SR_print" localSheetId="3">OFFSET(#REF!,0,0,7+#REF!,6)</definedName>
    <definedName name="SR_print" localSheetId="21">OFFSET('Supply Rates'!$A$1,0,0,7+'Supply Rates'!$A$1,6)</definedName>
    <definedName name="SR_print">OFFSET(#REF!,0,0,7+#REF!,6)</definedName>
    <definedName name="SubCont">#REF!</definedName>
    <definedName name="Summ_print" localSheetId="13">OFFSET(#REF!,0,0,29,#REF!)</definedName>
    <definedName name="Summ_print" localSheetId="3">OFFSET(#REF!,0,0,29,#REF!)</definedName>
    <definedName name="Summ_print" localSheetId="21">OFFSET(#REF!,0,0,29,#REF!)</definedName>
    <definedName name="Summ_print">OFFSET(#REF!,0,0,29,#REF!)</definedName>
    <definedName name="Summary_detail_cost" localSheetId="13">#REF!</definedName>
    <definedName name="Summary_detail_cost" localSheetId="3">#REF!</definedName>
    <definedName name="Summary_detail_cost" localSheetId="21">#REF!</definedName>
    <definedName name="Summary_detail_cost">lookup!$F$11</definedName>
    <definedName name="table_lookup_positions">#REF!</definedName>
    <definedName name="TenderFullName" localSheetId="6">#REF!</definedName>
    <definedName name="TenderFullName" localSheetId="13">#REF!</definedName>
    <definedName name="TenderFullName" localSheetId="3">#REF!</definedName>
    <definedName name="TenderFullName" localSheetId="21">#REF!</definedName>
    <definedName name="TenderFullName">lookup!$B$3</definedName>
    <definedName name="TenderID" localSheetId="6">#REF!</definedName>
    <definedName name="TenderID" localSheetId="13">#REF!</definedName>
    <definedName name="TenderID" localSheetId="3">#REF!</definedName>
    <definedName name="TenderID" localSheetId="21">#REF!</definedName>
    <definedName name="TenderID">lookup!$B$2</definedName>
    <definedName name="TenderShortName" localSheetId="13">#REF!</definedName>
    <definedName name="TenderShortName" localSheetId="3">#REF!</definedName>
    <definedName name="TenderShortName" localSheetId="21">#REF!</definedName>
    <definedName name="TenderShortName">lookup!$B$4</definedName>
    <definedName name="wrn" hidden="1">{"ABHA_BLDG",#N/A,TRUE,"BOQ_SURVEY97";"ABHA_VEH",#N/A,TRUE,"BOQ_SURVEY97"}</definedName>
    <definedName name="wrn.RFK." hidden="1">{"sharourah (BOQ_SURVEY97)",#N/A,TRUE,"BOQ_SURVEY97";"bldg",#N/A,TRUE,"BOQ_SURVEY97"}</definedName>
    <definedName name="wrn.TEST." hidden="1">{"ABHA_BLDG",#N/A,TRUE,"BOQ_SURVEY97";"ABHA_VEH",#N/A,TRUE,"BOQ_SURVEY97"}</definedName>
    <definedName name="wrn.TEST2." hidden="1">{"ABHA_BLDG2",#N/A,TRUE,"BOQ_SURVEY97";"ABHA_VEH2",#N/A,TRUE,"BOQ_SURVEY97"}</definedName>
    <definedName name="xx" hidden="1">{"ABHA_BLDG2",#N/A,TRUE,"BOQ_SURVEY97";"ABHA_VEH2",#N/A,TRUE,"BOQ_SURVEY97"}</definedName>
    <definedName name="xxxx" hidden="1">{"sharourah (BOQ_SURVEY97)",#N/A,TRUE,"BOQ_SURVEY97";"bldg",#N/A,TRUE,"BOQ_SURVEY97"}</definedName>
    <definedName name="xy" hidden="1">{"sharourah (BOQ_SURVEY97)",#N/A,TRUE,"BOQ_SURVEY97";"bldg",#N/A,TRUE,"BOQ_SURVEY97"}</definedName>
    <definedName name="Year_1_print" localSheetId="13">OFFSET(#REF!,0,0,SubContractors!Year_cost_offset,18)</definedName>
    <definedName name="Year_1_print" localSheetId="3">OFFSET(#REF!,0,0,'Summary Detailed'!Year_cost_offset,18)</definedName>
    <definedName name="Year_1_print" localSheetId="21">OFFSET(#REF!,0,0,'Supply Rates'!Year_cost_offset,18)</definedName>
    <definedName name="Year_1_print" localSheetId="10">OFFSET('Year 2'!$A$1,0,0,[0]!Year_cost_offset,18)</definedName>
    <definedName name="Year_1_print" localSheetId="11">OFFSET('YEAR 3'!$A$1,0,0,[0]!Year_cost_offset,18)</definedName>
    <definedName name="Year_1_print" localSheetId="12">OFFSET('YEAR 4'!$A$1,0,0,[0]!Year_cost_offset,18)</definedName>
    <definedName name="Year_1_print">OFFSET('YEAR 1'!$A$1,0,0,Year_cost_offset,18)</definedName>
    <definedName name="Year_2_print" localSheetId="13">OFFSET(#REF!,0,0,SubContractors!Year_cost_offset,18)</definedName>
    <definedName name="Year_2_print" localSheetId="3">OFFSET(#REF!,0,0,'Summary Detailed'!Year_cost_offset,18)</definedName>
    <definedName name="Year_2_print" localSheetId="21">OFFSET(#REF!,0,0,'Supply Rates'!Year_cost_offset,18)</definedName>
    <definedName name="Year_2_print">OFFSET(#REF!,0,0,Year_cost_offset,18)</definedName>
    <definedName name="Year_3_print" localSheetId="13">OFFSET(#REF!,0,0,SubContractors!Year_cost_offset,18)</definedName>
    <definedName name="Year_3_print" localSheetId="3">OFFSET(#REF!,0,0,'Summary Detailed'!Year_cost_offset,18)</definedName>
    <definedName name="Year_3_print" localSheetId="21">OFFSET(#REF!,0,0,'Supply Rates'!Year_cost_offset,18)</definedName>
    <definedName name="Year_3_print">OFFSET(#REF!,0,0,Year_cost_offset,18)</definedName>
    <definedName name="Year_4_print" localSheetId="13">OFFSET(#REF!,0,0,SubContractors!Year_cost_offset,18)</definedName>
    <definedName name="Year_4_print" localSheetId="3">OFFSET(#REF!,0,0,'Summary Detailed'!Year_cost_offset,18)</definedName>
    <definedName name="Year_4_print" localSheetId="21">OFFSET(#REF!,0,0,'Supply Rates'!Year_cost_offset,18)</definedName>
    <definedName name="Year_4_print">OFFSET(#REF!,0,0,Year_cost_offset,18)</definedName>
    <definedName name="Year_5_print" localSheetId="13">OFFSET(#REF!,0,0,SubContractors!Year_cost_offset,18)</definedName>
    <definedName name="Year_5_print" localSheetId="3">OFFSET(#REF!,0,0,'Summary Detailed'!Year_cost_offset,18)</definedName>
    <definedName name="Year_5_print" localSheetId="21">OFFSET(#REF!,0,0,'Supply Rates'!Year_cost_offset,18)</definedName>
    <definedName name="Year_5_print">OFFSET(#REF!,0,0,Year_cost_offset,18)</definedName>
    <definedName name="Year_cost_offset" localSheetId="13">#REF!</definedName>
    <definedName name="Year_cost_offset" localSheetId="3">#REF!</definedName>
    <definedName name="Year_cost_offset" localSheetId="21">#REF!</definedName>
    <definedName name="Year_cost_offset">lookup!$D$11</definedName>
    <definedName name="Z_482D6BF3_1E87_4455_8864_8E3D358E2676_.wvu.PrintArea" localSheetId="15" hidden="1">Consumables!$A$1:$U$20</definedName>
    <definedName name="Z_482D6BF3_1E87_4455_8864_8E3D358E2676_.wvu.PrintArea" localSheetId="0" hidden="1">Instructions!$A$1:$A$37</definedName>
    <definedName name="Z_482D6BF3_1E87_4455_8864_8E3D358E2676_.wvu.PrintArea" localSheetId="13" hidden="1">SubContractors!$A$1:$K$28</definedName>
    <definedName name="Z_482D6BF3_1E87_4455_8864_8E3D358E2676_.wvu.PrintArea" localSheetId="2" hidden="1">Summary!$A$1:$D$20</definedName>
    <definedName name="Z_482D6BF3_1E87_4455_8864_8E3D358E2676_.wvu.PrintArea" localSheetId="3" hidden="1">'Summary Detailed'!$A$1:$K$19</definedName>
    <definedName name="Z_482D6BF3_1E87_4455_8864_8E3D358E2676_.wvu.PrintArea" localSheetId="7" hidden="1">'YEAR 1'!$A$1:$V$42</definedName>
    <definedName name="Z_482D6BF3_1E87_4455_8864_8E3D358E2676_.wvu.PrintArea" localSheetId="10" hidden="1">'Year 2'!$A$1:$V$42</definedName>
    <definedName name="Z_482D6BF3_1E87_4455_8864_8E3D358E2676_.wvu.PrintArea" localSheetId="11" hidden="1">'YEAR 3'!$A$1:$V$42</definedName>
    <definedName name="Z_482D6BF3_1E87_4455_8864_8E3D358E2676_.wvu.PrintArea" localSheetId="12" hidden="1">'YEAR 4'!$A$1:$V$42</definedName>
    <definedName name="Z_482D6BF3_1E87_4455_8864_8E3D358E2676_.wvu.PrintTitles" localSheetId="15" hidden="1">Consumables!$1:$9</definedName>
    <definedName name="Z_482D6BF3_1E87_4455_8864_8E3D358E2676_.wvu.PrintTitles" localSheetId="3" hidden="1">'Summary Detailed'!$7:$8</definedName>
    <definedName name="Z_482D6BF3_1E87_4455_8864_8E3D358E2676_.wvu.PrintTitles" localSheetId="7" hidden="1">'YEAR 1'!$1:$7</definedName>
    <definedName name="Z_482D6BF3_1E87_4455_8864_8E3D358E2676_.wvu.PrintTitles" localSheetId="10" hidden="1">'Year 2'!$1:$7</definedName>
    <definedName name="Z_482D6BF3_1E87_4455_8864_8E3D358E2676_.wvu.PrintTitles" localSheetId="11" hidden="1">'YEAR 3'!$1:$7</definedName>
    <definedName name="Z_482D6BF3_1E87_4455_8864_8E3D358E2676_.wvu.PrintTitles" localSheetId="12" hidden="1">'YEAR 4'!$1:$7</definedName>
    <definedName name="Z_9D694D08_1C45_11D1_A260_008029A022B6_.wvu.Cols" hidden="1">#REF!,#REF!,#REF!,#REF!</definedName>
    <definedName name="Z_C46CC942_1F55_11D1_A260_008029A022B6_.wvu.Cols" hidden="1">#REF!,#REF!,#REF!,#REF!</definedName>
    <definedName name="Z_EDFE19E0_81E2_11D1_A260_008029A022B6_.wvu.Cols" hidden="1">#REF!,#REF!,#REF!,#REF!</definedName>
    <definedName name="zx" hidden="1">{"ABHA_BLDG2",#N/A,TRUE,"BOQ_SURVEY97";"ABHA_VEH2",#N/A,TRUE,"BOQ_SURVEY97"}</definedName>
  </definedNames>
  <calcPr calcId="162913"/>
  <customWorkbookViews>
    <customWorkbookView name="print" guid="{482D6BF3-1E87-4455-8864-8E3D358E2676}" includeHiddenRowCol="0" maximized="1" xWindow="1909" yWindow="-6" windowWidth="3862" windowHeight="2136" tabRatio="773" activeSheetId="4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6" i="76" l="1"/>
  <c r="K36" i="76"/>
  <c r="L36" i="76" s="1"/>
  <c r="J37" i="76"/>
  <c r="K37" i="76"/>
  <c r="L37" i="76"/>
  <c r="M37" i="76"/>
  <c r="N37" i="76"/>
  <c r="O37" i="76"/>
  <c r="P37" i="76"/>
  <c r="Q37" i="76"/>
  <c r="R37" i="76"/>
  <c r="S37" i="76"/>
  <c r="T37" i="76"/>
  <c r="U37" i="76"/>
  <c r="V37" i="76" s="1"/>
  <c r="J38" i="76"/>
  <c r="K38" i="76"/>
  <c r="L38" i="76"/>
  <c r="M38" i="76"/>
  <c r="N38" i="76"/>
  <c r="O38" i="76"/>
  <c r="P38" i="76"/>
  <c r="Q38" i="76"/>
  <c r="R38" i="76"/>
  <c r="S38" i="76"/>
  <c r="T38" i="76"/>
  <c r="U38" i="76" s="1"/>
  <c r="J39" i="76"/>
  <c r="K39" i="76"/>
  <c r="L39" i="76"/>
  <c r="M39" i="76"/>
  <c r="N39" i="76"/>
  <c r="O39" i="76"/>
  <c r="P39" i="76"/>
  <c r="Q39" i="76"/>
  <c r="R39" i="76"/>
  <c r="S39" i="76"/>
  <c r="T39" i="76"/>
  <c r="U39" i="76"/>
  <c r="V39" i="76"/>
  <c r="J36" i="75"/>
  <c r="K36" i="75"/>
  <c r="L36" i="75"/>
  <c r="M36" i="75"/>
  <c r="N36" i="75"/>
  <c r="O36" i="75"/>
  <c r="P36" i="75" s="1"/>
  <c r="Q36" i="75" s="1"/>
  <c r="R36" i="75" s="1"/>
  <c r="S36" i="75" s="1"/>
  <c r="T36" i="75" s="1"/>
  <c r="U36" i="75" s="1"/>
  <c r="J37" i="75"/>
  <c r="K37" i="75" s="1"/>
  <c r="J38" i="75"/>
  <c r="K38" i="75"/>
  <c r="L38" i="75" s="1"/>
  <c r="M38" i="75" s="1"/>
  <c r="N38" i="75" s="1"/>
  <c r="O38" i="75" s="1"/>
  <c r="P38" i="75" s="1"/>
  <c r="Q38" i="75" s="1"/>
  <c r="R38" i="75" s="1"/>
  <c r="S38" i="75" s="1"/>
  <c r="T38" i="75" s="1"/>
  <c r="U38" i="75" s="1"/>
  <c r="J39" i="75"/>
  <c r="K39" i="75"/>
  <c r="L39" i="75" s="1"/>
  <c r="J36" i="32"/>
  <c r="K36" i="32"/>
  <c r="L36" i="32"/>
  <c r="M36" i="32"/>
  <c r="N36" i="32"/>
  <c r="O36" i="32"/>
  <c r="P36" i="32"/>
  <c r="Q36" i="32"/>
  <c r="R36" i="32"/>
  <c r="S36" i="32"/>
  <c r="T36" i="32"/>
  <c r="U36" i="32"/>
  <c r="V36" i="32"/>
  <c r="J37" i="32"/>
  <c r="K37" i="32" s="1"/>
  <c r="L37" i="32" s="1"/>
  <c r="M37" i="32" s="1"/>
  <c r="N37" i="32" s="1"/>
  <c r="O37" i="32" s="1"/>
  <c r="P37" i="32" s="1"/>
  <c r="Q37" i="32" s="1"/>
  <c r="R37" i="32" s="1"/>
  <c r="S37" i="32" s="1"/>
  <c r="T37" i="32" s="1"/>
  <c r="U37" i="32" s="1"/>
  <c r="J38" i="32"/>
  <c r="K38" i="32"/>
  <c r="L38" i="32"/>
  <c r="M38" i="32"/>
  <c r="N38" i="32"/>
  <c r="O38" i="32" s="1"/>
  <c r="P38" i="32" s="1"/>
  <c r="Q38" i="32" s="1"/>
  <c r="R38" i="32" s="1"/>
  <c r="S38" i="32" s="1"/>
  <c r="T38" i="32" s="1"/>
  <c r="U38" i="32" s="1"/>
  <c r="J39" i="32"/>
  <c r="K39" i="32"/>
  <c r="L39" i="32"/>
  <c r="M39" i="32"/>
  <c r="N39" i="32"/>
  <c r="O39" i="32"/>
  <c r="P39" i="32"/>
  <c r="Q39" i="32"/>
  <c r="R39" i="32" s="1"/>
  <c r="J36" i="74"/>
  <c r="V36" i="74" s="1"/>
  <c r="K36" i="74"/>
  <c r="L36" i="74"/>
  <c r="M36" i="74" s="1"/>
  <c r="N36" i="74" s="1"/>
  <c r="O36" i="74" s="1"/>
  <c r="P36" i="74" s="1"/>
  <c r="Q36" i="74" s="1"/>
  <c r="R36" i="74" s="1"/>
  <c r="S36" i="74" s="1"/>
  <c r="T36" i="74" s="1"/>
  <c r="U36" i="74" s="1"/>
  <c r="J37" i="74"/>
  <c r="K37" i="74"/>
  <c r="L37" i="74"/>
  <c r="M37" i="74"/>
  <c r="N37" i="74" s="1"/>
  <c r="J38" i="74"/>
  <c r="K38" i="74" s="1"/>
  <c r="L38" i="74" s="1"/>
  <c r="M38" i="74" s="1"/>
  <c r="N38" i="74" s="1"/>
  <c r="O38" i="74" s="1"/>
  <c r="P38" i="74" s="1"/>
  <c r="Q38" i="74" s="1"/>
  <c r="R38" i="74" s="1"/>
  <c r="S38" i="74" s="1"/>
  <c r="T38" i="74" s="1"/>
  <c r="U38" i="74" s="1"/>
  <c r="J39" i="74"/>
  <c r="K39" i="74" s="1"/>
  <c r="C26" i="32"/>
  <c r="E35" i="76"/>
  <c r="I10" i="49"/>
  <c r="Q10" i="49"/>
  <c r="M10" i="49"/>
  <c r="S10" i="67"/>
  <c r="E10" i="67"/>
  <c r="C32" i="32" s="1"/>
  <c r="E32" i="32" s="1"/>
  <c r="E14" i="49"/>
  <c r="E15" i="49"/>
  <c r="E16" i="49"/>
  <c r="E17" i="49"/>
  <c r="E18" i="49"/>
  <c r="I14" i="49"/>
  <c r="I15" i="49"/>
  <c r="I16" i="49"/>
  <c r="I17" i="49"/>
  <c r="I18" i="49"/>
  <c r="Q14" i="49"/>
  <c r="Q15" i="49"/>
  <c r="S15" i="49" s="1"/>
  <c r="Q16" i="49"/>
  <c r="Q17" i="49"/>
  <c r="S17" i="49" s="1"/>
  <c r="Q18" i="49"/>
  <c r="Q13" i="49"/>
  <c r="M13" i="49"/>
  <c r="I13" i="49"/>
  <c r="E13" i="49"/>
  <c r="E10" i="49" s="1"/>
  <c r="C32" i="76"/>
  <c r="E32" i="76" s="1"/>
  <c r="J32" i="76" s="1"/>
  <c r="C30" i="76"/>
  <c r="E30" i="76" s="1"/>
  <c r="N30" i="76" s="1"/>
  <c r="E36" i="76"/>
  <c r="C35" i="75"/>
  <c r="E35" i="75" s="1"/>
  <c r="J35" i="75" s="1"/>
  <c r="C32" i="75"/>
  <c r="E32" i="75" s="1"/>
  <c r="J32" i="75" s="1"/>
  <c r="C30" i="75"/>
  <c r="E30" i="75" s="1"/>
  <c r="L30" i="75" s="1"/>
  <c r="C35" i="74"/>
  <c r="E35" i="74" s="1"/>
  <c r="J35" i="74" s="1"/>
  <c r="C32" i="74"/>
  <c r="E32" i="74" s="1"/>
  <c r="J32" i="74" s="1"/>
  <c r="C30" i="74"/>
  <c r="E30" i="74" s="1"/>
  <c r="L30" i="74" s="1"/>
  <c r="H14" i="74"/>
  <c r="H19" i="76"/>
  <c r="H18" i="76"/>
  <c r="H17" i="76"/>
  <c r="H16" i="76"/>
  <c r="H15" i="76"/>
  <c r="H14" i="76"/>
  <c r="H19" i="75"/>
  <c r="P19" i="75" s="1"/>
  <c r="H18" i="75"/>
  <c r="P18" i="75" s="1"/>
  <c r="H17" i="75"/>
  <c r="P17" i="75" s="1"/>
  <c r="H16" i="75"/>
  <c r="P16" i="75" s="1"/>
  <c r="H15" i="75"/>
  <c r="P15" i="75" s="1"/>
  <c r="H14" i="75"/>
  <c r="P14" i="75" s="1"/>
  <c r="H19" i="74"/>
  <c r="P19" i="74" s="1"/>
  <c r="H18" i="74"/>
  <c r="S18" i="74" s="1"/>
  <c r="H17" i="74"/>
  <c r="K17" i="74" s="1"/>
  <c r="H16" i="74"/>
  <c r="S16" i="74" s="1"/>
  <c r="H15" i="74"/>
  <c r="S15" i="74" s="1"/>
  <c r="H19" i="32"/>
  <c r="H18" i="32"/>
  <c r="H17" i="32"/>
  <c r="H16" i="32"/>
  <c r="H15" i="32"/>
  <c r="H14" i="32"/>
  <c r="K27" i="56"/>
  <c r="K26" i="56"/>
  <c r="K20" i="56"/>
  <c r="K21" i="56"/>
  <c r="K22" i="56"/>
  <c r="K19" i="56"/>
  <c r="S16" i="49"/>
  <c r="S18" i="49"/>
  <c r="M18" i="49"/>
  <c r="H18" i="79"/>
  <c r="F18" i="79"/>
  <c r="H17" i="79"/>
  <c r="F17" i="79"/>
  <c r="H16" i="79"/>
  <c r="F16" i="79"/>
  <c r="H15" i="79"/>
  <c r="F15" i="79"/>
  <c r="H14" i="79"/>
  <c r="F14" i="79"/>
  <c r="H13" i="79"/>
  <c r="F13" i="79"/>
  <c r="H12" i="79"/>
  <c r="F12" i="79"/>
  <c r="H11" i="79"/>
  <c r="F11" i="79"/>
  <c r="H10" i="79"/>
  <c r="F10" i="79"/>
  <c r="H9" i="79"/>
  <c r="F9" i="79"/>
  <c r="A3" i="79"/>
  <c r="A2" i="79"/>
  <c r="A1" i="79"/>
  <c r="Q16" i="78"/>
  <c r="M16" i="78"/>
  <c r="I16" i="78"/>
  <c r="E16" i="78"/>
  <c r="Q15" i="78"/>
  <c r="M15" i="78"/>
  <c r="M10" i="78" s="1"/>
  <c r="I15" i="78"/>
  <c r="E15" i="78"/>
  <c r="Q14" i="78"/>
  <c r="M14" i="78"/>
  <c r="I14" i="78"/>
  <c r="I10" i="78" s="1"/>
  <c r="E14" i="78"/>
  <c r="E10" i="78" s="1"/>
  <c r="S13" i="78"/>
  <c r="Q13" i="78"/>
  <c r="M13" i="78"/>
  <c r="I13" i="78"/>
  <c r="E13" i="78"/>
  <c r="A3" i="78"/>
  <c r="A2" i="78"/>
  <c r="A1" i="78"/>
  <c r="Q13" i="77"/>
  <c r="Q14" i="77"/>
  <c r="Q15" i="77"/>
  <c r="M13" i="77"/>
  <c r="M14" i="77"/>
  <c r="M15" i="77"/>
  <c r="I13" i="77"/>
  <c r="I14" i="77"/>
  <c r="I15" i="77"/>
  <c r="S15" i="77" s="1"/>
  <c r="E13" i="77"/>
  <c r="E14" i="77"/>
  <c r="E15" i="77"/>
  <c r="Q12" i="77"/>
  <c r="M12" i="77"/>
  <c r="I12" i="77"/>
  <c r="E12" i="77"/>
  <c r="A3" i="77"/>
  <c r="A2" i="77"/>
  <c r="A1" i="77"/>
  <c r="I19" i="76"/>
  <c r="E19" i="76"/>
  <c r="G19" i="76" s="1"/>
  <c r="I18" i="76"/>
  <c r="E18" i="76"/>
  <c r="G18" i="76" s="1"/>
  <c r="I17" i="76"/>
  <c r="E17" i="76"/>
  <c r="G17" i="76" s="1"/>
  <c r="I16" i="76"/>
  <c r="O16" i="76" s="1"/>
  <c r="E16" i="76"/>
  <c r="G16" i="76" s="1"/>
  <c r="I15" i="76"/>
  <c r="E15" i="76"/>
  <c r="G15" i="76" s="1"/>
  <c r="I14" i="76"/>
  <c r="E14" i="76"/>
  <c r="A3" i="76"/>
  <c r="A2" i="76"/>
  <c r="A1" i="76"/>
  <c r="I19" i="75"/>
  <c r="E19" i="75"/>
  <c r="G19" i="75" s="1"/>
  <c r="I18" i="75"/>
  <c r="E18" i="75"/>
  <c r="G18" i="75" s="1"/>
  <c r="I17" i="75"/>
  <c r="E17" i="75"/>
  <c r="G17" i="75" s="1"/>
  <c r="I16" i="75"/>
  <c r="E16" i="75"/>
  <c r="G16" i="75" s="1"/>
  <c r="I15" i="75"/>
  <c r="E15" i="75"/>
  <c r="G15" i="75" s="1"/>
  <c r="I14" i="75"/>
  <c r="E14" i="75"/>
  <c r="G14" i="75" s="1"/>
  <c r="A3" i="75"/>
  <c r="A2" i="75"/>
  <c r="A1" i="75"/>
  <c r="I19" i="74"/>
  <c r="E19" i="74"/>
  <c r="G19" i="74" s="1"/>
  <c r="I18" i="74"/>
  <c r="E18" i="74"/>
  <c r="G18" i="74" s="1"/>
  <c r="I17" i="74"/>
  <c r="E17" i="74"/>
  <c r="G17" i="74" s="1"/>
  <c r="I16" i="74"/>
  <c r="E16" i="74"/>
  <c r="G16" i="74" s="1"/>
  <c r="I15" i="74"/>
  <c r="E15" i="74"/>
  <c r="G15" i="74" s="1"/>
  <c r="S14" i="74"/>
  <c r="P14" i="74"/>
  <c r="K14" i="74"/>
  <c r="I14" i="74"/>
  <c r="O14" i="74" s="1"/>
  <c r="E14" i="74"/>
  <c r="G14" i="74" s="1"/>
  <c r="A3" i="74"/>
  <c r="A2" i="74"/>
  <c r="A1" i="74"/>
  <c r="K15" i="31"/>
  <c r="K14" i="31"/>
  <c r="K13" i="31"/>
  <c r="K12" i="31"/>
  <c r="K16" i="31" s="1"/>
  <c r="I15" i="31"/>
  <c r="I14" i="31"/>
  <c r="I13" i="31"/>
  <c r="M36" i="76" l="1"/>
  <c r="N36" i="76" s="1"/>
  <c r="O36" i="76" s="1"/>
  <c r="P36" i="76" s="1"/>
  <c r="Q36" i="76" s="1"/>
  <c r="R36" i="76" s="1"/>
  <c r="S36" i="76" s="1"/>
  <c r="T36" i="76" s="1"/>
  <c r="U36" i="76" s="1"/>
  <c r="V36" i="76"/>
  <c r="V38" i="76"/>
  <c r="V38" i="75"/>
  <c r="L37" i="75"/>
  <c r="M37" i="75" s="1"/>
  <c r="N37" i="75" s="1"/>
  <c r="O37" i="75" s="1"/>
  <c r="P37" i="75" s="1"/>
  <c r="Q37" i="75" s="1"/>
  <c r="R37" i="75" s="1"/>
  <c r="S37" i="75" s="1"/>
  <c r="T37" i="75" s="1"/>
  <c r="U37" i="75" s="1"/>
  <c r="M39" i="75"/>
  <c r="N39" i="75" s="1"/>
  <c r="O39" i="75" s="1"/>
  <c r="P39" i="75" s="1"/>
  <c r="Q39" i="75" s="1"/>
  <c r="R39" i="75" s="1"/>
  <c r="S39" i="75" s="1"/>
  <c r="T39" i="75" s="1"/>
  <c r="U39" i="75" s="1"/>
  <c r="V36" i="75"/>
  <c r="V38" i="32"/>
  <c r="S39" i="32"/>
  <c r="T39" i="32" s="1"/>
  <c r="U39" i="32" s="1"/>
  <c r="V37" i="32"/>
  <c r="V39" i="74"/>
  <c r="L39" i="74"/>
  <c r="M39" i="74" s="1"/>
  <c r="N39" i="74" s="1"/>
  <c r="O39" i="74" s="1"/>
  <c r="P39" i="74" s="1"/>
  <c r="Q39" i="74" s="1"/>
  <c r="R39" i="74" s="1"/>
  <c r="S39" i="74" s="1"/>
  <c r="T39" i="74" s="1"/>
  <c r="U39" i="74" s="1"/>
  <c r="O37" i="74"/>
  <c r="P37" i="74" s="1"/>
  <c r="Q37" i="74" s="1"/>
  <c r="R37" i="74" s="1"/>
  <c r="S37" i="74" s="1"/>
  <c r="T37" i="74" s="1"/>
  <c r="U37" i="74" s="1"/>
  <c r="V37" i="74"/>
  <c r="V38" i="74"/>
  <c r="P18" i="74"/>
  <c r="O18" i="76"/>
  <c r="K18" i="74"/>
  <c r="O16" i="75"/>
  <c r="O19" i="74"/>
  <c r="K19" i="74"/>
  <c r="P16" i="74"/>
  <c r="P24" i="74" s="1"/>
  <c r="O16" i="74"/>
  <c r="O15" i="76"/>
  <c r="O14" i="76"/>
  <c r="S16" i="78"/>
  <c r="S15" i="78"/>
  <c r="S14" i="78"/>
  <c r="S13" i="77"/>
  <c r="S14" i="77"/>
  <c r="E10" i="77"/>
  <c r="C33" i="32" s="1"/>
  <c r="E33" i="32" s="1"/>
  <c r="S14" i="49"/>
  <c r="U30" i="76"/>
  <c r="M30" i="76"/>
  <c r="O30" i="76"/>
  <c r="P30" i="76"/>
  <c r="S30" i="76"/>
  <c r="P30" i="75"/>
  <c r="T30" i="75"/>
  <c r="S30" i="75"/>
  <c r="M30" i="75"/>
  <c r="O30" i="75"/>
  <c r="U30" i="75"/>
  <c r="O30" i="74"/>
  <c r="P30" i="74"/>
  <c r="T30" i="74"/>
  <c r="U30" i="74"/>
  <c r="S30" i="74"/>
  <c r="M30" i="74"/>
  <c r="O19" i="76"/>
  <c r="O17" i="76"/>
  <c r="O19" i="75"/>
  <c r="O18" i="75"/>
  <c r="O17" i="75"/>
  <c r="O15" i="75"/>
  <c r="P22" i="75"/>
  <c r="O14" i="75"/>
  <c r="P24" i="75"/>
  <c r="S19" i="74"/>
  <c r="O18" i="74"/>
  <c r="P17" i="74"/>
  <c r="S17" i="74"/>
  <c r="S24" i="74" s="1"/>
  <c r="O17" i="74"/>
  <c r="K16" i="74"/>
  <c r="K24" i="74" s="1"/>
  <c r="O15" i="74"/>
  <c r="K15" i="74"/>
  <c r="P15" i="74"/>
  <c r="H7" i="79"/>
  <c r="F7" i="79"/>
  <c r="F12" i="61" s="1"/>
  <c r="I12" i="31" s="1"/>
  <c r="I16" i="31" s="1"/>
  <c r="Q10" i="78"/>
  <c r="C35" i="76" s="1"/>
  <c r="J35" i="76" s="1"/>
  <c r="K35" i="76" s="1"/>
  <c r="L35" i="76" s="1"/>
  <c r="M35" i="76" s="1"/>
  <c r="N35" i="76" s="1"/>
  <c r="O35" i="76" s="1"/>
  <c r="P35" i="76" s="1"/>
  <c r="Q35" i="76" s="1"/>
  <c r="R35" i="76" s="1"/>
  <c r="S35" i="76" s="1"/>
  <c r="T35" i="76" s="1"/>
  <c r="U35" i="76" s="1"/>
  <c r="I10" i="77"/>
  <c r="C33" i="74" s="1"/>
  <c r="E33" i="74" s="1"/>
  <c r="J33" i="74" s="1"/>
  <c r="M10" i="77"/>
  <c r="C33" i="75" s="1"/>
  <c r="E33" i="75" s="1"/>
  <c r="J33" i="75" s="1"/>
  <c r="Q10" i="77"/>
  <c r="C33" i="76" s="1"/>
  <c r="E33" i="76" s="1"/>
  <c r="J33" i="76" s="1"/>
  <c r="S12" i="77"/>
  <c r="K33" i="76"/>
  <c r="L33" i="76" s="1"/>
  <c r="M33" i="76" s="1"/>
  <c r="N33" i="76" s="1"/>
  <c r="O33" i="76" s="1"/>
  <c r="P33" i="76" s="1"/>
  <c r="Q33" i="76" s="1"/>
  <c r="R33" i="76" s="1"/>
  <c r="S33" i="76" s="1"/>
  <c r="T33" i="76" s="1"/>
  <c r="U33" i="76" s="1"/>
  <c r="K32" i="76"/>
  <c r="L32" i="76" s="1"/>
  <c r="M32" i="76" s="1"/>
  <c r="N32" i="76" s="1"/>
  <c r="O32" i="76" s="1"/>
  <c r="P32" i="76" s="1"/>
  <c r="Q32" i="76" s="1"/>
  <c r="R32" i="76" s="1"/>
  <c r="S32" i="76" s="1"/>
  <c r="T32" i="76" s="1"/>
  <c r="U32" i="76" s="1"/>
  <c r="Q15" i="76"/>
  <c r="Q16" i="76"/>
  <c r="Q19" i="76"/>
  <c r="R15" i="76"/>
  <c r="G14" i="76"/>
  <c r="P14" i="76"/>
  <c r="P15" i="76"/>
  <c r="P16" i="76"/>
  <c r="P17" i="76"/>
  <c r="P18" i="76"/>
  <c r="P19" i="76"/>
  <c r="L30" i="76"/>
  <c r="T30" i="76"/>
  <c r="Q18" i="76"/>
  <c r="J14" i="76"/>
  <c r="J16" i="76"/>
  <c r="R17" i="76"/>
  <c r="J19" i="76"/>
  <c r="S14" i="76"/>
  <c r="K15" i="76"/>
  <c r="S15" i="76"/>
  <c r="K16" i="76"/>
  <c r="K18" i="76"/>
  <c r="S18" i="76"/>
  <c r="K19" i="76"/>
  <c r="S19" i="76"/>
  <c r="R14" i="76"/>
  <c r="R16" i="76"/>
  <c r="J18" i="76"/>
  <c r="S17" i="76"/>
  <c r="L14" i="76"/>
  <c r="T14" i="76"/>
  <c r="L15" i="76"/>
  <c r="T15" i="76"/>
  <c r="L16" i="76"/>
  <c r="T16" i="76"/>
  <c r="L17" i="76"/>
  <c r="T17" i="76"/>
  <c r="L18" i="76"/>
  <c r="T18" i="76"/>
  <c r="L19" i="76"/>
  <c r="T19" i="76"/>
  <c r="Q17" i="76"/>
  <c r="S16" i="76"/>
  <c r="M14" i="76"/>
  <c r="U14" i="76"/>
  <c r="M15" i="76"/>
  <c r="U15" i="76"/>
  <c r="M16" i="76"/>
  <c r="U16" i="76"/>
  <c r="M17" i="76"/>
  <c r="U17" i="76"/>
  <c r="M18" i="76"/>
  <c r="U18" i="76"/>
  <c r="M19" i="76"/>
  <c r="U19" i="76"/>
  <c r="Q30" i="76"/>
  <c r="K14" i="76"/>
  <c r="K17" i="76"/>
  <c r="N14" i="76"/>
  <c r="N15" i="76"/>
  <c r="N16" i="76"/>
  <c r="N17" i="76"/>
  <c r="N18" i="76"/>
  <c r="N19" i="76"/>
  <c r="J30" i="76"/>
  <c r="R30" i="76"/>
  <c r="Q14" i="76"/>
  <c r="J15" i="76"/>
  <c r="J17" i="76"/>
  <c r="R18" i="76"/>
  <c r="R19" i="76"/>
  <c r="K30" i="76"/>
  <c r="K35" i="75"/>
  <c r="L35" i="75" s="1"/>
  <c r="M35" i="75" s="1"/>
  <c r="N35" i="75" s="1"/>
  <c r="O35" i="75" s="1"/>
  <c r="P35" i="75" s="1"/>
  <c r="Q35" i="75" s="1"/>
  <c r="R35" i="75" s="1"/>
  <c r="S35" i="75" s="1"/>
  <c r="T35" i="75" s="1"/>
  <c r="U35" i="75" s="1"/>
  <c r="K33" i="75"/>
  <c r="L33" i="75" s="1"/>
  <c r="M33" i="75" s="1"/>
  <c r="N33" i="75" s="1"/>
  <c r="O33" i="75" s="1"/>
  <c r="P33" i="75" s="1"/>
  <c r="Q33" i="75" s="1"/>
  <c r="R33" i="75" s="1"/>
  <c r="S33" i="75" s="1"/>
  <c r="T33" i="75" s="1"/>
  <c r="U33" i="75" s="1"/>
  <c r="V33" i="75"/>
  <c r="K32" i="75"/>
  <c r="L32" i="75" s="1"/>
  <c r="M32" i="75" s="1"/>
  <c r="N32" i="75" s="1"/>
  <c r="O32" i="75" s="1"/>
  <c r="P32" i="75" s="1"/>
  <c r="Q32" i="75" s="1"/>
  <c r="R32" i="75" s="1"/>
  <c r="S32" i="75" s="1"/>
  <c r="T32" i="75" s="1"/>
  <c r="U32" i="75" s="1"/>
  <c r="J14" i="75"/>
  <c r="R14" i="75"/>
  <c r="J15" i="75"/>
  <c r="R15" i="75"/>
  <c r="J16" i="75"/>
  <c r="R16" i="75"/>
  <c r="J17" i="75"/>
  <c r="R17" i="75"/>
  <c r="J18" i="75"/>
  <c r="R18" i="75"/>
  <c r="J19" i="75"/>
  <c r="R19" i="75"/>
  <c r="N30" i="75"/>
  <c r="K15" i="75"/>
  <c r="S16" i="75"/>
  <c r="S17" i="75"/>
  <c r="K19" i="75"/>
  <c r="T15" i="75"/>
  <c r="L17" i="75"/>
  <c r="T18" i="75"/>
  <c r="M14" i="75"/>
  <c r="U14" i="75"/>
  <c r="M15" i="75"/>
  <c r="U15" i="75"/>
  <c r="M16" i="75"/>
  <c r="U16" i="75"/>
  <c r="M17" i="75"/>
  <c r="U17" i="75"/>
  <c r="M18" i="75"/>
  <c r="U18" i="75"/>
  <c r="M19" i="75"/>
  <c r="U19" i="75"/>
  <c r="Q30" i="75"/>
  <c r="S14" i="75"/>
  <c r="K16" i="75"/>
  <c r="S18" i="75"/>
  <c r="T14" i="75"/>
  <c r="L16" i="75"/>
  <c r="T17" i="75"/>
  <c r="L19" i="75"/>
  <c r="T19" i="75"/>
  <c r="N14" i="75"/>
  <c r="N15" i="75"/>
  <c r="N16" i="75"/>
  <c r="N17" i="75"/>
  <c r="N18" i="75"/>
  <c r="N19" i="75"/>
  <c r="J30" i="75"/>
  <c r="R30" i="75"/>
  <c r="Q14" i="75"/>
  <c r="Q15" i="75"/>
  <c r="Q16" i="75"/>
  <c r="Q17" i="75"/>
  <c r="Q18" i="75"/>
  <c r="Q19" i="75"/>
  <c r="K14" i="75"/>
  <c r="S15" i="75"/>
  <c r="K17" i="75"/>
  <c r="K18" i="75"/>
  <c r="S19" i="75"/>
  <c r="L14" i="75"/>
  <c r="L15" i="75"/>
  <c r="T16" i="75"/>
  <c r="L18" i="75"/>
  <c r="K30" i="75"/>
  <c r="K33" i="74"/>
  <c r="L33" i="74" s="1"/>
  <c r="M33" i="74" s="1"/>
  <c r="N33" i="74" s="1"/>
  <c r="O33" i="74" s="1"/>
  <c r="P33" i="74" s="1"/>
  <c r="Q33" i="74" s="1"/>
  <c r="R33" i="74" s="1"/>
  <c r="S33" i="74" s="1"/>
  <c r="T33" i="74" s="1"/>
  <c r="U33" i="74" s="1"/>
  <c r="V33" i="74"/>
  <c r="K35" i="74"/>
  <c r="L35" i="74" s="1"/>
  <c r="M35" i="74" s="1"/>
  <c r="N35" i="74" s="1"/>
  <c r="O35" i="74" s="1"/>
  <c r="P35" i="74" s="1"/>
  <c r="Q35" i="74" s="1"/>
  <c r="R35" i="74" s="1"/>
  <c r="S35" i="74" s="1"/>
  <c r="T35" i="74" s="1"/>
  <c r="U35" i="74" s="1"/>
  <c r="V35" i="74"/>
  <c r="K32" i="74"/>
  <c r="L32" i="74" s="1"/>
  <c r="M32" i="74" s="1"/>
  <c r="N32" i="74" s="1"/>
  <c r="O32" i="74" s="1"/>
  <c r="P32" i="74" s="1"/>
  <c r="Q32" i="74" s="1"/>
  <c r="R32" i="74" s="1"/>
  <c r="S32" i="74" s="1"/>
  <c r="T32" i="74" s="1"/>
  <c r="U32" i="74" s="1"/>
  <c r="V32" i="74"/>
  <c r="Q19" i="74"/>
  <c r="Q14" i="74"/>
  <c r="Q15" i="74"/>
  <c r="Q16" i="74"/>
  <c r="Q17" i="74"/>
  <c r="Q18" i="74"/>
  <c r="J14" i="74"/>
  <c r="R14" i="74"/>
  <c r="J15" i="74"/>
  <c r="R15" i="74"/>
  <c r="J16" i="74"/>
  <c r="R16" i="74"/>
  <c r="J17" i="74"/>
  <c r="R17" i="74"/>
  <c r="J18" i="74"/>
  <c r="R18" i="74"/>
  <c r="J19" i="74"/>
  <c r="R19" i="74"/>
  <c r="N30" i="74"/>
  <c r="L14" i="74"/>
  <c r="T15" i="74"/>
  <c r="L17" i="74"/>
  <c r="T18" i="74"/>
  <c r="T19" i="74"/>
  <c r="T14" i="74"/>
  <c r="L16" i="74"/>
  <c r="L18" i="74"/>
  <c r="M14" i="74"/>
  <c r="M15" i="74"/>
  <c r="M18" i="74"/>
  <c r="Q30" i="74"/>
  <c r="L15" i="74"/>
  <c r="T16" i="74"/>
  <c r="T17" i="74"/>
  <c r="L19" i="74"/>
  <c r="U14" i="74"/>
  <c r="U15" i="74"/>
  <c r="M17" i="74"/>
  <c r="U19" i="74"/>
  <c r="N17" i="74"/>
  <c r="N18" i="74"/>
  <c r="N19" i="74"/>
  <c r="J30" i="74"/>
  <c r="R30" i="74"/>
  <c r="M16" i="74"/>
  <c r="U16" i="74"/>
  <c r="U17" i="74"/>
  <c r="U18" i="74"/>
  <c r="M19" i="74"/>
  <c r="N14" i="74"/>
  <c r="N15" i="74"/>
  <c r="N16" i="74"/>
  <c r="K30" i="74"/>
  <c r="E12" i="73"/>
  <c r="A3" i="56"/>
  <c r="Q13" i="67"/>
  <c r="Q12" i="67"/>
  <c r="M13" i="67"/>
  <c r="M12" i="67"/>
  <c r="I13" i="67"/>
  <c r="I12" i="67"/>
  <c r="E13" i="67"/>
  <c r="E12" i="67"/>
  <c r="C28" i="56"/>
  <c r="C15" i="56" s="1"/>
  <c r="I11" i="69"/>
  <c r="C34" i="76" s="1"/>
  <c r="E34" i="76" s="1"/>
  <c r="E11" i="69"/>
  <c r="C34" i="74" s="1"/>
  <c r="E34" i="74" s="1"/>
  <c r="G11" i="69"/>
  <c r="C34" i="75" s="1"/>
  <c r="E34" i="75" s="1"/>
  <c r="C11" i="69"/>
  <c r="C34" i="32" s="1"/>
  <c r="E34" i="32" s="1"/>
  <c r="K20" i="69"/>
  <c r="K19" i="69"/>
  <c r="K18" i="69"/>
  <c r="K17" i="69"/>
  <c r="K16" i="69"/>
  <c r="K15" i="69"/>
  <c r="K14" i="69"/>
  <c r="V37" i="75" l="1"/>
  <c r="V39" i="75"/>
  <c r="V39" i="32"/>
  <c r="O24" i="74"/>
  <c r="P22" i="74"/>
  <c r="S22" i="74"/>
  <c r="S23" i="74" s="1"/>
  <c r="O24" i="75"/>
  <c r="O22" i="75"/>
  <c r="O23" i="75" s="1"/>
  <c r="O24" i="76"/>
  <c r="K22" i="74"/>
  <c r="K23" i="74" s="1"/>
  <c r="O22" i="74"/>
  <c r="O23" i="74" s="1"/>
  <c r="P23" i="75"/>
  <c r="S10" i="78"/>
  <c r="C35" i="32" s="1"/>
  <c r="E35" i="32" s="1"/>
  <c r="S10" i="77"/>
  <c r="V32" i="75"/>
  <c r="O22" i="76"/>
  <c r="Q24" i="76"/>
  <c r="P24" i="76"/>
  <c r="N24" i="76"/>
  <c r="K24" i="75"/>
  <c r="N24" i="75"/>
  <c r="P23" i="74"/>
  <c r="J34" i="74"/>
  <c r="K34" i="74" s="1"/>
  <c r="L34" i="74" s="1"/>
  <c r="M34" i="74" s="1"/>
  <c r="N34" i="74" s="1"/>
  <c r="O34" i="74" s="1"/>
  <c r="P34" i="74" s="1"/>
  <c r="Q34" i="74" s="1"/>
  <c r="R34" i="74" s="1"/>
  <c r="S34" i="74" s="1"/>
  <c r="T34" i="74" s="1"/>
  <c r="U34" i="74" s="1"/>
  <c r="J34" i="76"/>
  <c r="J34" i="75"/>
  <c r="K22" i="76"/>
  <c r="K24" i="76"/>
  <c r="M24" i="76"/>
  <c r="M22" i="76"/>
  <c r="V18" i="76"/>
  <c r="P22" i="76"/>
  <c r="V33" i="76"/>
  <c r="V30" i="76"/>
  <c r="U24" i="76"/>
  <c r="U22" i="76"/>
  <c r="J22" i="76"/>
  <c r="V14" i="76"/>
  <c r="J24" i="76"/>
  <c r="V17" i="76"/>
  <c r="R22" i="76"/>
  <c r="R24" i="76"/>
  <c r="S24" i="76"/>
  <c r="S22" i="76"/>
  <c r="V15" i="76"/>
  <c r="V19" i="76"/>
  <c r="Q22" i="76"/>
  <c r="T22" i="76"/>
  <c r="T24" i="76"/>
  <c r="V32" i="76"/>
  <c r="V35" i="76"/>
  <c r="N22" i="76"/>
  <c r="L22" i="76"/>
  <c r="L24" i="76"/>
  <c r="V16" i="76"/>
  <c r="L24" i="75"/>
  <c r="L22" i="75"/>
  <c r="V19" i="75"/>
  <c r="V15" i="75"/>
  <c r="R22" i="75"/>
  <c r="R24" i="75"/>
  <c r="T22" i="75"/>
  <c r="T24" i="75"/>
  <c r="V18" i="75"/>
  <c r="J22" i="75"/>
  <c r="V14" i="75"/>
  <c r="J24" i="75"/>
  <c r="V35" i="75"/>
  <c r="V16" i="75"/>
  <c r="Q22" i="75"/>
  <c r="Q24" i="75"/>
  <c r="U24" i="75"/>
  <c r="U22" i="75"/>
  <c r="N22" i="75"/>
  <c r="M24" i="75"/>
  <c r="M22" i="75"/>
  <c r="V17" i="75"/>
  <c r="K22" i="75"/>
  <c r="V30" i="75"/>
  <c r="S22" i="75"/>
  <c r="S24" i="75"/>
  <c r="V19" i="74"/>
  <c r="U24" i="74"/>
  <c r="U22" i="74"/>
  <c r="M24" i="74"/>
  <c r="M22" i="74"/>
  <c r="V17" i="74"/>
  <c r="V15" i="74"/>
  <c r="J22" i="74"/>
  <c r="V14" i="74"/>
  <c r="J24" i="74"/>
  <c r="V30" i="74"/>
  <c r="L24" i="74"/>
  <c r="L22" i="74"/>
  <c r="V16" i="74"/>
  <c r="R22" i="74"/>
  <c r="R24" i="74"/>
  <c r="V18" i="74"/>
  <c r="N24" i="74"/>
  <c r="N22" i="74"/>
  <c r="T24" i="74"/>
  <c r="T22" i="74"/>
  <c r="Q22" i="74"/>
  <c r="Q24" i="74"/>
  <c r="Q10" i="67"/>
  <c r="S12" i="67"/>
  <c r="S13" i="67"/>
  <c r="M10" i="67"/>
  <c r="I10" i="67"/>
  <c r="Q17" i="73"/>
  <c r="M17" i="73"/>
  <c r="I17" i="73"/>
  <c r="E17" i="73"/>
  <c r="Q16" i="73"/>
  <c r="M16" i="73"/>
  <c r="I16" i="73"/>
  <c r="E16" i="73"/>
  <c r="Q15" i="73"/>
  <c r="M15" i="73"/>
  <c r="I15" i="73"/>
  <c r="E15" i="73"/>
  <c r="Q14" i="73"/>
  <c r="M14" i="73"/>
  <c r="I14" i="73"/>
  <c r="E14" i="73"/>
  <c r="Q13" i="73"/>
  <c r="M13" i="73"/>
  <c r="I13" i="73"/>
  <c r="E13" i="73"/>
  <c r="Q12" i="73"/>
  <c r="M12" i="73"/>
  <c r="I12" i="73"/>
  <c r="A3" i="73"/>
  <c r="A2" i="73"/>
  <c r="A1" i="73"/>
  <c r="O23" i="76" l="1"/>
  <c r="K23" i="75"/>
  <c r="M23" i="75"/>
  <c r="P23" i="76"/>
  <c r="L23" i="75"/>
  <c r="Q23" i="76"/>
  <c r="N23" i="76"/>
  <c r="S23" i="76"/>
  <c r="U23" i="76"/>
  <c r="T23" i="76"/>
  <c r="N23" i="75"/>
  <c r="U23" i="75"/>
  <c r="T23" i="75"/>
  <c r="L23" i="74"/>
  <c r="N23" i="74"/>
  <c r="V34" i="74"/>
  <c r="K34" i="75"/>
  <c r="K34" i="76"/>
  <c r="R23" i="76"/>
  <c r="M23" i="76"/>
  <c r="L23" i="76"/>
  <c r="V22" i="76"/>
  <c r="V24" i="76"/>
  <c r="K23" i="76"/>
  <c r="J23" i="76"/>
  <c r="J23" i="75"/>
  <c r="Q23" i="75"/>
  <c r="V22" i="75"/>
  <c r="V24" i="75"/>
  <c r="S23" i="75"/>
  <c r="R23" i="75"/>
  <c r="V22" i="74"/>
  <c r="V24" i="74"/>
  <c r="M23" i="74"/>
  <c r="Q23" i="74"/>
  <c r="R23" i="74"/>
  <c r="J23" i="74"/>
  <c r="T23" i="74"/>
  <c r="U23" i="74"/>
  <c r="Q10" i="73"/>
  <c r="M10" i="73"/>
  <c r="S17" i="73"/>
  <c r="S16" i="73"/>
  <c r="S15" i="73"/>
  <c r="S14" i="73"/>
  <c r="I10" i="73"/>
  <c r="S13" i="73"/>
  <c r="S12" i="73"/>
  <c r="E10" i="73"/>
  <c r="C30" i="32" s="1"/>
  <c r="E30" i="32" s="1"/>
  <c r="J10" i="64"/>
  <c r="J11" i="64"/>
  <c r="J12" i="64"/>
  <c r="J13" i="64"/>
  <c r="J14" i="64"/>
  <c r="J15" i="64"/>
  <c r="J16" i="64"/>
  <c r="J17" i="64"/>
  <c r="J18" i="64"/>
  <c r="J19" i="64"/>
  <c r="J20" i="64"/>
  <c r="J21" i="64"/>
  <c r="J22" i="64"/>
  <c r="J23" i="64"/>
  <c r="J9" i="64"/>
  <c r="A1" i="64"/>
  <c r="A3" i="64"/>
  <c r="A2" i="64"/>
  <c r="H9" i="64"/>
  <c r="G9" i="71"/>
  <c r="H9" i="71" s="1"/>
  <c r="G53" i="71"/>
  <c r="H53" i="71" s="1"/>
  <c r="G54" i="71"/>
  <c r="H54" i="71" s="1"/>
  <c r="G55" i="71"/>
  <c r="H55" i="71" s="1"/>
  <c r="G56" i="71"/>
  <c r="H56" i="71" s="1"/>
  <c r="G57" i="71"/>
  <c r="H57" i="71" s="1"/>
  <c r="G58" i="71"/>
  <c r="H58" i="71" s="1"/>
  <c r="G12" i="71"/>
  <c r="H12" i="71"/>
  <c r="G13" i="71"/>
  <c r="H13" i="71" s="1"/>
  <c r="G14" i="71"/>
  <c r="H14" i="71" s="1"/>
  <c r="G15" i="71"/>
  <c r="H15" i="71" s="1"/>
  <c r="G16" i="71"/>
  <c r="H16" i="71" s="1"/>
  <c r="G17" i="71"/>
  <c r="H17" i="71" s="1"/>
  <c r="G18" i="71"/>
  <c r="H18" i="71" s="1"/>
  <c r="G19" i="71"/>
  <c r="H19" i="71" s="1"/>
  <c r="G20" i="71"/>
  <c r="H20" i="71" s="1"/>
  <c r="G21" i="71"/>
  <c r="H21" i="71" s="1"/>
  <c r="G22" i="71"/>
  <c r="H22" i="71" s="1"/>
  <c r="G23" i="71"/>
  <c r="H23" i="71" s="1"/>
  <c r="G24" i="71"/>
  <c r="H24" i="71" s="1"/>
  <c r="G25" i="71"/>
  <c r="H25" i="71" s="1"/>
  <c r="G26" i="71"/>
  <c r="H26" i="71" s="1"/>
  <c r="G27" i="71"/>
  <c r="H27" i="71" s="1"/>
  <c r="G28" i="71"/>
  <c r="H28" i="71" s="1"/>
  <c r="G29" i="71"/>
  <c r="H29" i="71" s="1"/>
  <c r="G30" i="71"/>
  <c r="H30" i="71" s="1"/>
  <c r="G31" i="71"/>
  <c r="H31" i="71" s="1"/>
  <c r="G32" i="71"/>
  <c r="H32" i="71"/>
  <c r="G33" i="71"/>
  <c r="H33" i="71" s="1"/>
  <c r="G34" i="71"/>
  <c r="H34" i="71" s="1"/>
  <c r="G35" i="71"/>
  <c r="H35" i="71" s="1"/>
  <c r="G36" i="71"/>
  <c r="H36" i="71"/>
  <c r="G37" i="71"/>
  <c r="H37" i="71" s="1"/>
  <c r="G38" i="71"/>
  <c r="H38" i="71"/>
  <c r="G39" i="71"/>
  <c r="H39" i="71" s="1"/>
  <c r="G40" i="71"/>
  <c r="H40" i="71"/>
  <c r="G41" i="71"/>
  <c r="H41" i="71" s="1"/>
  <c r="G42" i="71"/>
  <c r="H42" i="71" s="1"/>
  <c r="G43" i="71"/>
  <c r="H43" i="71"/>
  <c r="G44" i="71"/>
  <c r="H44" i="71" s="1"/>
  <c r="G45" i="71"/>
  <c r="H45" i="71" s="1"/>
  <c r="G46" i="71"/>
  <c r="H46" i="71" s="1"/>
  <c r="G47" i="71"/>
  <c r="H47" i="71"/>
  <c r="G48" i="71"/>
  <c r="H48" i="71" s="1"/>
  <c r="G49" i="71"/>
  <c r="H49" i="71"/>
  <c r="G50" i="71"/>
  <c r="H50" i="71" s="1"/>
  <c r="G51" i="71"/>
  <c r="H51" i="71" s="1"/>
  <c r="G52" i="71"/>
  <c r="H52" i="71"/>
  <c r="G10" i="71"/>
  <c r="H10" i="71" s="1"/>
  <c r="G11" i="71"/>
  <c r="H11" i="71" s="1"/>
  <c r="A3" i="71"/>
  <c r="A2" i="71"/>
  <c r="A1" i="71"/>
  <c r="A3" i="69"/>
  <c r="A2" i="69"/>
  <c r="A1" i="69"/>
  <c r="A3" i="67"/>
  <c r="A2" i="67"/>
  <c r="A1" i="67"/>
  <c r="A1" i="49"/>
  <c r="A3" i="49"/>
  <c r="I16" i="61" a="1"/>
  <c r="G16" i="61" a="1"/>
  <c r="H16" i="61" a="1"/>
  <c r="J8" i="71" l="1"/>
  <c r="C42" i="75" s="1"/>
  <c r="J42" i="75" s="1"/>
  <c r="I16" i="61"/>
  <c r="H16" i="61"/>
  <c r="L34" i="76"/>
  <c r="L34" i="75"/>
  <c r="G16" i="61"/>
  <c r="V23" i="76"/>
  <c r="V23" i="75"/>
  <c r="V23" i="74"/>
  <c r="S10" i="73"/>
  <c r="J7" i="64"/>
  <c r="F11" i="61" s="1"/>
  <c r="K11" i="69"/>
  <c r="C42" i="76" l="1"/>
  <c r="J42" i="76" s="1"/>
  <c r="K42" i="76" s="1"/>
  <c r="L42" i="76" s="1"/>
  <c r="M42" i="76" s="1"/>
  <c r="N42" i="76" s="1"/>
  <c r="O42" i="76" s="1"/>
  <c r="P42" i="76" s="1"/>
  <c r="Q42" i="76" s="1"/>
  <c r="R42" i="76" s="1"/>
  <c r="S42" i="76" s="1"/>
  <c r="T42" i="76" s="1"/>
  <c r="U42" i="76" s="1"/>
  <c r="C42" i="32"/>
  <c r="J42" i="32" s="1"/>
  <c r="K42" i="32" s="1"/>
  <c r="C42" i="74"/>
  <c r="J42" i="74" s="1"/>
  <c r="K42" i="75"/>
  <c r="L42" i="75" s="1"/>
  <c r="M42" i="75" s="1"/>
  <c r="N42" i="75" s="1"/>
  <c r="O42" i="75" s="1"/>
  <c r="P42" i="75" s="1"/>
  <c r="Q42" i="75" s="1"/>
  <c r="R42" i="75" s="1"/>
  <c r="S42" i="75" s="1"/>
  <c r="T42" i="75" s="1"/>
  <c r="U42" i="75" s="1"/>
  <c r="V42" i="75"/>
  <c r="K42" i="74"/>
  <c r="L42" i="74" s="1"/>
  <c r="M42" i="74" s="1"/>
  <c r="N42" i="74" s="1"/>
  <c r="O42" i="74" s="1"/>
  <c r="P42" i="74" s="1"/>
  <c r="Q42" i="74" s="1"/>
  <c r="R42" i="74" s="1"/>
  <c r="S42" i="74" s="1"/>
  <c r="T42" i="74" s="1"/>
  <c r="U42" i="74" s="1"/>
  <c r="G11" i="61"/>
  <c r="G12" i="31"/>
  <c r="M34" i="76"/>
  <c r="M34" i="75"/>
  <c r="J32" i="32"/>
  <c r="H19" i="61" a="1"/>
  <c r="V42" i="74" l="1"/>
  <c r="V42" i="76"/>
  <c r="H19" i="61"/>
  <c r="H11" i="61"/>
  <c r="G13" i="31"/>
  <c r="N34" i="76"/>
  <c r="N34" i="75"/>
  <c r="K32" i="32"/>
  <c r="L32" i="32" s="1"/>
  <c r="M32" i="32" s="1"/>
  <c r="N32" i="32" s="1"/>
  <c r="O32" i="32" s="1"/>
  <c r="P32" i="32" s="1"/>
  <c r="Q32" i="32" s="1"/>
  <c r="R32" i="32" s="1"/>
  <c r="S32" i="32" s="1"/>
  <c r="T32" i="32" s="1"/>
  <c r="U32" i="32" s="1"/>
  <c r="I19" i="61" a="1"/>
  <c r="G19" i="61" a="1"/>
  <c r="G19" i="61" l="1"/>
  <c r="I19" i="61"/>
  <c r="I11" i="61"/>
  <c r="G15" i="31" s="1"/>
  <c r="G14" i="31"/>
  <c r="O34" i="76"/>
  <c r="O34" i="75"/>
  <c r="V32" i="32"/>
  <c r="G16" i="31" l="1"/>
  <c r="P34" i="76"/>
  <c r="P34" i="75"/>
  <c r="H23" i="64"/>
  <c r="H22" i="64"/>
  <c r="H19" i="64"/>
  <c r="H18" i="64"/>
  <c r="H17" i="64"/>
  <c r="H16" i="64"/>
  <c r="H15" i="64"/>
  <c r="H14" i="64"/>
  <c r="H13" i="64"/>
  <c r="H12" i="64"/>
  <c r="H11" i="64"/>
  <c r="H10" i="64"/>
  <c r="Q34" i="76" l="1"/>
  <c r="Q34" i="75"/>
  <c r="H7" i="64"/>
  <c r="F10" i="61" s="1"/>
  <c r="E12" i="31" l="1"/>
  <c r="G10" i="61"/>
  <c r="R34" i="76"/>
  <c r="R34" i="75"/>
  <c r="J33" i="32"/>
  <c r="K33" i="32" s="1"/>
  <c r="L33" i="32" s="1"/>
  <c r="M33" i="32" s="1"/>
  <c r="N33" i="32" s="1"/>
  <c r="O33" i="32" s="1"/>
  <c r="P33" i="32" s="1"/>
  <c r="Q33" i="32" s="1"/>
  <c r="R33" i="32" s="1"/>
  <c r="S33" i="32" s="1"/>
  <c r="T33" i="32" s="1"/>
  <c r="U33" i="32" s="1"/>
  <c r="J34" i="32"/>
  <c r="K34" i="32" s="1"/>
  <c r="L34" i="32" s="1"/>
  <c r="M34" i="32" s="1"/>
  <c r="N34" i="32" s="1"/>
  <c r="O34" i="32" s="1"/>
  <c r="P34" i="32" s="1"/>
  <c r="Q34" i="32" s="1"/>
  <c r="R34" i="32" s="1"/>
  <c r="S34" i="32" s="1"/>
  <c r="T34" i="32" s="1"/>
  <c r="U34" i="32" s="1"/>
  <c r="J35" i="32"/>
  <c r="K35" i="32" s="1"/>
  <c r="L35" i="32" s="1"/>
  <c r="M35" i="32" s="1"/>
  <c r="N35" i="32" s="1"/>
  <c r="O35" i="32" s="1"/>
  <c r="P35" i="32" s="1"/>
  <c r="Q35" i="32" s="1"/>
  <c r="R35" i="32" s="1"/>
  <c r="S35" i="32" s="1"/>
  <c r="T35" i="32" s="1"/>
  <c r="U35" i="32" s="1"/>
  <c r="E14" i="32"/>
  <c r="H10" i="61" l="1"/>
  <c r="E13" i="31"/>
  <c r="S34" i="76"/>
  <c r="S34" i="75"/>
  <c r="A1" i="50"/>
  <c r="D21" i="62"/>
  <c r="D20" i="62"/>
  <c r="D19" i="62"/>
  <c r="D18" i="62"/>
  <c r="D17" i="62"/>
  <c r="D16" i="62"/>
  <c r="D15" i="62"/>
  <c r="D14" i="62"/>
  <c r="D13" i="62"/>
  <c r="D12" i="62"/>
  <c r="D11" i="62"/>
  <c r="B21" i="62" a="1"/>
  <c r="C16" i="62" a="1"/>
  <c r="F20" i="62" a="1"/>
  <c r="B19" i="62" a="1"/>
  <c r="E13" i="62" a="1"/>
  <c r="F11" i="62" a="1"/>
  <c r="F16" i="62" a="1"/>
  <c r="F17" i="62" a="1"/>
  <c r="F12" i="62" a="1"/>
  <c r="B16" i="62" a="1"/>
  <c r="C11" i="62" a="1"/>
  <c r="C17" i="62" a="1"/>
  <c r="E20" i="62" a="1"/>
  <c r="F13" i="62" a="1"/>
  <c r="F21" i="62" a="1"/>
  <c r="B11" i="62" a="1"/>
  <c r="B20" i="62" a="1"/>
  <c r="B12" i="62" a="1"/>
  <c r="E21" i="62" a="1"/>
  <c r="C18" i="62" a="1"/>
  <c r="F18" i="62" a="1"/>
  <c r="E19" i="62" a="1"/>
  <c r="E17" i="62" a="1"/>
  <c r="F15" i="62" a="1"/>
  <c r="E15" i="62" a="1"/>
  <c r="F19" i="62" a="1"/>
  <c r="C14" i="62" a="1"/>
  <c r="E11" i="62" a="1"/>
  <c r="C15" i="62" a="1"/>
  <c r="E16" i="62" a="1"/>
  <c r="C20" i="62" a="1"/>
  <c r="F14" i="62" a="1"/>
  <c r="B14" i="62" a="1"/>
  <c r="B15" i="62" a="1"/>
  <c r="E14" i="62" a="1"/>
  <c r="E12" i="62" a="1"/>
  <c r="B17" i="62" a="1"/>
  <c r="C19" i="62" a="1"/>
  <c r="E18" i="62" a="1"/>
  <c r="C13" i="62" a="1"/>
  <c r="C21" i="62" a="1"/>
  <c r="C12" i="62" a="1"/>
  <c r="B13" i="62" a="1"/>
  <c r="B18" i="62" a="1"/>
  <c r="I10" i="61" l="1"/>
  <c r="E15" i="31" s="1"/>
  <c r="E14" i="31"/>
  <c r="T34" i="76"/>
  <c r="T34" i="75"/>
  <c r="E17" i="62"/>
  <c r="B19" i="62"/>
  <c r="E20" i="62"/>
  <c r="C21" i="62"/>
  <c r="B14" i="62"/>
  <c r="E15" i="62"/>
  <c r="C16" i="62"/>
  <c r="F17" i="62"/>
  <c r="B16" i="62"/>
  <c r="C18" i="62"/>
  <c r="C13" i="62"/>
  <c r="F12" i="62"/>
  <c r="B17" i="62"/>
  <c r="C19" i="62"/>
  <c r="B12" i="62"/>
  <c r="E13" i="62"/>
  <c r="C14" i="62"/>
  <c r="F15" i="62"/>
  <c r="B20" i="62"/>
  <c r="E21" i="62"/>
  <c r="F11" i="62"/>
  <c r="B11" i="62"/>
  <c r="F14" i="62"/>
  <c r="C11" i="62"/>
  <c r="B15" i="62"/>
  <c r="E16" i="62"/>
  <c r="C17" i="62"/>
  <c r="F18" i="62"/>
  <c r="F20" i="62"/>
  <c r="E11" i="62"/>
  <c r="C12" i="62"/>
  <c r="F13" i="62"/>
  <c r="B18" i="62"/>
  <c r="E19" i="62"/>
  <c r="C20" i="62"/>
  <c r="F21" i="62"/>
  <c r="F19" i="62"/>
  <c r="E12" i="62"/>
  <c r="E18" i="62"/>
  <c r="B13" i="62"/>
  <c r="E14" i="62"/>
  <c r="C15" i="62"/>
  <c r="F16" i="62"/>
  <c r="B21" i="62"/>
  <c r="E10" i="60"/>
  <c r="D10" i="60"/>
  <c r="C10" i="60"/>
  <c r="B10" i="60"/>
  <c r="A3" i="31"/>
  <c r="U34" i="76" l="1"/>
  <c r="U34" i="75"/>
  <c r="J10" i="61"/>
  <c r="J11" i="61"/>
  <c r="J13" i="61"/>
  <c r="J12" i="61"/>
  <c r="A3" i="60"/>
  <c r="V34" i="76" l="1"/>
  <c r="V34" i="75"/>
  <c r="I28" i="56"/>
  <c r="G28" i="56"/>
  <c r="G15" i="56" s="1"/>
  <c r="C27" i="75" s="1"/>
  <c r="E28" i="56"/>
  <c r="E15" i="56" s="1"/>
  <c r="C27" i="74" s="1"/>
  <c r="I23" i="56"/>
  <c r="I14" i="56" s="1"/>
  <c r="C26" i="76" s="1"/>
  <c r="G23" i="56"/>
  <c r="G14" i="56" s="1"/>
  <c r="C26" i="75" s="1"/>
  <c r="E23" i="56"/>
  <c r="C23" i="56"/>
  <c r="C13" i="56" s="1"/>
  <c r="E13" i="56" l="1"/>
  <c r="E14" i="56"/>
  <c r="C26" i="74" s="1"/>
  <c r="E26" i="74" s="1"/>
  <c r="J26" i="74" s="1"/>
  <c r="C14" i="56"/>
  <c r="G13" i="56"/>
  <c r="I13" i="56"/>
  <c r="E26" i="75" l="1"/>
  <c r="J26" i="75" s="1"/>
  <c r="K26" i="75" s="1"/>
  <c r="E26" i="76"/>
  <c r="J26" i="76" s="1"/>
  <c r="K26" i="76" s="1"/>
  <c r="K26" i="74"/>
  <c r="K28" i="56"/>
  <c r="K15" i="56" s="1"/>
  <c r="K23" i="56"/>
  <c r="K14" i="56" s="1"/>
  <c r="L26" i="74" l="1"/>
  <c r="L26" i="76"/>
  <c r="L26" i="75"/>
  <c r="K13" i="56"/>
  <c r="M26" i="75" l="1"/>
  <c r="M26" i="76"/>
  <c r="M26" i="74"/>
  <c r="I15" i="56"/>
  <c r="N26" i="74" l="1"/>
  <c r="N26" i="76"/>
  <c r="C27" i="32"/>
  <c r="C27" i="76"/>
  <c r="E27" i="76" s="1"/>
  <c r="J27" i="76" s="1"/>
  <c r="J28" i="76" s="1"/>
  <c r="E27" i="74"/>
  <c r="J27" i="74" s="1"/>
  <c r="J28" i="74" s="1"/>
  <c r="E27" i="75"/>
  <c r="J27" i="75" s="1"/>
  <c r="J28" i="75" s="1"/>
  <c r="N26" i="75"/>
  <c r="I19" i="32"/>
  <c r="U19" i="32" s="1"/>
  <c r="I18" i="32"/>
  <c r="T18" i="32" s="1"/>
  <c r="I17" i="32"/>
  <c r="S17" i="32" s="1"/>
  <c r="I16" i="32"/>
  <c r="I15" i="32"/>
  <c r="Q15" i="32" s="1"/>
  <c r="I14" i="32"/>
  <c r="S14" i="32" s="1"/>
  <c r="K27" i="76" l="1"/>
  <c r="K27" i="74"/>
  <c r="O26" i="76"/>
  <c r="K27" i="75"/>
  <c r="O26" i="75"/>
  <c r="O26" i="74"/>
  <c r="E26" i="32"/>
  <c r="J26" i="32" s="1"/>
  <c r="K19" i="32"/>
  <c r="L19" i="32"/>
  <c r="M19" i="32"/>
  <c r="N19" i="32"/>
  <c r="O19" i="32"/>
  <c r="R16" i="32"/>
  <c r="J16" i="32"/>
  <c r="L14" i="32"/>
  <c r="J14" i="32"/>
  <c r="M14" i="32"/>
  <c r="T14" i="32"/>
  <c r="U14" i="32"/>
  <c r="S16" i="32"/>
  <c r="T16" i="32"/>
  <c r="U16" i="32"/>
  <c r="K17" i="32"/>
  <c r="L17" i="32"/>
  <c r="T17" i="32"/>
  <c r="P19" i="32"/>
  <c r="J19" i="32"/>
  <c r="M18" i="32"/>
  <c r="Q19" i="32"/>
  <c r="N18" i="32"/>
  <c r="R19" i="32"/>
  <c r="O18" i="32"/>
  <c r="S19" i="32"/>
  <c r="P18" i="32"/>
  <c r="T19" i="32"/>
  <c r="Q18" i="32"/>
  <c r="O16" i="32"/>
  <c r="R18" i="32"/>
  <c r="M17" i="32"/>
  <c r="K14" i="32"/>
  <c r="N17" i="32"/>
  <c r="U17" i="32"/>
  <c r="J17" i="32"/>
  <c r="S15" i="32"/>
  <c r="K18" i="32"/>
  <c r="K15" i="32"/>
  <c r="L15" i="32"/>
  <c r="M15" i="32"/>
  <c r="R15" i="32"/>
  <c r="J18" i="32"/>
  <c r="N16" i="32"/>
  <c r="L18" i="32"/>
  <c r="N14" i="32"/>
  <c r="O14" i="32"/>
  <c r="T15" i="32"/>
  <c r="P14" i="32"/>
  <c r="U15" i="32"/>
  <c r="Q14" i="32"/>
  <c r="K16" i="32"/>
  <c r="O17" i="32"/>
  <c r="R14" i="32"/>
  <c r="L16" i="32"/>
  <c r="P17" i="32"/>
  <c r="S18" i="32"/>
  <c r="M16" i="32"/>
  <c r="Q17" i="32"/>
  <c r="U18" i="32"/>
  <c r="J15" i="32"/>
  <c r="N15" i="32"/>
  <c r="O15" i="32"/>
  <c r="P16" i="32"/>
  <c r="P15" i="32"/>
  <c r="Q16" i="32"/>
  <c r="R17" i="32"/>
  <c r="J12" i="53"/>
  <c r="H12" i="53"/>
  <c r="F12" i="53"/>
  <c r="D12" i="53"/>
  <c r="A2" i="50"/>
  <c r="A2" i="32"/>
  <c r="A2" i="49"/>
  <c r="A2" i="31"/>
  <c r="A1" i="32"/>
  <c r="A1" i="31"/>
  <c r="A3" i="50"/>
  <c r="A3" i="32"/>
  <c r="M17" i="49"/>
  <c r="M16" i="49"/>
  <c r="M15" i="49"/>
  <c r="M14" i="49"/>
  <c r="L27" i="76" l="1"/>
  <c r="K28" i="76"/>
  <c r="L27" i="75"/>
  <c r="K28" i="75"/>
  <c r="L27" i="74"/>
  <c r="K28" i="74"/>
  <c r="P26" i="74"/>
  <c r="P26" i="76"/>
  <c r="P26" i="75"/>
  <c r="S13" i="49"/>
  <c r="S10" i="49" s="1"/>
  <c r="J22" i="32"/>
  <c r="F11" i="53"/>
  <c r="J11" i="53"/>
  <c r="J10" i="53" s="1"/>
  <c r="D11" i="53"/>
  <c r="M27" i="76" l="1"/>
  <c r="L28" i="76"/>
  <c r="M27" i="75"/>
  <c r="L28" i="75"/>
  <c r="M27" i="74"/>
  <c r="L28" i="74"/>
  <c r="Q26" i="76"/>
  <c r="Q26" i="75"/>
  <c r="Q26" i="74"/>
  <c r="L42" i="32"/>
  <c r="M42" i="32" s="1"/>
  <c r="N42" i="32" s="1"/>
  <c r="O42" i="32" s="1"/>
  <c r="P42" i="32" s="1"/>
  <c r="Q42" i="32" s="1"/>
  <c r="R42" i="32" s="1"/>
  <c r="S42" i="32" s="1"/>
  <c r="T42" i="32" s="1"/>
  <c r="U42" i="32" s="1"/>
  <c r="N27" i="76" l="1"/>
  <c r="M28" i="76"/>
  <c r="N27" i="75"/>
  <c r="M28" i="75"/>
  <c r="N27" i="74"/>
  <c r="M28" i="74"/>
  <c r="R26" i="75"/>
  <c r="R26" i="74"/>
  <c r="R26" i="76"/>
  <c r="E27" i="32"/>
  <c r="J27" i="32" s="1"/>
  <c r="O27" i="76" l="1"/>
  <c r="N28" i="76"/>
  <c r="O27" i="75"/>
  <c r="N28" i="75"/>
  <c r="O27" i="74"/>
  <c r="N28" i="74"/>
  <c r="S26" i="74"/>
  <c r="S26" i="75"/>
  <c r="S26" i="76"/>
  <c r="K27" i="32"/>
  <c r="L27" i="32" s="1"/>
  <c r="M27" i="32" s="1"/>
  <c r="N27" i="32" s="1"/>
  <c r="O27" i="32" s="1"/>
  <c r="P27" i="32" s="1"/>
  <c r="Q27" i="32" s="1"/>
  <c r="R27" i="32" s="1"/>
  <c r="S27" i="32" s="1"/>
  <c r="T27" i="32" s="1"/>
  <c r="U27" i="32" s="1"/>
  <c r="J28" i="32"/>
  <c r="K26" i="32"/>
  <c r="P27" i="76" l="1"/>
  <c r="O28" i="76"/>
  <c r="P27" i="75"/>
  <c r="O28" i="75"/>
  <c r="P27" i="74"/>
  <c r="O28" i="74"/>
  <c r="T26" i="76"/>
  <c r="T26" i="75"/>
  <c r="T26" i="74"/>
  <c r="V27" i="32"/>
  <c r="L26" i="32"/>
  <c r="K28" i="32"/>
  <c r="Q27" i="76" l="1"/>
  <c r="P28" i="76"/>
  <c r="Q27" i="75"/>
  <c r="P28" i="75"/>
  <c r="Q27" i="74"/>
  <c r="P28" i="74"/>
  <c r="U26" i="74"/>
  <c r="U26" i="75"/>
  <c r="U26" i="76"/>
  <c r="L28" i="32"/>
  <c r="M26" i="32"/>
  <c r="R27" i="76" l="1"/>
  <c r="Q28" i="76"/>
  <c r="V26" i="76"/>
  <c r="R27" i="75"/>
  <c r="Q28" i="75"/>
  <c r="V26" i="75"/>
  <c r="R27" i="74"/>
  <c r="Q28" i="74"/>
  <c r="V26" i="74"/>
  <c r="N26" i="32"/>
  <c r="M28" i="32"/>
  <c r="S27" i="76" l="1"/>
  <c r="R28" i="76"/>
  <c r="S27" i="75"/>
  <c r="R28" i="75"/>
  <c r="S27" i="74"/>
  <c r="R28" i="74"/>
  <c r="N28" i="32"/>
  <c r="O26" i="32"/>
  <c r="T27" i="76" l="1"/>
  <c r="S28" i="76"/>
  <c r="T27" i="75"/>
  <c r="S28" i="75"/>
  <c r="T27" i="74"/>
  <c r="S28" i="74"/>
  <c r="P26" i="32"/>
  <c r="O28" i="32"/>
  <c r="E19" i="32"/>
  <c r="G19" i="32" s="1"/>
  <c r="E18" i="32"/>
  <c r="G18" i="32" s="1"/>
  <c r="E17" i="32"/>
  <c r="G17" i="32" s="1"/>
  <c r="E16" i="32"/>
  <c r="G16" i="32" s="1"/>
  <c r="E15" i="32"/>
  <c r="G15" i="32" s="1"/>
  <c r="V19" i="32"/>
  <c r="V18" i="32"/>
  <c r="U27" i="76" l="1"/>
  <c r="T28" i="76"/>
  <c r="U27" i="75"/>
  <c r="T28" i="75"/>
  <c r="U27" i="74"/>
  <c r="T28" i="74"/>
  <c r="G14" i="32"/>
  <c r="J24" i="32"/>
  <c r="N24" i="32"/>
  <c r="P24" i="32"/>
  <c r="U24" i="32"/>
  <c r="M24" i="32"/>
  <c r="T24" i="32"/>
  <c r="L24" i="32"/>
  <c r="S24" i="32"/>
  <c r="K24" i="32"/>
  <c r="R24" i="32"/>
  <c r="Q24" i="32"/>
  <c r="O24" i="32"/>
  <c r="P28" i="32"/>
  <c r="Q26" i="32"/>
  <c r="V27" i="76" l="1"/>
  <c r="V28" i="76" s="1"/>
  <c r="U28" i="76"/>
  <c r="U28" i="75"/>
  <c r="V27" i="75"/>
  <c r="V28" i="75" s="1"/>
  <c r="U28" i="74"/>
  <c r="V27" i="74"/>
  <c r="V28" i="74" s="1"/>
  <c r="J23" i="32"/>
  <c r="R26" i="32"/>
  <c r="Q28" i="32"/>
  <c r="I17" i="61" a="1"/>
  <c r="G17" i="61" a="1"/>
  <c r="H17" i="61" a="1"/>
  <c r="I17" i="61" l="1"/>
  <c r="H17" i="61"/>
  <c r="G17" i="61"/>
  <c r="S26" i="32"/>
  <c r="R28" i="32"/>
  <c r="T26" i="32" l="1"/>
  <c r="S28" i="32"/>
  <c r="A12" i="49" l="1" a="1"/>
  <c r="A12" i="49" s="1"/>
  <c r="U26" i="32"/>
  <c r="T28" i="32"/>
  <c r="C441" i="43"/>
  <c r="C440" i="43"/>
  <c r="C439" i="43"/>
  <c r="C438" i="43"/>
  <c r="C437" i="43"/>
  <c r="C436" i="43"/>
  <c r="C435" i="43"/>
  <c r="C434" i="43"/>
  <c r="C433" i="43"/>
  <c r="C424" i="43"/>
  <c r="C423" i="43"/>
  <c r="C422" i="43"/>
  <c r="C421" i="43"/>
  <c r="C420" i="43"/>
  <c r="C419" i="43"/>
  <c r="C418" i="43"/>
  <c r="C417" i="43"/>
  <c r="C416" i="43"/>
  <c r="C407" i="43"/>
  <c r="C406" i="43"/>
  <c r="C405" i="43"/>
  <c r="C404" i="43"/>
  <c r="C403" i="43"/>
  <c r="C402" i="43"/>
  <c r="C401" i="43"/>
  <c r="C400" i="43"/>
  <c r="C399" i="43"/>
  <c r="C390" i="43"/>
  <c r="C389" i="43"/>
  <c r="C388" i="43"/>
  <c r="C387" i="43"/>
  <c r="C386" i="43"/>
  <c r="C385" i="43"/>
  <c r="C384" i="43"/>
  <c r="C383" i="43"/>
  <c r="C382" i="43"/>
  <c r="C373" i="43"/>
  <c r="C372" i="43"/>
  <c r="C371" i="43"/>
  <c r="C370" i="43"/>
  <c r="C369" i="43"/>
  <c r="C368" i="43"/>
  <c r="C367" i="43"/>
  <c r="C366" i="43"/>
  <c r="C365" i="43"/>
  <c r="C356" i="43"/>
  <c r="C355" i="43"/>
  <c r="C354" i="43"/>
  <c r="C353" i="43"/>
  <c r="C352" i="43"/>
  <c r="C351" i="43"/>
  <c r="C350" i="43"/>
  <c r="C349" i="43"/>
  <c r="C348" i="43"/>
  <c r="C339" i="43"/>
  <c r="C338" i="43"/>
  <c r="C337" i="43"/>
  <c r="C336" i="43"/>
  <c r="C335" i="43"/>
  <c r="C334" i="43"/>
  <c r="C333" i="43"/>
  <c r="C332" i="43"/>
  <c r="C331" i="43"/>
  <c r="C322" i="43"/>
  <c r="C321" i="43"/>
  <c r="C320" i="43"/>
  <c r="C319" i="43"/>
  <c r="C318" i="43"/>
  <c r="C317" i="43"/>
  <c r="C316" i="43"/>
  <c r="C315" i="43"/>
  <c r="C314" i="43"/>
  <c r="C305" i="43"/>
  <c r="C304" i="43"/>
  <c r="C303" i="43"/>
  <c r="C302" i="43"/>
  <c r="C301" i="43"/>
  <c r="C300" i="43"/>
  <c r="C299" i="43"/>
  <c r="C298" i="43"/>
  <c r="C297" i="43"/>
  <c r="C288" i="43"/>
  <c r="C287" i="43"/>
  <c r="C286" i="43"/>
  <c r="C285" i="43"/>
  <c r="C284" i="43"/>
  <c r="C283" i="43"/>
  <c r="C282" i="43"/>
  <c r="C281" i="43"/>
  <c r="C280" i="43"/>
  <c r="C271" i="43"/>
  <c r="C270" i="43"/>
  <c r="C269" i="43"/>
  <c r="C268" i="43"/>
  <c r="C267" i="43"/>
  <c r="C266" i="43"/>
  <c r="C265" i="43"/>
  <c r="C264" i="43"/>
  <c r="C263" i="43"/>
  <c r="C254" i="43"/>
  <c r="C253" i="43"/>
  <c r="C252" i="43"/>
  <c r="C251" i="43"/>
  <c r="C250" i="43"/>
  <c r="C249" i="43"/>
  <c r="C248" i="43"/>
  <c r="C247" i="43"/>
  <c r="C246" i="43"/>
  <c r="C237" i="43"/>
  <c r="C236" i="43"/>
  <c r="C235" i="43"/>
  <c r="C234" i="43"/>
  <c r="C233" i="43"/>
  <c r="C232" i="43"/>
  <c r="C231" i="43"/>
  <c r="C230" i="43"/>
  <c r="C229" i="43"/>
  <c r="C220" i="43"/>
  <c r="C219" i="43"/>
  <c r="C218" i="43"/>
  <c r="C217" i="43"/>
  <c r="C216" i="43"/>
  <c r="C215" i="43"/>
  <c r="C214" i="43"/>
  <c r="C213" i="43"/>
  <c r="C212" i="43"/>
  <c r="C203" i="43"/>
  <c r="C202" i="43"/>
  <c r="C201" i="43"/>
  <c r="C200" i="43"/>
  <c r="C199" i="43"/>
  <c r="C198" i="43"/>
  <c r="C197" i="43"/>
  <c r="C196" i="43"/>
  <c r="C195" i="43"/>
  <c r="C186" i="43"/>
  <c r="C185" i="43"/>
  <c r="C184" i="43"/>
  <c r="C183" i="43"/>
  <c r="C182" i="43"/>
  <c r="C181" i="43"/>
  <c r="C180" i="43"/>
  <c r="C179" i="43"/>
  <c r="C178" i="43"/>
  <c r="C169" i="43"/>
  <c r="C168" i="43"/>
  <c r="C167" i="43"/>
  <c r="C166" i="43"/>
  <c r="C165" i="43"/>
  <c r="C164" i="43"/>
  <c r="C163" i="43"/>
  <c r="C162" i="43"/>
  <c r="C161" i="43"/>
  <c r="C152" i="43"/>
  <c r="C151" i="43"/>
  <c r="C150" i="43"/>
  <c r="C149" i="43"/>
  <c r="C148" i="43"/>
  <c r="C147" i="43"/>
  <c r="C146" i="43"/>
  <c r="C145" i="43"/>
  <c r="C144" i="43"/>
  <c r="C135" i="43"/>
  <c r="C134" i="43"/>
  <c r="C133" i="43"/>
  <c r="C132" i="43"/>
  <c r="C131" i="43"/>
  <c r="C130" i="43"/>
  <c r="C129" i="43"/>
  <c r="C128" i="43"/>
  <c r="C127" i="43"/>
  <c r="C118" i="43"/>
  <c r="C117" i="43"/>
  <c r="C116" i="43"/>
  <c r="C115" i="43"/>
  <c r="C114" i="43"/>
  <c r="C113" i="43"/>
  <c r="C112" i="43"/>
  <c r="C111" i="43"/>
  <c r="C110" i="43"/>
  <c r="C101" i="43"/>
  <c r="C100" i="43"/>
  <c r="C99" i="43"/>
  <c r="C98" i="43"/>
  <c r="C97" i="43"/>
  <c r="C96" i="43"/>
  <c r="C95" i="43"/>
  <c r="C94" i="43"/>
  <c r="C93" i="43"/>
  <c r="C92" i="43"/>
  <c r="C91" i="43"/>
  <c r="C82" i="43"/>
  <c r="C81" i="43"/>
  <c r="C80" i="43"/>
  <c r="C79" i="43"/>
  <c r="C78" i="43"/>
  <c r="C77" i="43"/>
  <c r="C76" i="43"/>
  <c r="C75" i="43"/>
  <c r="C74" i="43"/>
  <c r="C73" i="43"/>
  <c r="C72" i="43"/>
  <c r="C63" i="43"/>
  <c r="C62" i="43"/>
  <c r="C61" i="43"/>
  <c r="C60" i="43"/>
  <c r="C59" i="43"/>
  <c r="C58" i="43"/>
  <c r="C57" i="43"/>
  <c r="C56" i="43"/>
  <c r="C55" i="43"/>
  <c r="C54" i="43"/>
  <c r="C53" i="43"/>
  <c r="C44" i="43"/>
  <c r="C43" i="43"/>
  <c r="C42" i="43"/>
  <c r="C41" i="43"/>
  <c r="C40" i="43"/>
  <c r="C39" i="43"/>
  <c r="C38" i="43"/>
  <c r="C37" i="43"/>
  <c r="C36" i="43"/>
  <c r="C35" i="43"/>
  <c r="C34" i="43"/>
  <c r="C25" i="43"/>
  <c r="C24" i="43"/>
  <c r="C23" i="43"/>
  <c r="C22" i="43"/>
  <c r="C21" i="43"/>
  <c r="C20" i="43"/>
  <c r="C19" i="43"/>
  <c r="C18" i="43"/>
  <c r="C17" i="43"/>
  <c r="C16" i="43"/>
  <c r="C15" i="43"/>
  <c r="I436" i="43"/>
  <c r="I422" i="43"/>
  <c r="I421" i="43"/>
  <c r="I402" i="43"/>
  <c r="I441" i="43"/>
  <c r="I439" i="43"/>
  <c r="I438" i="43"/>
  <c r="I437" i="43"/>
  <c r="I424" i="43"/>
  <c r="I423" i="43"/>
  <c r="I420" i="43"/>
  <c r="I419" i="43"/>
  <c r="I417" i="43"/>
  <c r="I407" i="43"/>
  <c r="I406" i="43"/>
  <c r="I405" i="43"/>
  <c r="I404" i="43"/>
  <c r="I403" i="43"/>
  <c r="I400" i="43"/>
  <c r="I373" i="43"/>
  <c r="I371" i="43"/>
  <c r="I370" i="43"/>
  <c r="I369" i="43"/>
  <c r="I368" i="43"/>
  <c r="C31" i="76" l="1"/>
  <c r="E31" i="76" s="1"/>
  <c r="J31" i="76" s="1"/>
  <c r="U28" i="32"/>
  <c r="V26" i="32"/>
  <c r="V28" i="32" s="1"/>
  <c r="I383" i="43"/>
  <c r="I385" i="43"/>
  <c r="I386" i="43"/>
  <c r="I387" i="43"/>
  <c r="I388" i="43"/>
  <c r="I389" i="43"/>
  <c r="I390" i="43"/>
  <c r="I433" i="43"/>
  <c r="I416" i="43"/>
  <c r="I366" i="43"/>
  <c r="C411" i="43"/>
  <c r="C428" i="43"/>
  <c r="C394" i="43"/>
  <c r="C377" i="43"/>
  <c r="C360" i="43"/>
  <c r="I434" i="43"/>
  <c r="I399" i="43"/>
  <c r="F17" i="61" a="1"/>
  <c r="K31" i="76" l="1"/>
  <c r="J40" i="76"/>
  <c r="J8" i="76" s="1"/>
  <c r="F17" i="61"/>
  <c r="J17" i="61" s="1"/>
  <c r="I382" i="43"/>
  <c r="I268" i="43"/>
  <c r="I186" i="43"/>
  <c r="I184" i="43"/>
  <c r="I182" i="43"/>
  <c r="I99" i="43"/>
  <c r="I97" i="43"/>
  <c r="I253" i="43"/>
  <c r="I252" i="43"/>
  <c r="I247" i="43"/>
  <c r="I169" i="43"/>
  <c r="I167" i="43"/>
  <c r="I165" i="43"/>
  <c r="I80" i="43"/>
  <c r="I79" i="43"/>
  <c r="I78" i="43"/>
  <c r="I152" i="43"/>
  <c r="I150" i="43"/>
  <c r="I148" i="43"/>
  <c r="I60" i="43"/>
  <c r="I59" i="43"/>
  <c r="I219" i="43"/>
  <c r="I215" i="43"/>
  <c r="I135" i="43"/>
  <c r="I134" i="43"/>
  <c r="I133" i="43"/>
  <c r="I131" i="43"/>
  <c r="I42" i="43"/>
  <c r="I41" i="43"/>
  <c r="I40" i="43"/>
  <c r="I356" i="43"/>
  <c r="I355" i="43"/>
  <c r="I354" i="43"/>
  <c r="I353" i="43"/>
  <c r="I352" i="43"/>
  <c r="I351" i="43"/>
  <c r="I350" i="43"/>
  <c r="I349" i="43"/>
  <c r="I348" i="43"/>
  <c r="I339" i="43"/>
  <c r="I338" i="43"/>
  <c r="I337" i="43"/>
  <c r="I336" i="43"/>
  <c r="I335" i="43"/>
  <c r="I334" i="43"/>
  <c r="I333" i="43"/>
  <c r="I332" i="43"/>
  <c r="I331" i="43"/>
  <c r="I322" i="43"/>
  <c r="I321" i="43"/>
  <c r="I320" i="43"/>
  <c r="I319" i="43"/>
  <c r="I318" i="43"/>
  <c r="I317" i="43"/>
  <c r="I316" i="43"/>
  <c r="I315" i="43"/>
  <c r="I314" i="43"/>
  <c r="I305" i="43"/>
  <c r="I304" i="43"/>
  <c r="I303" i="43"/>
  <c r="I302" i="43"/>
  <c r="I301" i="43"/>
  <c r="I300" i="43"/>
  <c r="I299" i="43"/>
  <c r="I298" i="43"/>
  <c r="I297" i="43"/>
  <c r="I288" i="43"/>
  <c r="I286" i="43"/>
  <c r="I285" i="43"/>
  <c r="I284" i="43"/>
  <c r="I283" i="43"/>
  <c r="I235" i="43"/>
  <c r="I61" i="43"/>
  <c r="I271" i="43"/>
  <c r="I98" i="43"/>
  <c r="I116" i="43"/>
  <c r="V35" i="32"/>
  <c r="V34" i="32"/>
  <c r="V33" i="32"/>
  <c r="U22" i="32"/>
  <c r="U23" i="32" s="1"/>
  <c r="T22" i="32"/>
  <c r="T23" i="32" s="1"/>
  <c r="S22" i="32"/>
  <c r="S23" i="32" s="1"/>
  <c r="R22" i="32"/>
  <c r="R23" i="32" s="1"/>
  <c r="Q22" i="32"/>
  <c r="Q23" i="32" s="1"/>
  <c r="P22" i="32"/>
  <c r="P23" i="32" s="1"/>
  <c r="O22" i="32"/>
  <c r="O23" i="32" s="1"/>
  <c r="N22" i="32"/>
  <c r="N23" i="32" s="1"/>
  <c r="M22" i="32"/>
  <c r="M23" i="32" s="1"/>
  <c r="L22" i="32"/>
  <c r="L23" i="32" s="1"/>
  <c r="K22" i="32"/>
  <c r="K23" i="32" s="1"/>
  <c r="V17" i="32"/>
  <c r="V16" i="32"/>
  <c r="V15" i="32"/>
  <c r="V14" i="32"/>
  <c r="L31" i="76" l="1"/>
  <c r="K40" i="76"/>
  <c r="K8" i="76" s="1"/>
  <c r="V24" i="32"/>
  <c r="I20" i="43"/>
  <c r="I21" i="43"/>
  <c r="I365" i="43"/>
  <c r="C343" i="43"/>
  <c r="C326" i="43"/>
  <c r="C309" i="43"/>
  <c r="C292" i="43"/>
  <c r="C275" i="43"/>
  <c r="C258" i="43"/>
  <c r="C241" i="43"/>
  <c r="C224" i="43"/>
  <c r="C207" i="43"/>
  <c r="C190" i="43"/>
  <c r="I144" i="43"/>
  <c r="I213" i="43"/>
  <c r="I74" i="43"/>
  <c r="I91" i="43"/>
  <c r="I269" i="43"/>
  <c r="I93" i="43"/>
  <c r="I266" i="43"/>
  <c r="I264" i="43"/>
  <c r="I178" i="43"/>
  <c r="I267" i="43"/>
  <c r="I250" i="43"/>
  <c r="I254" i="43"/>
  <c r="I249" i="43"/>
  <c r="I251" i="43"/>
  <c r="I233" i="43"/>
  <c r="I230" i="43"/>
  <c r="I234" i="43"/>
  <c r="I237" i="43"/>
  <c r="I55" i="43"/>
  <c r="I232" i="43"/>
  <c r="I236" i="43"/>
  <c r="I36" i="43"/>
  <c r="I216" i="43"/>
  <c r="I220" i="43"/>
  <c r="I217" i="43"/>
  <c r="I218" i="43"/>
  <c r="I19" i="43"/>
  <c r="I280" i="43"/>
  <c r="I281" i="43"/>
  <c r="I53" i="43"/>
  <c r="I72" i="43"/>
  <c r="I34" i="43"/>
  <c r="I110" i="43"/>
  <c r="V22" i="32"/>
  <c r="C86" i="43"/>
  <c r="C67" i="43"/>
  <c r="C48" i="43"/>
  <c r="C29" i="43"/>
  <c r="C10" i="43"/>
  <c r="F16" i="61" a="1"/>
  <c r="M31" i="76" l="1"/>
  <c r="L40" i="76"/>
  <c r="L8" i="76" s="1"/>
  <c r="F16" i="61"/>
  <c r="V23" i="32"/>
  <c r="I118" i="43"/>
  <c r="I114" i="43"/>
  <c r="I16" i="43"/>
  <c r="I212" i="43"/>
  <c r="I15" i="43"/>
  <c r="N31" i="76" l="1"/>
  <c r="M40" i="76"/>
  <c r="M8" i="76" s="1"/>
  <c r="J16" i="61"/>
  <c r="C31" i="32"/>
  <c r="E31" i="32" s="1"/>
  <c r="J31" i="32" s="1"/>
  <c r="K31" i="32" s="1"/>
  <c r="C31" i="74"/>
  <c r="E31" i="74" s="1"/>
  <c r="J31" i="74" s="1"/>
  <c r="C31" i="75"/>
  <c r="E31" i="75" s="1"/>
  <c r="J31" i="75" s="1"/>
  <c r="I23" i="43"/>
  <c r="I22" i="43"/>
  <c r="I248" i="43"/>
  <c r="I231" i="43"/>
  <c r="I129" i="43"/>
  <c r="I263" i="43"/>
  <c r="I161" i="43"/>
  <c r="I246" i="43"/>
  <c r="I229" i="43"/>
  <c r="I127" i="43"/>
  <c r="I17" i="43"/>
  <c r="O31" i="76" l="1"/>
  <c r="N40" i="76"/>
  <c r="N8" i="76" s="1"/>
  <c r="K31" i="75"/>
  <c r="J40" i="75"/>
  <c r="J8" i="75" s="1"/>
  <c r="K31" i="74"/>
  <c r="J40" i="74"/>
  <c r="J8" i="74" s="1"/>
  <c r="I270" i="43"/>
  <c r="I440" i="43"/>
  <c r="L31" i="32"/>
  <c r="I265" i="43"/>
  <c r="I18" i="43"/>
  <c r="I75" i="43"/>
  <c r="I56" i="43"/>
  <c r="I37" i="43"/>
  <c r="I163" i="43"/>
  <c r="I384" i="43"/>
  <c r="I435" i="43"/>
  <c r="I180" i="43"/>
  <c r="I146" i="43"/>
  <c r="I201" i="43"/>
  <c r="I198" i="43"/>
  <c r="I199" i="43"/>
  <c r="I203" i="43"/>
  <c r="I200" i="43"/>
  <c r="P31" i="76" l="1"/>
  <c r="O40" i="76"/>
  <c r="O8" i="76" s="1"/>
  <c r="L31" i="75"/>
  <c r="K40" i="75"/>
  <c r="K8" i="75" s="1"/>
  <c r="L31" i="74"/>
  <c r="K40" i="74"/>
  <c r="K8" i="74" s="1"/>
  <c r="I287" i="43"/>
  <c r="I372" i="43"/>
  <c r="I202" i="43"/>
  <c r="M31" i="32"/>
  <c r="I117" i="43"/>
  <c r="I282" i="43"/>
  <c r="I197" i="43"/>
  <c r="I112" i="43"/>
  <c r="I94" i="43"/>
  <c r="I418" i="43"/>
  <c r="I367" i="43"/>
  <c r="I214" i="43"/>
  <c r="I401" i="43"/>
  <c r="I195" i="43"/>
  <c r="I196" i="43"/>
  <c r="Q31" i="76" l="1"/>
  <c r="P40" i="76"/>
  <c r="P8" i="76" s="1"/>
  <c r="M31" i="75"/>
  <c r="L40" i="75"/>
  <c r="L8" i="75" s="1"/>
  <c r="M31" i="74"/>
  <c r="L40" i="74"/>
  <c r="L8" i="74" s="1"/>
  <c r="N31" i="32"/>
  <c r="R31" i="76" l="1"/>
  <c r="Q40" i="76"/>
  <c r="Q8" i="76" s="1"/>
  <c r="N31" i="75"/>
  <c r="M40" i="75"/>
  <c r="M8" i="75" s="1"/>
  <c r="N31" i="74"/>
  <c r="M40" i="74"/>
  <c r="M8" i="74" s="1"/>
  <c r="I100" i="43"/>
  <c r="O31" i="32"/>
  <c r="V42" i="32"/>
  <c r="F19" i="61" a="1"/>
  <c r="S31" i="76" l="1"/>
  <c r="R40" i="76"/>
  <c r="R8" i="76" s="1"/>
  <c r="O31" i="75"/>
  <c r="N40" i="75"/>
  <c r="N8" i="75" s="1"/>
  <c r="O31" i="74"/>
  <c r="N40" i="74"/>
  <c r="N8" i="74" s="1"/>
  <c r="F19" i="61"/>
  <c r="J19" i="61" s="1"/>
  <c r="I147" i="43"/>
  <c r="I76" i="43"/>
  <c r="I164" i="43"/>
  <c r="I95" i="43"/>
  <c r="I57" i="43"/>
  <c r="I181" i="43"/>
  <c r="I130" i="43"/>
  <c r="P31" i="32"/>
  <c r="I35" i="43"/>
  <c r="I92" i="43"/>
  <c r="I73" i="43"/>
  <c r="T31" i="76" l="1"/>
  <c r="S40" i="76"/>
  <c r="S8" i="76" s="1"/>
  <c r="P31" i="75"/>
  <c r="O40" i="75"/>
  <c r="O8" i="75" s="1"/>
  <c r="P31" i="74"/>
  <c r="O40" i="74"/>
  <c r="O8" i="74" s="1"/>
  <c r="I77" i="43"/>
  <c r="I96" i="43"/>
  <c r="I149" i="43"/>
  <c r="I183" i="43"/>
  <c r="I166" i="43"/>
  <c r="I58" i="43"/>
  <c r="I132" i="43"/>
  <c r="I38" i="43"/>
  <c r="Q31" i="32"/>
  <c r="I113" i="43"/>
  <c r="I179" i="43"/>
  <c r="I162" i="43"/>
  <c r="I145" i="43"/>
  <c r="I111" i="43"/>
  <c r="I54" i="43"/>
  <c r="I185" i="43"/>
  <c r="I128" i="43"/>
  <c r="I168" i="43"/>
  <c r="I44" i="43"/>
  <c r="I101" i="43"/>
  <c r="I63" i="43"/>
  <c r="I82" i="43"/>
  <c r="I25" i="43"/>
  <c r="C122" i="43"/>
  <c r="C173" i="43"/>
  <c r="C139" i="43"/>
  <c r="C105" i="43"/>
  <c r="C156" i="43"/>
  <c r="U31" i="76" l="1"/>
  <c r="T40" i="76"/>
  <c r="T8" i="76" s="1"/>
  <c r="Q31" i="75"/>
  <c r="P40" i="75"/>
  <c r="P8" i="75" s="1"/>
  <c r="Q31" i="74"/>
  <c r="P40" i="74"/>
  <c r="P8" i="74" s="1"/>
  <c r="I39" i="43"/>
  <c r="R31" i="32"/>
  <c r="I115" i="43"/>
  <c r="I151" i="43"/>
  <c r="U40" i="76" l="1"/>
  <c r="U8" i="76" s="1"/>
  <c r="V8" i="76" s="1"/>
  <c r="V31" i="76"/>
  <c r="V40" i="76" s="1"/>
  <c r="R31" i="75"/>
  <c r="Q40" i="75"/>
  <c r="Q8" i="75" s="1"/>
  <c r="R31" i="74"/>
  <c r="Q40" i="74"/>
  <c r="Q8" i="74" s="1"/>
  <c r="S31" i="32"/>
  <c r="I18" i="61" a="1"/>
  <c r="I18" i="61" l="1"/>
  <c r="I9" i="61" s="1"/>
  <c r="C15" i="31" s="1"/>
  <c r="S31" i="75"/>
  <c r="R40" i="75"/>
  <c r="R8" i="75" s="1"/>
  <c r="S31" i="74"/>
  <c r="R40" i="74"/>
  <c r="R8" i="74" s="1"/>
  <c r="I62" i="43"/>
  <c r="I43" i="43"/>
  <c r="I81" i="43"/>
  <c r="T31" i="32"/>
  <c r="T31" i="75" l="1"/>
  <c r="S40" i="75"/>
  <c r="S8" i="75" s="1"/>
  <c r="T31" i="74"/>
  <c r="S40" i="74"/>
  <c r="S8" i="74" s="1"/>
  <c r="U31" i="32"/>
  <c r="U31" i="75" l="1"/>
  <c r="T40" i="75"/>
  <c r="T8" i="75" s="1"/>
  <c r="U31" i="74"/>
  <c r="T40" i="74"/>
  <c r="T8" i="74" s="1"/>
  <c r="V31" i="32"/>
  <c r="U40" i="75" l="1"/>
  <c r="U8" i="75" s="1"/>
  <c r="V8" i="75" s="1"/>
  <c r="V31" i="75"/>
  <c r="V40" i="75" s="1"/>
  <c r="U40" i="74"/>
  <c r="U8" i="74" s="1"/>
  <c r="V8" i="74" s="1"/>
  <c r="V31" i="74"/>
  <c r="V40" i="74" s="1"/>
  <c r="I24" i="43"/>
  <c r="H18" i="61" a="1"/>
  <c r="G18" i="61" a="1"/>
  <c r="H18" i="61" l="1"/>
  <c r="H9" i="61" s="1"/>
  <c r="C14" i="31" s="1"/>
  <c r="G18" i="61"/>
  <c r="G9" i="61" s="1"/>
  <c r="C13" i="31" s="1"/>
  <c r="U30" i="32"/>
  <c r="U40" i="32" s="1"/>
  <c r="T30" i="32"/>
  <c r="T40" i="32" s="1"/>
  <c r="S30" i="32"/>
  <c r="S40" i="32" s="1"/>
  <c r="R30" i="32"/>
  <c r="R40" i="32" s="1"/>
  <c r="Q30" i="32"/>
  <c r="Q40" i="32" s="1"/>
  <c r="P30" i="32"/>
  <c r="P40" i="32" s="1"/>
  <c r="O30" i="32"/>
  <c r="O40" i="32" s="1"/>
  <c r="N30" i="32"/>
  <c r="N40" i="32" s="1"/>
  <c r="M30" i="32"/>
  <c r="M40" i="32" s="1"/>
  <c r="L30" i="32"/>
  <c r="L40" i="32" s="1"/>
  <c r="J30" i="32"/>
  <c r="K30" i="32"/>
  <c r="K40" i="32" s="1"/>
  <c r="K8" i="32" l="1"/>
  <c r="O8" i="32"/>
  <c r="S8" i="32"/>
  <c r="L8" i="32"/>
  <c r="N8" i="32"/>
  <c r="T8" i="32"/>
  <c r="M8" i="32"/>
  <c r="P8" i="32"/>
  <c r="Q8" i="32"/>
  <c r="R8" i="32"/>
  <c r="U8" i="32"/>
  <c r="V30" i="32"/>
  <c r="V40" i="32" s="1"/>
  <c r="J40" i="32"/>
  <c r="F18" i="61" a="1"/>
  <c r="F18" i="61" l="1"/>
  <c r="F9" i="61" s="1"/>
  <c r="J8" i="32"/>
  <c r="V8" i="32" s="1"/>
  <c r="C12" i="31" l="1"/>
  <c r="C16" i="31" s="1"/>
  <c r="J18" i="61"/>
  <c r="E16" i="31"/>
</calcChain>
</file>

<file path=xl/comments1.xml><?xml version="1.0" encoding="utf-8"?>
<comments xmlns="http://schemas.openxmlformats.org/spreadsheetml/2006/main">
  <authors>
    <author/>
  </authors>
  <commentList>
    <comment ref="A1" authorId="0" shapeId="0">
      <text>
        <r>
          <rPr>
            <sz val="9"/>
            <color rgb="FF000000"/>
            <rFont val="Arial"/>
            <family val="2"/>
          </rPr>
          <t>Heading Lines have been added for guidance and instruction on column headers for the Envelope Configuration Settings.  They will be ignored during Import.</t>
        </r>
      </text>
    </comment>
    <comment ref="B2" authorId="0" shapeId="0">
      <text>
        <r>
          <rPr>
            <sz val="9"/>
            <color rgb="FF000000"/>
            <rFont val="Arial"/>
            <family val="2"/>
          </rPr>
          <t>This indicates whether or not the General Attachments area will be made available for Partners to upload Additional Attachments</t>
        </r>
      </text>
    </comment>
    <comment ref="C2" authorId="0" shapeId="0">
      <text>
        <r>
          <rPr>
            <sz val="9"/>
            <color rgb="FF000000"/>
            <rFont val="Arial"/>
            <family val="2"/>
          </rPr>
          <t xml:space="preserve">Specify if Partners are allowed to upload General Attachments to the Envelope _x000D_
Y =  Yes, allow Partners to Upload General Attachments_x000D_
N = No, Do not allow Partners to Upload General Attachments </t>
        </r>
      </text>
    </comment>
    <comment ref="B3" authorId="0" shapeId="0">
      <text>
        <r>
          <rPr>
            <sz val="9"/>
            <color rgb="FF000000"/>
            <rFont val="Arial"/>
            <family val="2"/>
          </rPr>
          <t xml:space="preserve">This is the RFx Ranking Strategy and the associated value and option as defined in the Awarding Strategy area of the RFx Settings._x000D_
</t>
        </r>
      </text>
    </comment>
    <comment ref="B4" authorId="0" shapeId="0">
      <text>
        <r>
          <rPr>
            <sz val="9"/>
            <color rgb="FF000000"/>
            <rFont val="Arial"/>
            <family val="2"/>
          </rPr>
          <t xml:space="preserve">This is the RFx Ranking Strategy and the associated value and option as defined in the Awarding Strategy area of the RFx Settings._x000D_
</t>
        </r>
      </text>
    </comment>
    <comment ref="B5" authorId="0" shapeId="0">
      <text>
        <r>
          <rPr>
            <sz val="9"/>
            <color rgb="FF000000"/>
            <rFont val="Arial"/>
            <family val="2"/>
          </rPr>
          <t>Scoring Algorithm, indicates the Algorithm, Parameter and Input Data used to calculate the Worksheet Score as defined in the Scoring settings. Choose the Algorithm to be used from the list below to be entered into Column C:_x000D_
P-Proportional vs Best_x000D_
B-Better Above Average Discount; BV=1; X=1 _x000D_
D-Differential vs Base Offer; BV=1; EXP=1  _x000D_
L-Linear (Worst=0)_x000D_
C-Copy TCO_x000D_
N-No Formula_x000D_
_x000D_
*** NOTE ***_x000D_
In the cases of B and D, where the value of "1" is indicated, the User should enter the relevant value in these parameters</t>
        </r>
      </text>
    </comment>
    <comment ref="B6" authorId="0" shapeId="0">
      <text>
        <r>
          <rPr>
            <sz val="9"/>
            <color rgb="FF000000"/>
            <rFont val="Arial"/>
            <family val="2"/>
          </rPr>
          <t xml:space="preserve">This is the current RFx Response Ranking Level and the associated value
</t>
        </r>
      </text>
    </comment>
    <comment ref="B7" authorId="0" shapeId="0">
      <text>
        <r>
          <rPr>
            <sz val="9"/>
            <color rgb="FF000000"/>
            <rFont val="Arial"/>
            <family val="2"/>
          </rPr>
          <t>Change TCO Column Header, this is used to define a new heading for all columns used for TCO.  The cell in the Option column is used to define the heading but will only be used if the TCO is active.
Y = Yes, Change TCO header, enter a new header in the Option column
N = No, use standard header for TCO column</t>
        </r>
      </text>
    </comment>
    <comment ref="D7" authorId="0" shapeId="0">
      <text>
        <r>
          <rPr>
            <sz val="9"/>
            <color rgb="FF000000"/>
            <rFont val="Arial"/>
            <family val="2"/>
          </rPr>
          <t xml:space="preserve">Enter the New TCO Column Header, do not use any special characters or quotation marks.
</t>
        </r>
      </text>
    </comment>
    <comment ref="B8" authorId="0" shapeId="0">
      <text>
        <r>
          <rPr>
            <sz val="9"/>
            <color rgb="FF000000"/>
            <rFont val="Arial"/>
            <family val="2"/>
          </rPr>
          <t xml:space="preserve">TCO Visible to Partners, this is used to define the Partner visibility of all columns used for TCO. _x000D_
Y = TCO columns will be visible to Partners _x000D_
N = TCO columns will be visible at Officer side only_x000D_
_x000D_
</t>
        </r>
      </text>
    </comment>
    <comment ref="D10" authorId="0" shapeId="0">
      <text>
        <r>
          <rPr>
            <sz val="9"/>
            <color rgb="FF000000"/>
            <rFont val="Arial"/>
            <family val="2"/>
          </rPr>
          <t>Add Section number when configuring Conditional Sections</t>
        </r>
      </text>
    </comment>
    <comment ref="A11"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11" authorId="0" shapeId="0">
      <text>
        <r>
          <rPr>
            <sz val="9"/>
            <color rgb="FF000000"/>
            <rFont val="Arial"/>
            <family val="2"/>
          </rPr>
          <t>Section Total Included in Total, indicates if the Section Total (offer and TCO) will be included in the Response Total_x000D_
Y = Yes, Section Total included in Response Total_x000D_
N = No, Section Total Not included in Total</t>
        </r>
      </text>
    </comment>
    <comment ref="A12"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12" authorId="0" shapeId="0">
      <text>
        <r>
          <rPr>
            <sz val="9"/>
            <color rgb="FF000000"/>
            <rFont val="Arial"/>
            <family val="2"/>
          </rPr>
          <t>Quantity Column Heading: the name given to the Quantity Column. To customise this heading, the Unit Offer Column Heading must also be customised</t>
        </r>
      </text>
    </comment>
    <comment ref="A13"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13" authorId="0" shapeId="0">
      <text>
        <r>
          <rPr>
            <sz val="9"/>
            <color rgb="FF000000"/>
            <rFont val="Arial"/>
            <family val="2"/>
          </rPr>
          <t>Unit Offer Column Heading: the name given to the Unit Offer Column. To customise this heading, the Quantity Column Heading must also be customised</t>
        </r>
      </text>
    </comment>
    <comment ref="A14" authorId="0" shapeId="0">
      <text>
        <r>
          <rPr>
            <sz val="9"/>
            <color rgb="FF000000"/>
            <rFont val="Arial"/>
            <family val="2"/>
          </rPr>
          <t>Heading Lines have been added for guidance and instruction on column headers for each of the Section types.  They will be ignored during Import</t>
        </r>
      </text>
    </comment>
    <comment ref="D14" authorId="0" shapeId="0">
      <text>
        <r>
          <rPr>
            <sz val="9"/>
            <color rgb="FF000000"/>
            <rFont val="Arial"/>
            <family val="2"/>
          </rPr>
          <t>Specify if the Response is Mandatory
Y = Yes, the response is Mandatory
N = No, the response is Not Mandatory</t>
        </r>
      </text>
    </comment>
    <comment ref="F14" authorId="0" shapeId="0">
      <text>
        <r>
          <rPr>
            <sz val="9"/>
            <color rgb="FF000000"/>
            <rFont val="Arial"/>
            <family val="2"/>
          </rPr>
          <t>Remarks, enter (optional) Item Remarks for each item and in the next column specify whether the Remarks will be displayed to the Partner or not.</t>
        </r>
      </text>
    </comment>
    <comment ref="G14" authorId="0" shapeId="0">
      <text>
        <r>
          <rPr>
            <sz val="9"/>
            <color rgb="FF000000"/>
            <rFont val="Arial"/>
            <family val="2"/>
          </rPr>
          <t>Specify if the Remarks should be displayed to the Partner _x000D_
Y = Remarks visible to Partner_x000D_
N = Remarks Not visible to Partner</t>
        </r>
      </text>
    </comment>
    <comment ref="H14" authorId="0" shapeId="0">
      <text>
        <r>
          <rPr>
            <sz val="9"/>
            <color rgb="FF000000"/>
            <rFont val="Arial"/>
            <family val="2"/>
          </rPr>
          <t>Specify the Unit of Measurement to be used for the Item.  If this is configured as a structured field, the Unit of Measurement Code should be entered.</t>
        </r>
      </text>
    </comment>
    <comment ref="I14" authorId="0" shapeId="0">
      <text>
        <r>
          <rPr>
            <sz val="9"/>
            <color rgb="FF000000"/>
            <rFont val="Arial"/>
            <family val="2"/>
          </rPr>
          <t>Quantity for Offer Items, Base Offer for Discounted Offer Items, or for a Offer by Quantity Item enter the group of Quantity Ranges in closed brackets, between quotation marks ("") and separated by a semicolon (;) with the Default Quantity following in closed brackets.  _x000D_
e.g. ("50.0";"100.0";"500.0")(100.0)</t>
        </r>
      </text>
    </comment>
    <comment ref="J14" authorId="0" shapeId="0">
      <text>
        <r>
          <rPr>
            <sz val="9"/>
            <color rgb="FF000000"/>
            <rFont val="Arial"/>
            <family val="2"/>
          </rPr>
          <t xml:space="preserve">Quantity/Base Offer Options:_x000D_
V = Quantity entered by Officer and visible to Partner_x000D_
H = Quantity entered by Officer and hidden from Partner_x000D_
S = Quantity entered by Partner_x000D_
Y = Base Offer visible to Partner _x000D_
N = Base Offer not visible to Partner_x000D_
</t>
        </r>
      </text>
    </comment>
    <comment ref="D29" authorId="0" shapeId="0">
      <text>
        <r>
          <rPr>
            <sz val="9"/>
            <color rgb="FF000000"/>
            <rFont val="Arial"/>
            <family val="2"/>
          </rPr>
          <t>Add Section number when configuring Conditional Sections</t>
        </r>
      </text>
    </comment>
    <comment ref="A30"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30" authorId="0" shapeId="0">
      <text>
        <r>
          <rPr>
            <sz val="9"/>
            <color rgb="FF000000"/>
            <rFont val="Arial"/>
            <family val="2"/>
          </rPr>
          <t>Section Total Included in Total, indicates if the Section Total (offer and TCO) will be included in the Response Total_x000D_
Y = Yes, Section Total included in Response Total_x000D_
N = No, Section Total Not included in Total</t>
        </r>
      </text>
    </comment>
    <comment ref="A31"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31" authorId="0" shapeId="0">
      <text>
        <r>
          <rPr>
            <sz val="9"/>
            <color rgb="FF000000"/>
            <rFont val="Arial"/>
            <family val="2"/>
          </rPr>
          <t>Quantity Column Heading: the name given to the Quantity Column. To customise this heading, the Unit Offer Column Heading must also be customised</t>
        </r>
      </text>
    </comment>
    <comment ref="A32"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32" authorId="0" shapeId="0">
      <text>
        <r>
          <rPr>
            <sz val="9"/>
            <color rgb="FF000000"/>
            <rFont val="Arial"/>
            <family val="2"/>
          </rPr>
          <t>Unit Offer Column Heading: the name given to the Unit Offer Column. To customise this heading, the Quantity Column Heading must also be customised</t>
        </r>
      </text>
    </comment>
    <comment ref="A33" authorId="0" shapeId="0">
      <text>
        <r>
          <rPr>
            <sz val="9"/>
            <color rgb="FF000000"/>
            <rFont val="Arial"/>
            <family val="2"/>
          </rPr>
          <t>Heading Lines have been added for guidance and instruction on column headers for each of the Section types.  They will be ignored during Import</t>
        </r>
      </text>
    </comment>
    <comment ref="D33" authorId="0" shapeId="0">
      <text>
        <r>
          <rPr>
            <sz val="9"/>
            <color rgb="FF000000"/>
            <rFont val="Arial"/>
            <family val="2"/>
          </rPr>
          <t>Specify if the Response is Mandatory
Y = Yes, the response is Mandatory
N = No, the response is Not Mandatory</t>
        </r>
      </text>
    </comment>
    <comment ref="F33" authorId="0" shapeId="0">
      <text>
        <r>
          <rPr>
            <sz val="9"/>
            <color rgb="FF000000"/>
            <rFont val="Arial"/>
            <family val="2"/>
          </rPr>
          <t>Remarks, enter (optional) Item Remarks for each item and in the next column specify whether the Remarks will be displayed to the Partner or not.</t>
        </r>
      </text>
    </comment>
    <comment ref="G33" authorId="0" shapeId="0">
      <text>
        <r>
          <rPr>
            <sz val="9"/>
            <color rgb="FF000000"/>
            <rFont val="Arial"/>
            <family val="2"/>
          </rPr>
          <t>Specify if the Remarks should be displayed to the Partner _x000D_
Y = Remarks visible to Partner_x000D_
N = Remarks Not visible to Partner</t>
        </r>
      </text>
    </comment>
    <comment ref="H33" authorId="0" shapeId="0">
      <text>
        <r>
          <rPr>
            <sz val="9"/>
            <color rgb="FF000000"/>
            <rFont val="Arial"/>
            <family val="2"/>
          </rPr>
          <t>Specify the Unit of Measurement to be used for the Item.  If this is configured as a structured field, the Unit of Measurement Code should be entered.</t>
        </r>
      </text>
    </comment>
    <comment ref="I33" authorId="0" shapeId="0">
      <text>
        <r>
          <rPr>
            <sz val="9"/>
            <color rgb="FF000000"/>
            <rFont val="Arial"/>
            <family val="2"/>
          </rPr>
          <t>Quantity for Offer Items, Base Offer for Discounted Offer Items, or for a Offer by Quantity Item enter the group of Quantity Ranges in closed brackets, between quotation marks ("") and separated by a semicolon (;) with the Default Quantity following in closed brackets.  _x000D_
e.g. ("50.0";"100.0";"500.0")(100.0)</t>
        </r>
      </text>
    </comment>
    <comment ref="J33" authorId="0" shapeId="0">
      <text>
        <r>
          <rPr>
            <sz val="9"/>
            <color rgb="FF000000"/>
            <rFont val="Arial"/>
            <family val="2"/>
          </rPr>
          <t xml:space="preserve">Quantity/Base Offer Options:_x000D_
V = Quantity entered by Officer and visible to Partner_x000D_
H = Quantity entered by Officer and hidden from Partner_x000D_
S = Quantity entered by Partner_x000D_
Y = Base Offer visible to Partner _x000D_
N = Base Offer not visible to Partner_x000D_
</t>
        </r>
      </text>
    </comment>
    <comment ref="D48" authorId="0" shapeId="0">
      <text>
        <r>
          <rPr>
            <sz val="9"/>
            <color rgb="FF000000"/>
            <rFont val="Arial"/>
            <family val="2"/>
          </rPr>
          <t>Add Section number when configuring Conditional Sections</t>
        </r>
      </text>
    </comment>
    <comment ref="A49"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49" authorId="0" shapeId="0">
      <text>
        <r>
          <rPr>
            <sz val="9"/>
            <color rgb="FF000000"/>
            <rFont val="Arial"/>
            <family val="2"/>
          </rPr>
          <t>Section Total Included in Total, indicates if the Section Total (offer and TCO) will be included in the Response Total_x000D_
Y = Yes, Section Total included in Response Total_x000D_
N = No, Section Total Not included in Total</t>
        </r>
      </text>
    </comment>
    <comment ref="A50"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50" authorId="0" shapeId="0">
      <text>
        <r>
          <rPr>
            <sz val="9"/>
            <color rgb="FF000000"/>
            <rFont val="Arial"/>
            <family val="2"/>
          </rPr>
          <t>Quantity Column Heading: the name given to the Quantity Column. To customise this heading, the Unit Offer Column Heading must also be customised</t>
        </r>
      </text>
    </comment>
    <comment ref="A51"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51" authorId="0" shapeId="0">
      <text>
        <r>
          <rPr>
            <sz val="9"/>
            <color rgb="FF000000"/>
            <rFont val="Arial"/>
            <family val="2"/>
          </rPr>
          <t>Unit Offer Column Heading: the name given to the Unit Offer Column. To customise this heading, the Quantity Column Heading must also be customised</t>
        </r>
      </text>
    </comment>
    <comment ref="A52" authorId="0" shapeId="0">
      <text>
        <r>
          <rPr>
            <sz val="9"/>
            <color rgb="FF000000"/>
            <rFont val="Arial"/>
            <family val="2"/>
          </rPr>
          <t>Heading Lines have been added for guidance and instruction on column headers for each of the Section types.  They will be ignored during Import</t>
        </r>
      </text>
    </comment>
    <comment ref="D52" authorId="0" shapeId="0">
      <text>
        <r>
          <rPr>
            <sz val="9"/>
            <color rgb="FF000000"/>
            <rFont val="Arial"/>
            <family val="2"/>
          </rPr>
          <t>Specify if the Response is Mandatory
Y = Yes, the response is Mandatory
N = No, the response is Not Mandatory</t>
        </r>
      </text>
    </comment>
    <comment ref="F52" authorId="0" shapeId="0">
      <text>
        <r>
          <rPr>
            <sz val="9"/>
            <color rgb="FF000000"/>
            <rFont val="Arial"/>
            <family val="2"/>
          </rPr>
          <t>Remarks, enter (optional) Item Remarks for each item and in the next column specify whether the Remarks will be displayed to the Partner or not.</t>
        </r>
      </text>
    </comment>
    <comment ref="G52" authorId="0" shapeId="0">
      <text>
        <r>
          <rPr>
            <sz val="9"/>
            <color rgb="FF000000"/>
            <rFont val="Arial"/>
            <family val="2"/>
          </rPr>
          <t>Specify if the Remarks should be displayed to the Partner _x000D_
Y = Remarks visible to Partner_x000D_
N = Remarks Not visible to Partner</t>
        </r>
      </text>
    </comment>
    <comment ref="H52" authorId="0" shapeId="0">
      <text>
        <r>
          <rPr>
            <sz val="9"/>
            <color rgb="FF000000"/>
            <rFont val="Arial"/>
            <family val="2"/>
          </rPr>
          <t>Specify the Unit of Measurement to be used for the Item.  If this is configured as a structured field, the Unit of Measurement Code should be entered.</t>
        </r>
      </text>
    </comment>
    <comment ref="I52" authorId="0" shapeId="0">
      <text>
        <r>
          <rPr>
            <sz val="9"/>
            <color rgb="FF000000"/>
            <rFont val="Arial"/>
            <family val="2"/>
          </rPr>
          <t>Quantity for Offer Items, Base Offer for Discounted Offer Items, or for a Offer by Quantity Item enter the group of Quantity Ranges in closed brackets, between quotation marks ("") and separated by a semicolon (;) with the Default Quantity following in closed brackets.  _x000D_
e.g. ("50.0";"100.0";"500.0")(100.0)</t>
        </r>
      </text>
    </comment>
    <comment ref="J52" authorId="0" shapeId="0">
      <text>
        <r>
          <rPr>
            <sz val="9"/>
            <color rgb="FF000000"/>
            <rFont val="Arial"/>
            <family val="2"/>
          </rPr>
          <t xml:space="preserve">Quantity/Base Offer Options:_x000D_
V = Quantity entered by Officer and visible to Partner_x000D_
H = Quantity entered by Officer and hidden from Partner_x000D_
S = Quantity entered by Partner_x000D_
Y = Base Offer visible to Partner _x000D_
N = Base Offer not visible to Partner_x000D_
</t>
        </r>
      </text>
    </comment>
    <comment ref="D67" authorId="0" shapeId="0">
      <text>
        <r>
          <rPr>
            <sz val="9"/>
            <color rgb="FF000000"/>
            <rFont val="Arial"/>
            <family val="2"/>
          </rPr>
          <t>Add Section number when configuring Conditional Sections</t>
        </r>
      </text>
    </comment>
    <comment ref="A68"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68" authorId="0" shapeId="0">
      <text>
        <r>
          <rPr>
            <sz val="9"/>
            <color rgb="FF000000"/>
            <rFont val="Arial"/>
            <family val="2"/>
          </rPr>
          <t>Section Total Included in Total, indicates if the Section Total (offer and TCO) will be included in the Response Total_x000D_
Y = Yes, Section Total included in Response Total_x000D_
N = No, Section Total Not included in Total</t>
        </r>
      </text>
    </comment>
    <comment ref="A69"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69" authorId="0" shapeId="0">
      <text>
        <r>
          <rPr>
            <sz val="9"/>
            <color rgb="FF000000"/>
            <rFont val="Arial"/>
            <family val="2"/>
          </rPr>
          <t>Quantity Column Heading: the name given to the Quantity Column. To customise this heading, the Unit Offer Column Heading must also be customised</t>
        </r>
      </text>
    </comment>
    <comment ref="A70"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70" authorId="0" shapeId="0">
      <text>
        <r>
          <rPr>
            <sz val="9"/>
            <color rgb="FF000000"/>
            <rFont val="Arial"/>
            <family val="2"/>
          </rPr>
          <t>Unit Offer Column Heading: the name given to the Unit Offer Column. To customise this heading, the Quantity Column Heading must also be customised</t>
        </r>
      </text>
    </comment>
    <comment ref="A71" authorId="0" shapeId="0">
      <text>
        <r>
          <rPr>
            <sz val="9"/>
            <color rgb="FF000000"/>
            <rFont val="Arial"/>
            <family val="2"/>
          </rPr>
          <t>Heading Lines have been added for guidance and instruction on column headers for each of the Section types.  They will be ignored during Import</t>
        </r>
      </text>
    </comment>
    <comment ref="D71" authorId="0" shapeId="0">
      <text>
        <r>
          <rPr>
            <sz val="9"/>
            <color rgb="FF000000"/>
            <rFont val="Arial"/>
            <family val="2"/>
          </rPr>
          <t>Specify if the Response is Mandatory
Y = Yes, the response is Mandatory
N = No, the response is Not Mandatory</t>
        </r>
      </text>
    </comment>
    <comment ref="F71" authorId="0" shapeId="0">
      <text>
        <r>
          <rPr>
            <sz val="9"/>
            <color rgb="FF000000"/>
            <rFont val="Arial"/>
            <family val="2"/>
          </rPr>
          <t>Remarks, enter (optional) Item Remarks for each item and in the next column specify whether the Remarks will be displayed to the Partner or not.</t>
        </r>
      </text>
    </comment>
    <comment ref="G71" authorId="0" shapeId="0">
      <text>
        <r>
          <rPr>
            <sz val="9"/>
            <color rgb="FF000000"/>
            <rFont val="Arial"/>
            <family val="2"/>
          </rPr>
          <t>Specify if the Remarks should be displayed to the Partner _x000D_
Y = Remarks visible to Partner_x000D_
N = Remarks Not visible to Partner</t>
        </r>
      </text>
    </comment>
    <comment ref="H71" authorId="0" shapeId="0">
      <text>
        <r>
          <rPr>
            <sz val="9"/>
            <color rgb="FF000000"/>
            <rFont val="Arial"/>
            <family val="2"/>
          </rPr>
          <t>Specify the Unit of Measurement to be used for the Item.  If this is configured as a structured field, the Unit of Measurement Code should be entered.</t>
        </r>
      </text>
    </comment>
    <comment ref="I71" authorId="0" shapeId="0">
      <text>
        <r>
          <rPr>
            <sz val="9"/>
            <color rgb="FF000000"/>
            <rFont val="Arial"/>
            <family val="2"/>
          </rPr>
          <t>Quantity for Offer Items, Base Offer for Discounted Offer Items, or for a Offer by Quantity Item enter the group of Quantity Ranges in closed brackets, between quotation marks ("") and separated by a semicolon (;) with the Default Quantity following in closed brackets.  _x000D_
e.g. ("50.0";"100.0";"500.0")(100.0)</t>
        </r>
      </text>
    </comment>
    <comment ref="J71" authorId="0" shapeId="0">
      <text>
        <r>
          <rPr>
            <sz val="9"/>
            <color rgb="FF000000"/>
            <rFont val="Arial"/>
            <family val="2"/>
          </rPr>
          <t xml:space="preserve">Quantity/Base Offer Options:_x000D_
V = Quantity entered by Officer and visible to Partner_x000D_
H = Quantity entered by Officer and hidden from Partner_x000D_
S = Quantity entered by Partner_x000D_
Y = Base Offer visible to Partner _x000D_
N = Base Offer not visible to Partner_x000D_
</t>
        </r>
      </text>
    </comment>
    <comment ref="D86" authorId="0" shapeId="0">
      <text>
        <r>
          <rPr>
            <sz val="9"/>
            <color rgb="FF000000"/>
            <rFont val="Arial"/>
            <family val="2"/>
          </rPr>
          <t>Add Section number when configuring Conditional Sections</t>
        </r>
      </text>
    </comment>
    <comment ref="A87"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87" authorId="0" shapeId="0">
      <text>
        <r>
          <rPr>
            <sz val="9"/>
            <color rgb="FF000000"/>
            <rFont val="Arial"/>
            <family val="2"/>
          </rPr>
          <t>Section Total Included in Total, indicates if the Section Total (offer and TCO) will be included in the Response Total_x000D_
Y = Yes, Section Total included in Response Total_x000D_
N = No, Section Total Not included in Total</t>
        </r>
      </text>
    </comment>
    <comment ref="A88"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88" authorId="0" shapeId="0">
      <text>
        <r>
          <rPr>
            <sz val="9"/>
            <color rgb="FF000000"/>
            <rFont val="Arial"/>
            <family val="2"/>
          </rPr>
          <t>Quantity Column Heading: the name given to the Quantity Column. To customise this heading, the Unit Offer Column Heading must also be customised</t>
        </r>
      </text>
    </comment>
    <comment ref="A89"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89" authorId="0" shapeId="0">
      <text>
        <r>
          <rPr>
            <sz val="9"/>
            <color rgb="FF000000"/>
            <rFont val="Arial"/>
            <family val="2"/>
          </rPr>
          <t>Unit Offer Column Heading: the name given to the Unit Offer Column. To customise this heading, the Quantity Column Heading must also be customised</t>
        </r>
      </text>
    </comment>
    <comment ref="A90" authorId="0" shapeId="0">
      <text>
        <r>
          <rPr>
            <sz val="9"/>
            <color rgb="FF000000"/>
            <rFont val="Arial"/>
            <family val="2"/>
          </rPr>
          <t>Heading Lines have been added for guidance and instruction on column headers for each of the Section types.  They will be ignored during Import</t>
        </r>
      </text>
    </comment>
    <comment ref="D90" authorId="0" shapeId="0">
      <text>
        <r>
          <rPr>
            <sz val="9"/>
            <color rgb="FF000000"/>
            <rFont val="Arial"/>
            <family val="2"/>
          </rPr>
          <t>Specify if the Response is Mandatory
Y = Yes, the response is Mandatory
N = No, the response is Not Mandatory</t>
        </r>
      </text>
    </comment>
    <comment ref="F90" authorId="0" shapeId="0">
      <text>
        <r>
          <rPr>
            <sz val="9"/>
            <color rgb="FF000000"/>
            <rFont val="Arial"/>
            <family val="2"/>
          </rPr>
          <t>Remarks, enter (optional) Item Remarks for each item and in the next column specify whether the Remarks will be displayed to the Partner or not.</t>
        </r>
      </text>
    </comment>
    <comment ref="G90" authorId="0" shapeId="0">
      <text>
        <r>
          <rPr>
            <sz val="9"/>
            <color rgb="FF000000"/>
            <rFont val="Arial"/>
            <family val="2"/>
          </rPr>
          <t>Specify if the Remarks should be displayed to the Partner _x000D_
Y = Remarks visible to Partner_x000D_
N = Remarks Not visible to Partner</t>
        </r>
      </text>
    </comment>
    <comment ref="H90" authorId="0" shapeId="0">
      <text>
        <r>
          <rPr>
            <sz val="9"/>
            <color rgb="FF000000"/>
            <rFont val="Arial"/>
            <family val="2"/>
          </rPr>
          <t>Specify the Unit of Measurement to be used for the Item.  If this is configured as a structured field, the Unit of Measurement Code should be entered.</t>
        </r>
      </text>
    </comment>
    <comment ref="I90" authorId="0" shapeId="0">
      <text>
        <r>
          <rPr>
            <sz val="9"/>
            <color rgb="FF000000"/>
            <rFont val="Arial"/>
            <family val="2"/>
          </rPr>
          <t>Quantity for Offer Items, Base Offer for Discounted Offer Items, or for a Offer by Quantity Item enter the group of Quantity Ranges in closed brackets, between quotation marks ("") and separated by a semicolon (;) with the Default Quantity following in closed brackets.  _x000D_
e.g. ("50.0";"100.0";"500.0")(100.0)</t>
        </r>
      </text>
    </comment>
    <comment ref="J90" authorId="0" shapeId="0">
      <text>
        <r>
          <rPr>
            <sz val="9"/>
            <color rgb="FF000000"/>
            <rFont val="Arial"/>
            <family val="2"/>
          </rPr>
          <t xml:space="preserve">Quantity/Base Offer Options:_x000D_
V = Quantity entered by Officer and visible to Partner_x000D_
H = Quantity entered by Officer and hidden from Partner_x000D_
S = Quantity entered by Partner_x000D_
Y = Base Offer visible to Partner _x000D_
N = Base Offer not visible to Partner_x000D_
</t>
        </r>
      </text>
    </comment>
    <comment ref="D105" authorId="0" shapeId="0">
      <text>
        <r>
          <rPr>
            <sz val="9"/>
            <color rgb="FF000000"/>
            <rFont val="Arial"/>
            <family val="2"/>
          </rPr>
          <t>Add Section number when configuring Conditional Sections</t>
        </r>
      </text>
    </comment>
    <comment ref="A106"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106" authorId="0" shapeId="0">
      <text>
        <r>
          <rPr>
            <sz val="9"/>
            <color rgb="FF000000"/>
            <rFont val="Arial"/>
            <family val="2"/>
          </rPr>
          <t>Section Total Included in Total, indicates if the Section Total (offer and TCO) will be included in the Response Total_x000D_
Y = Yes, Section Total included in Response Total_x000D_
N = No, Section Total Not included in Total</t>
        </r>
      </text>
    </comment>
    <comment ref="A107"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107" authorId="0" shapeId="0">
      <text>
        <r>
          <rPr>
            <sz val="9"/>
            <color rgb="FF000000"/>
            <rFont val="Arial"/>
            <family val="2"/>
          </rPr>
          <t>Quantity Column Heading: the name given to the Quantity Column. To customise this heading, the Unit Offer Column Heading must also be customised</t>
        </r>
      </text>
    </comment>
    <comment ref="A108"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108" authorId="0" shapeId="0">
      <text>
        <r>
          <rPr>
            <sz val="9"/>
            <color rgb="FF000000"/>
            <rFont val="Arial"/>
            <family val="2"/>
          </rPr>
          <t>Unit Offer Column Heading: the name given to the Unit Offer Column. To customise this heading, the Quantity Column Heading must also be customised</t>
        </r>
      </text>
    </comment>
    <comment ref="A109" authorId="0" shapeId="0">
      <text>
        <r>
          <rPr>
            <sz val="9"/>
            <color rgb="FF000000"/>
            <rFont val="Arial"/>
            <family val="2"/>
          </rPr>
          <t>Heading Lines have been added for guidance and instruction on column headers for each of the Section types.  They will be ignored during Import</t>
        </r>
      </text>
    </comment>
    <comment ref="D109" authorId="0" shapeId="0">
      <text>
        <r>
          <rPr>
            <sz val="9"/>
            <color rgb="FF000000"/>
            <rFont val="Arial"/>
            <family val="2"/>
          </rPr>
          <t>Specify if the Response is Mandatory
Y = Yes, the response is Mandatory
N = No, the response is Not Mandatory</t>
        </r>
      </text>
    </comment>
    <comment ref="F109" authorId="0" shapeId="0">
      <text>
        <r>
          <rPr>
            <sz val="9"/>
            <color rgb="FF000000"/>
            <rFont val="Arial"/>
            <family val="2"/>
          </rPr>
          <t>Remarks, enter (optional) Item Remarks for each item and in the next column specify whether the Remarks will be displayed to the Partner or not.</t>
        </r>
      </text>
    </comment>
    <comment ref="G109" authorId="0" shapeId="0">
      <text>
        <r>
          <rPr>
            <sz val="9"/>
            <color rgb="FF000000"/>
            <rFont val="Arial"/>
            <family val="2"/>
          </rPr>
          <t>Specify if the Remarks should be displayed to the Partner _x000D_
Y = Remarks visible to Partner_x000D_
N = Remarks Not visible to Partner</t>
        </r>
      </text>
    </comment>
    <comment ref="H109" authorId="0" shapeId="0">
      <text>
        <r>
          <rPr>
            <sz val="9"/>
            <color rgb="FF000000"/>
            <rFont val="Arial"/>
            <family val="2"/>
          </rPr>
          <t>Specify the Unit of Measurement to be used for the Item.  If this is configured as a structured field, the Unit of Measurement Code should be entered.</t>
        </r>
      </text>
    </comment>
    <comment ref="I109" authorId="0" shapeId="0">
      <text>
        <r>
          <rPr>
            <sz val="9"/>
            <color rgb="FF000000"/>
            <rFont val="Arial"/>
            <family val="2"/>
          </rPr>
          <t>Quantity for Offer Items, Base Offer for Discounted Offer Items, or for a Offer by Quantity Item enter the group of Quantity Ranges in closed brackets, between quotation marks ("") and separated by a semicolon (;) with the Default Quantity following in closed brackets.  _x000D_
e.g. ("50.0";"100.0";"500.0")(100.0)</t>
        </r>
      </text>
    </comment>
    <comment ref="J109" authorId="0" shapeId="0">
      <text>
        <r>
          <rPr>
            <sz val="9"/>
            <color rgb="FF000000"/>
            <rFont val="Arial"/>
            <family val="2"/>
          </rPr>
          <t xml:space="preserve">Quantity/Base Offer Options:_x000D_
V = Quantity entered by Officer and visible to Partner_x000D_
H = Quantity entered by Officer and hidden from Partner_x000D_
S = Quantity entered by Partner_x000D_
Y = Base Offer visible to Partner _x000D_
N = Base Offer not visible to Partner_x000D_
</t>
        </r>
      </text>
    </comment>
    <comment ref="D122" authorId="0" shapeId="0">
      <text>
        <r>
          <rPr>
            <sz val="9"/>
            <color rgb="FF000000"/>
            <rFont val="Arial"/>
            <family val="2"/>
          </rPr>
          <t>Add Section number when configuring Conditional Sections</t>
        </r>
      </text>
    </comment>
    <comment ref="A123"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123" authorId="0" shapeId="0">
      <text>
        <r>
          <rPr>
            <sz val="9"/>
            <color rgb="FF000000"/>
            <rFont val="Arial"/>
            <family val="2"/>
          </rPr>
          <t>Section Total Included in Total, indicates if the Section Total (offer and TCO) will be included in the Response Total_x000D_
Y = Yes, Section Total included in Response Total_x000D_
N = No, Section Total Not included in Total</t>
        </r>
      </text>
    </comment>
    <comment ref="A124"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124" authorId="0" shapeId="0">
      <text>
        <r>
          <rPr>
            <sz val="9"/>
            <color rgb="FF000000"/>
            <rFont val="Arial"/>
            <family val="2"/>
          </rPr>
          <t>Quantity Column Heading: the name given to the Quantity Column. To customise this heading, the Unit Offer Column Heading must also be customised</t>
        </r>
      </text>
    </comment>
    <comment ref="A125"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125" authorId="0" shapeId="0">
      <text>
        <r>
          <rPr>
            <sz val="9"/>
            <color rgb="FF000000"/>
            <rFont val="Arial"/>
            <family val="2"/>
          </rPr>
          <t>Unit Offer Column Heading: the name given to the Unit Offer Column. To customise this heading, the Quantity Column Heading must also be customised</t>
        </r>
      </text>
    </comment>
    <comment ref="A126" authorId="0" shapeId="0">
      <text>
        <r>
          <rPr>
            <sz val="9"/>
            <color rgb="FF000000"/>
            <rFont val="Arial"/>
            <family val="2"/>
          </rPr>
          <t>Heading Lines have been added for guidance and instruction on column headers for each of the Section types.  They will be ignored during Import</t>
        </r>
      </text>
    </comment>
    <comment ref="D126" authorId="0" shapeId="0">
      <text>
        <r>
          <rPr>
            <sz val="9"/>
            <color rgb="FF000000"/>
            <rFont val="Arial"/>
            <family val="2"/>
          </rPr>
          <t>Specify if the Response is Mandatory
Y = Yes, the response is Mandatory
N = No, the response is Not Mandatory</t>
        </r>
      </text>
    </comment>
    <comment ref="F126" authorId="0" shapeId="0">
      <text>
        <r>
          <rPr>
            <sz val="9"/>
            <color rgb="FF000000"/>
            <rFont val="Arial"/>
            <family val="2"/>
          </rPr>
          <t>Remarks, enter (optional) Item Remarks for each item and in the next column specify whether the Remarks will be displayed to the Partner or not.</t>
        </r>
      </text>
    </comment>
    <comment ref="G126" authorId="0" shapeId="0">
      <text>
        <r>
          <rPr>
            <sz val="9"/>
            <color rgb="FF000000"/>
            <rFont val="Arial"/>
            <family val="2"/>
          </rPr>
          <t>Specify if the Remarks should be displayed to the Partner _x000D_
Y = Remarks visible to Partner_x000D_
N = Remarks Not visible to Partner</t>
        </r>
      </text>
    </comment>
    <comment ref="H126" authorId="0" shapeId="0">
      <text>
        <r>
          <rPr>
            <sz val="9"/>
            <color rgb="FF000000"/>
            <rFont val="Arial"/>
            <family val="2"/>
          </rPr>
          <t>Specify the Unit of Measurement to be used for the Item.  If this is configured as a structured field, the Unit of Measurement Code should be entered.</t>
        </r>
      </text>
    </comment>
    <comment ref="I126" authorId="0" shapeId="0">
      <text>
        <r>
          <rPr>
            <sz val="9"/>
            <color rgb="FF000000"/>
            <rFont val="Arial"/>
            <family val="2"/>
          </rPr>
          <t>Quantity for Offer Items, Base Offer for Discounted Offer Items, or for a Offer by Quantity Item enter the group of Quantity Ranges in closed brackets, between quotation marks ("") and separated by a semicolon (;) with the Default Quantity following in closed brackets.  _x000D_
e.g. ("50.0";"100.0";"500.0")(100.0)</t>
        </r>
      </text>
    </comment>
    <comment ref="J126" authorId="0" shapeId="0">
      <text>
        <r>
          <rPr>
            <sz val="9"/>
            <color rgb="FF000000"/>
            <rFont val="Arial"/>
            <family val="2"/>
          </rPr>
          <t xml:space="preserve">Quantity/Base Offer Options:_x000D_
V = Quantity entered by Officer and visible to Partner_x000D_
H = Quantity entered by Officer and hidden from Partner_x000D_
S = Quantity entered by Partner_x000D_
Y = Base Offer visible to Partner _x000D_
N = Base Offer not visible to Partner_x000D_
</t>
        </r>
      </text>
    </comment>
    <comment ref="D139" authorId="0" shapeId="0">
      <text>
        <r>
          <rPr>
            <sz val="9"/>
            <color rgb="FF000000"/>
            <rFont val="Arial"/>
            <family val="2"/>
          </rPr>
          <t>Add Section number when configuring Conditional Sections</t>
        </r>
      </text>
    </comment>
    <comment ref="A140"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140" authorId="0" shapeId="0">
      <text>
        <r>
          <rPr>
            <sz val="9"/>
            <color rgb="FF000000"/>
            <rFont val="Arial"/>
            <family val="2"/>
          </rPr>
          <t>Section Total Included in Total, indicates if the Section Total (offer and TCO) will be included in the Response Total_x000D_
Y = Yes, Section Total included in Response Total_x000D_
N = No, Section Total Not included in Total</t>
        </r>
      </text>
    </comment>
    <comment ref="A141"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141" authorId="0" shapeId="0">
      <text>
        <r>
          <rPr>
            <sz val="9"/>
            <color rgb="FF000000"/>
            <rFont val="Arial"/>
            <family val="2"/>
          </rPr>
          <t>Quantity Column Heading: the name given to the Quantity Column. To customise this heading, the Unit Offer Column Heading must also be customised</t>
        </r>
      </text>
    </comment>
    <comment ref="A142"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142" authorId="0" shapeId="0">
      <text>
        <r>
          <rPr>
            <sz val="9"/>
            <color rgb="FF000000"/>
            <rFont val="Arial"/>
            <family val="2"/>
          </rPr>
          <t>Unit Offer Column Heading: the name given to the Unit Offer Column. To customise this heading, the Quantity Column Heading must also be customised</t>
        </r>
      </text>
    </comment>
    <comment ref="A143" authorId="0" shapeId="0">
      <text>
        <r>
          <rPr>
            <sz val="9"/>
            <color rgb="FF000000"/>
            <rFont val="Arial"/>
            <family val="2"/>
          </rPr>
          <t>Heading Lines have been added for guidance and instruction on column headers for each of the Section types.  They will be ignored during Import</t>
        </r>
      </text>
    </comment>
    <comment ref="D143" authorId="0" shapeId="0">
      <text>
        <r>
          <rPr>
            <sz val="9"/>
            <color rgb="FF000000"/>
            <rFont val="Arial"/>
            <family val="2"/>
          </rPr>
          <t>Specify if the Response is Mandatory
Y = Yes, the response is Mandatory
N = No, the response is Not Mandatory</t>
        </r>
      </text>
    </comment>
    <comment ref="F143" authorId="0" shapeId="0">
      <text>
        <r>
          <rPr>
            <sz val="9"/>
            <color rgb="FF000000"/>
            <rFont val="Arial"/>
            <family val="2"/>
          </rPr>
          <t>Remarks, enter (optional) Item Remarks for each item and in the next column specify whether the Remarks will be displayed to the Partner or not.</t>
        </r>
      </text>
    </comment>
    <comment ref="G143" authorId="0" shapeId="0">
      <text>
        <r>
          <rPr>
            <sz val="9"/>
            <color rgb="FF000000"/>
            <rFont val="Arial"/>
            <family val="2"/>
          </rPr>
          <t>Specify if the Remarks should be displayed to the Partner _x000D_
Y = Remarks visible to Partner_x000D_
N = Remarks Not visible to Partner</t>
        </r>
      </text>
    </comment>
    <comment ref="H143" authorId="0" shapeId="0">
      <text>
        <r>
          <rPr>
            <sz val="9"/>
            <color rgb="FF000000"/>
            <rFont val="Arial"/>
            <family val="2"/>
          </rPr>
          <t>Specify the Unit of Measurement to be used for the Item.  If this is configured as a structured field, the Unit of Measurement Code should be entered.</t>
        </r>
      </text>
    </comment>
    <comment ref="I143" authorId="0" shapeId="0">
      <text>
        <r>
          <rPr>
            <sz val="9"/>
            <color rgb="FF000000"/>
            <rFont val="Arial"/>
            <family val="2"/>
          </rPr>
          <t>Quantity for Offer Items, Base Offer for Discounted Offer Items, or for a Offer by Quantity Item enter the group of Quantity Ranges in closed brackets, between quotation marks ("") and separated by a semicolon (;) with the Default Quantity following in closed brackets.  _x000D_
e.g. ("50.0";"100.0";"500.0")(100.0)</t>
        </r>
      </text>
    </comment>
    <comment ref="J143" authorId="0" shapeId="0">
      <text>
        <r>
          <rPr>
            <sz val="9"/>
            <color rgb="FF000000"/>
            <rFont val="Arial"/>
            <family val="2"/>
          </rPr>
          <t xml:space="preserve">Quantity/Base Offer Options:_x000D_
V = Quantity entered by Officer and visible to Partner_x000D_
H = Quantity entered by Officer and hidden from Partner_x000D_
S = Quantity entered by Partner_x000D_
Y = Base Offer visible to Partner _x000D_
N = Base Offer not visible to Partner_x000D_
</t>
        </r>
      </text>
    </comment>
    <comment ref="D156" authorId="0" shapeId="0">
      <text>
        <r>
          <rPr>
            <sz val="9"/>
            <color rgb="FF000000"/>
            <rFont val="Arial"/>
            <family val="2"/>
          </rPr>
          <t>Add Section number when configuring Conditional Sections</t>
        </r>
      </text>
    </comment>
    <comment ref="A157"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157" authorId="0" shapeId="0">
      <text>
        <r>
          <rPr>
            <sz val="9"/>
            <color rgb="FF000000"/>
            <rFont val="Arial"/>
            <family val="2"/>
          </rPr>
          <t>Section Total Included in Total, indicates if the Section Total (offer and TCO) will be included in the Response Total_x000D_
Y = Yes, Section Total included in Response Total_x000D_
N = No, Section Total Not included in Total</t>
        </r>
      </text>
    </comment>
    <comment ref="A158"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158" authorId="0" shapeId="0">
      <text>
        <r>
          <rPr>
            <sz val="9"/>
            <color rgb="FF000000"/>
            <rFont val="Arial"/>
            <family val="2"/>
          </rPr>
          <t>Quantity Column Heading: the name given to the Quantity Column. To customise this heading, the Unit Offer Column Heading must also be customised</t>
        </r>
      </text>
    </comment>
    <comment ref="A159"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159" authorId="0" shapeId="0">
      <text>
        <r>
          <rPr>
            <sz val="9"/>
            <color rgb="FF000000"/>
            <rFont val="Arial"/>
            <family val="2"/>
          </rPr>
          <t>Unit Offer Column Heading: the name given to the Unit Offer Column. To customise this heading, the Quantity Column Heading must also be customised</t>
        </r>
      </text>
    </comment>
    <comment ref="A160" authorId="0" shapeId="0">
      <text>
        <r>
          <rPr>
            <sz val="9"/>
            <color rgb="FF000000"/>
            <rFont val="Arial"/>
            <family val="2"/>
          </rPr>
          <t>Heading Lines have been added for guidance and instruction on column headers for each of the Section types.  They will be ignored during Import</t>
        </r>
      </text>
    </comment>
    <comment ref="D160" authorId="0" shapeId="0">
      <text>
        <r>
          <rPr>
            <sz val="9"/>
            <color rgb="FF000000"/>
            <rFont val="Arial"/>
            <family val="2"/>
          </rPr>
          <t>Specify if the Response is Mandatory
Y = Yes, the response is Mandatory
N = No, the response is Not Mandatory</t>
        </r>
      </text>
    </comment>
    <comment ref="F160" authorId="0" shapeId="0">
      <text>
        <r>
          <rPr>
            <sz val="9"/>
            <color rgb="FF000000"/>
            <rFont val="Arial"/>
            <family val="2"/>
          </rPr>
          <t>Remarks, enter (optional) Item Remarks for each item and in the next column specify whether the Remarks will be displayed to the Partner or not.</t>
        </r>
      </text>
    </comment>
    <comment ref="G160" authorId="0" shapeId="0">
      <text>
        <r>
          <rPr>
            <sz val="9"/>
            <color rgb="FF000000"/>
            <rFont val="Arial"/>
            <family val="2"/>
          </rPr>
          <t>Specify if the Remarks should be displayed to the Partner _x000D_
Y = Remarks visible to Partner_x000D_
N = Remarks Not visible to Partner</t>
        </r>
      </text>
    </comment>
    <comment ref="H160" authorId="0" shapeId="0">
      <text>
        <r>
          <rPr>
            <sz val="9"/>
            <color rgb="FF000000"/>
            <rFont val="Arial"/>
            <family val="2"/>
          </rPr>
          <t>Specify the Unit of Measurement to be used for the Item.  If this is configured as a structured field, the Unit of Measurement Code should be entered.</t>
        </r>
      </text>
    </comment>
    <comment ref="I160" authorId="0" shapeId="0">
      <text>
        <r>
          <rPr>
            <sz val="9"/>
            <color rgb="FF000000"/>
            <rFont val="Arial"/>
            <family val="2"/>
          </rPr>
          <t>Quantity for Offer Items, Base Offer for Discounted Offer Items, or for a Offer by Quantity Item enter the group of Quantity Ranges in closed brackets, between quotation marks ("") and separated by a semicolon (;) with the Default Quantity following in closed brackets.  _x000D_
e.g. ("50.0";"100.0";"500.0")(100.0)</t>
        </r>
      </text>
    </comment>
    <comment ref="J160" authorId="0" shapeId="0">
      <text>
        <r>
          <rPr>
            <sz val="9"/>
            <color rgb="FF000000"/>
            <rFont val="Arial"/>
            <family val="2"/>
          </rPr>
          <t xml:space="preserve">Quantity/Base Offer Options:_x000D_
V = Quantity entered by Officer and visible to Partner_x000D_
H = Quantity entered by Officer and hidden from Partner_x000D_
S = Quantity entered by Partner_x000D_
Y = Base Offer visible to Partner _x000D_
N = Base Offer not visible to Partner_x000D_
</t>
        </r>
      </text>
    </comment>
    <comment ref="D173" authorId="0" shapeId="0">
      <text>
        <r>
          <rPr>
            <sz val="9"/>
            <color rgb="FF000000"/>
            <rFont val="Arial"/>
            <family val="2"/>
          </rPr>
          <t>Add Section number when configuring Conditional Sections</t>
        </r>
      </text>
    </comment>
    <comment ref="A174"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174" authorId="0" shapeId="0">
      <text>
        <r>
          <rPr>
            <sz val="9"/>
            <color rgb="FF000000"/>
            <rFont val="Arial"/>
            <family val="2"/>
          </rPr>
          <t>Section Total Included in Total, indicates if the Section Total (offer and TCO) will be included in the Response Total_x000D_
Y = Yes, Section Total included in Response Total_x000D_
N = No, Section Total Not included in Total</t>
        </r>
      </text>
    </comment>
    <comment ref="A175"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175" authorId="0" shapeId="0">
      <text>
        <r>
          <rPr>
            <sz val="9"/>
            <color rgb="FF000000"/>
            <rFont val="Arial"/>
            <family val="2"/>
          </rPr>
          <t>Quantity Column Heading: the name given to the Quantity Column. To customise this heading, the Unit Offer Column Heading must also be customised</t>
        </r>
      </text>
    </comment>
    <comment ref="A176"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176" authorId="0" shapeId="0">
      <text>
        <r>
          <rPr>
            <sz val="9"/>
            <color rgb="FF000000"/>
            <rFont val="Arial"/>
            <family val="2"/>
          </rPr>
          <t>Unit Offer Column Heading: the name given to the Unit Offer Column. To customise this heading, the Quantity Column Heading must also be customised</t>
        </r>
      </text>
    </comment>
    <comment ref="A177" authorId="0" shapeId="0">
      <text>
        <r>
          <rPr>
            <sz val="9"/>
            <color rgb="FF000000"/>
            <rFont val="Arial"/>
            <family val="2"/>
          </rPr>
          <t>Heading Lines have been added for guidance and instruction on column headers for each of the Section types.  They will be ignored during Import</t>
        </r>
      </text>
    </comment>
    <comment ref="D177" authorId="0" shapeId="0">
      <text>
        <r>
          <rPr>
            <sz val="9"/>
            <color rgb="FF000000"/>
            <rFont val="Arial"/>
            <family val="2"/>
          </rPr>
          <t>Specify if the Response is Mandatory
Y = Yes, the response is Mandatory
N = No, the response is Not Mandatory</t>
        </r>
      </text>
    </comment>
    <comment ref="F177" authorId="0" shapeId="0">
      <text>
        <r>
          <rPr>
            <sz val="9"/>
            <color rgb="FF000000"/>
            <rFont val="Arial"/>
            <family val="2"/>
          </rPr>
          <t>Remarks, enter (optional) Item Remarks for each item and in the next column specify whether the Remarks will be displayed to the Partner or not.</t>
        </r>
      </text>
    </comment>
    <comment ref="G177" authorId="0" shapeId="0">
      <text>
        <r>
          <rPr>
            <sz val="9"/>
            <color rgb="FF000000"/>
            <rFont val="Arial"/>
            <family val="2"/>
          </rPr>
          <t>Specify if the Remarks should be displayed to the Partner _x000D_
Y = Remarks visible to Partner_x000D_
N = Remarks Not visible to Partner</t>
        </r>
      </text>
    </comment>
    <comment ref="H177" authorId="0" shapeId="0">
      <text>
        <r>
          <rPr>
            <sz val="9"/>
            <color rgb="FF000000"/>
            <rFont val="Arial"/>
            <family val="2"/>
          </rPr>
          <t>Specify the Unit of Measurement to be used for the Item.  If this is configured as a structured field, the Unit of Measurement Code should be entered.</t>
        </r>
      </text>
    </comment>
    <comment ref="I177" authorId="0" shapeId="0">
      <text>
        <r>
          <rPr>
            <sz val="9"/>
            <color rgb="FF000000"/>
            <rFont val="Arial"/>
            <family val="2"/>
          </rPr>
          <t>Quantity for Offer Items, Base Offer for Discounted Offer Items, or for a Offer by Quantity Item enter the group of Quantity Ranges in closed brackets, between quotation marks ("") and separated by a semicolon (;) with the Default Quantity following in closed brackets.  _x000D_
e.g. ("50.0";"100.0";"500.0")(100.0)</t>
        </r>
      </text>
    </comment>
    <comment ref="J177" authorId="0" shapeId="0">
      <text>
        <r>
          <rPr>
            <sz val="9"/>
            <color rgb="FF000000"/>
            <rFont val="Arial"/>
            <family val="2"/>
          </rPr>
          <t xml:space="preserve">Quantity/Base Offer Options:_x000D_
V = Quantity entered by Officer and visible to Partner_x000D_
H = Quantity entered by Officer and hidden from Partner_x000D_
S = Quantity entered by Partner_x000D_
Y = Base Offer visible to Partner _x000D_
N = Base Offer not visible to Partner_x000D_
</t>
        </r>
      </text>
    </comment>
    <comment ref="D190" authorId="0" shapeId="0">
      <text>
        <r>
          <rPr>
            <sz val="9"/>
            <color rgb="FF000000"/>
            <rFont val="Arial"/>
            <family val="2"/>
          </rPr>
          <t>Add Section number when configuring Conditional Sections</t>
        </r>
      </text>
    </comment>
    <comment ref="A191"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191" authorId="0" shapeId="0">
      <text>
        <r>
          <rPr>
            <sz val="9"/>
            <color rgb="FF000000"/>
            <rFont val="Arial"/>
            <family val="2"/>
          </rPr>
          <t>Section Total Included in Total, indicates if the Section Total (offer and TCO) will be included in the Response Total_x000D_
Y = Yes, Section Total included in Response Total_x000D_
N = No, Section Total Not included in Total</t>
        </r>
      </text>
    </comment>
    <comment ref="A192"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192" authorId="0" shapeId="0">
      <text>
        <r>
          <rPr>
            <sz val="9"/>
            <color rgb="FF000000"/>
            <rFont val="Arial"/>
            <family val="2"/>
          </rPr>
          <t>Quantity Column Heading: the name given to the Quantity Column. To customise this heading, the Unit Offer Column Heading must also be customised</t>
        </r>
      </text>
    </comment>
    <comment ref="A193"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193" authorId="0" shapeId="0">
      <text>
        <r>
          <rPr>
            <sz val="9"/>
            <color rgb="FF000000"/>
            <rFont val="Arial"/>
            <family val="2"/>
          </rPr>
          <t>Unit Offer Column Heading: the name given to the Unit Offer Column. To customise this heading, the Quantity Column Heading must also be customised</t>
        </r>
      </text>
    </comment>
    <comment ref="A194" authorId="0" shapeId="0">
      <text>
        <r>
          <rPr>
            <sz val="9"/>
            <color rgb="FF000000"/>
            <rFont val="Arial"/>
            <family val="2"/>
          </rPr>
          <t>Heading Lines have been added for guidance and instruction on column headers for each of the Section types.  They will be ignored during Import</t>
        </r>
      </text>
    </comment>
    <comment ref="D194" authorId="0" shapeId="0">
      <text>
        <r>
          <rPr>
            <sz val="9"/>
            <color rgb="FF000000"/>
            <rFont val="Arial"/>
            <family val="2"/>
          </rPr>
          <t>Specify if the Response is Mandatory
Y = Yes, the response is Mandatory
N = No, the response is Not Mandatory</t>
        </r>
      </text>
    </comment>
    <comment ref="F194" authorId="0" shapeId="0">
      <text>
        <r>
          <rPr>
            <sz val="9"/>
            <color rgb="FF000000"/>
            <rFont val="Arial"/>
            <family val="2"/>
          </rPr>
          <t>Remarks, enter (optional) Item Remarks for each item and in the next column specify whether the Remarks will be displayed to the Partner or not.</t>
        </r>
      </text>
    </comment>
    <comment ref="G194" authorId="0" shapeId="0">
      <text>
        <r>
          <rPr>
            <sz val="9"/>
            <color rgb="FF000000"/>
            <rFont val="Arial"/>
            <family val="2"/>
          </rPr>
          <t>Specify if the Remarks should be displayed to the Partner _x000D_
Y = Remarks visible to Partner_x000D_
N = Remarks Not visible to Partner</t>
        </r>
      </text>
    </comment>
    <comment ref="H194" authorId="0" shapeId="0">
      <text>
        <r>
          <rPr>
            <sz val="9"/>
            <color rgb="FF000000"/>
            <rFont val="Arial"/>
            <family val="2"/>
          </rPr>
          <t>Specify the Unit of Measurement to be used for the Item.  If this is configured as a structured field, the Unit of Measurement Code should be entered.</t>
        </r>
      </text>
    </comment>
    <comment ref="I194" authorId="0" shapeId="0">
      <text>
        <r>
          <rPr>
            <sz val="9"/>
            <color rgb="FF000000"/>
            <rFont val="Arial"/>
            <family val="2"/>
          </rPr>
          <t>Quantity for Offer Items, Base Offer for Discounted Offer Items, or for a Offer by Quantity Item enter the group of Quantity Ranges in closed brackets, between quotation marks ("") and separated by a semicolon (;) with the Default Quantity following in closed brackets.  _x000D_
e.g. ("50.0";"100.0";"500.0")(100.0)</t>
        </r>
      </text>
    </comment>
    <comment ref="J194" authorId="0" shapeId="0">
      <text>
        <r>
          <rPr>
            <sz val="9"/>
            <color rgb="FF000000"/>
            <rFont val="Arial"/>
            <family val="2"/>
          </rPr>
          <t xml:space="preserve">Quantity/Base Offer Options:_x000D_
V = Quantity entered by Officer and visible to Partner_x000D_
H = Quantity entered by Officer and hidden from Partner_x000D_
S = Quantity entered by Partner_x000D_
Y = Base Offer visible to Partner _x000D_
N = Base Offer not visible to Partner_x000D_
</t>
        </r>
      </text>
    </comment>
    <comment ref="D207" authorId="0" shapeId="0">
      <text>
        <r>
          <rPr>
            <sz val="9"/>
            <color rgb="FF000000"/>
            <rFont val="Arial"/>
            <family val="2"/>
          </rPr>
          <t>Add Section number when configuring Conditional Sections</t>
        </r>
      </text>
    </comment>
    <comment ref="A208"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208" authorId="0" shapeId="0">
      <text>
        <r>
          <rPr>
            <sz val="9"/>
            <color rgb="FF000000"/>
            <rFont val="Arial"/>
            <family val="2"/>
          </rPr>
          <t>Section Total Included in Total, indicates if the Section Total (offer and TCO) will be included in the Response Total_x000D_
Y = Yes, Section Total included in Response Total_x000D_
N = No, Section Total Not included in Total</t>
        </r>
      </text>
    </comment>
    <comment ref="A209"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209" authorId="0" shapeId="0">
      <text>
        <r>
          <rPr>
            <sz val="9"/>
            <color rgb="FF000000"/>
            <rFont val="Arial"/>
            <family val="2"/>
          </rPr>
          <t>Quantity Column Heading: the name given to the Quantity Column. To customise this heading, the Unit Offer Column Heading must also be customised</t>
        </r>
      </text>
    </comment>
    <comment ref="A210"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210" authorId="0" shapeId="0">
      <text>
        <r>
          <rPr>
            <sz val="9"/>
            <color rgb="FF000000"/>
            <rFont val="Arial"/>
            <family val="2"/>
          </rPr>
          <t>Unit Offer Column Heading: the name given to the Unit Offer Column. To customise this heading, the Quantity Column Heading must also be customised</t>
        </r>
      </text>
    </comment>
    <comment ref="A211" authorId="0" shapeId="0">
      <text>
        <r>
          <rPr>
            <sz val="9"/>
            <color rgb="FF000000"/>
            <rFont val="Arial"/>
            <family val="2"/>
          </rPr>
          <t>Heading Lines have been added for guidance and instruction on column headers for each of the Section types.  They will be ignored during Import</t>
        </r>
      </text>
    </comment>
    <comment ref="D211" authorId="0" shapeId="0">
      <text>
        <r>
          <rPr>
            <sz val="9"/>
            <color rgb="FF000000"/>
            <rFont val="Arial"/>
            <family val="2"/>
          </rPr>
          <t>Specify if the Response is Mandatory
Y = Yes, the response is Mandatory
N = No, the response is Not Mandatory</t>
        </r>
      </text>
    </comment>
    <comment ref="F211" authorId="0" shapeId="0">
      <text>
        <r>
          <rPr>
            <sz val="9"/>
            <color rgb="FF000000"/>
            <rFont val="Arial"/>
            <family val="2"/>
          </rPr>
          <t>Remarks, enter (optional) Item Remarks for each item and in the next column specify whether the Remarks will be displayed to the Partner or not.</t>
        </r>
      </text>
    </comment>
    <comment ref="G211" authorId="0" shapeId="0">
      <text>
        <r>
          <rPr>
            <sz val="9"/>
            <color rgb="FF000000"/>
            <rFont val="Arial"/>
            <family val="2"/>
          </rPr>
          <t>Specify if the Remarks should be displayed to the Partner _x000D_
Y = Remarks visible to Partner_x000D_
N = Remarks Not visible to Partner</t>
        </r>
      </text>
    </comment>
    <comment ref="H211" authorId="0" shapeId="0">
      <text>
        <r>
          <rPr>
            <sz val="9"/>
            <color rgb="FF000000"/>
            <rFont val="Arial"/>
            <family val="2"/>
          </rPr>
          <t>Specify the Unit of Measurement to be used for the Item.  If this is configured as a structured field, the Unit of Measurement Code should be entered.</t>
        </r>
      </text>
    </comment>
    <comment ref="I211" authorId="0" shapeId="0">
      <text>
        <r>
          <rPr>
            <sz val="9"/>
            <color rgb="FF000000"/>
            <rFont val="Arial"/>
            <family val="2"/>
          </rPr>
          <t>Quantity for Offer Items, Base Offer for Discounted Offer Items, or for a Offer by Quantity Item enter the group of Quantity Ranges in closed brackets, between quotation marks ("") and separated by a semicolon (;) with the Default Quantity following in closed brackets.  _x000D_
e.g. ("50.0";"100.0";"500.0")(100.0)</t>
        </r>
      </text>
    </comment>
    <comment ref="J211" authorId="0" shapeId="0">
      <text>
        <r>
          <rPr>
            <sz val="9"/>
            <color rgb="FF000000"/>
            <rFont val="Arial"/>
            <family val="2"/>
          </rPr>
          <t xml:space="preserve">Quantity/Base Offer Options:_x000D_
V = Quantity entered by Officer and visible to Partner_x000D_
H = Quantity entered by Officer and hidden from Partner_x000D_
S = Quantity entered by Partner_x000D_
Y = Base Offer visible to Partner _x000D_
N = Base Offer not visible to Partner_x000D_
</t>
        </r>
      </text>
    </comment>
    <comment ref="D224" authorId="0" shapeId="0">
      <text>
        <r>
          <rPr>
            <sz val="9"/>
            <color rgb="FF000000"/>
            <rFont val="Arial"/>
            <family val="2"/>
          </rPr>
          <t>Add Section number when configuring Conditional Sections</t>
        </r>
      </text>
    </comment>
    <comment ref="A225"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225" authorId="0" shapeId="0">
      <text>
        <r>
          <rPr>
            <sz val="9"/>
            <color rgb="FF000000"/>
            <rFont val="Arial"/>
            <family val="2"/>
          </rPr>
          <t>Section Total Included in Total, indicates if the Section Total (offer and TCO) will be included in the Response Total_x000D_
Y = Yes, Section Total included in Response Total_x000D_
N = No, Section Total Not included in Total</t>
        </r>
      </text>
    </comment>
    <comment ref="A226"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226" authorId="0" shapeId="0">
      <text>
        <r>
          <rPr>
            <sz val="9"/>
            <color rgb="FF000000"/>
            <rFont val="Arial"/>
            <family val="2"/>
          </rPr>
          <t>Quantity Column Heading: the name given to the Quantity Column. To customise this heading, the Unit Offer Column Heading must also be customised</t>
        </r>
      </text>
    </comment>
    <comment ref="A227"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227" authorId="0" shapeId="0">
      <text>
        <r>
          <rPr>
            <sz val="9"/>
            <color rgb="FF000000"/>
            <rFont val="Arial"/>
            <family val="2"/>
          </rPr>
          <t>Unit Offer Column Heading: the name given to the Unit Offer Column. To customise this heading, the Quantity Column Heading must also be customised</t>
        </r>
      </text>
    </comment>
    <comment ref="A228" authorId="0" shapeId="0">
      <text>
        <r>
          <rPr>
            <sz val="9"/>
            <color rgb="FF000000"/>
            <rFont val="Arial"/>
            <family val="2"/>
          </rPr>
          <t>Heading Lines have been added for guidance and instruction on column headers for each of the Section types.  They will be ignored during Import</t>
        </r>
      </text>
    </comment>
    <comment ref="D228" authorId="0" shapeId="0">
      <text>
        <r>
          <rPr>
            <sz val="9"/>
            <color rgb="FF000000"/>
            <rFont val="Arial"/>
            <family val="2"/>
          </rPr>
          <t>Specify if the Response is Mandatory
Y = Yes, the response is Mandatory
N = No, the response is Not Mandatory</t>
        </r>
      </text>
    </comment>
    <comment ref="F228" authorId="0" shapeId="0">
      <text>
        <r>
          <rPr>
            <sz val="9"/>
            <color rgb="FF000000"/>
            <rFont val="Arial"/>
            <family val="2"/>
          </rPr>
          <t>Remarks, enter (optional) Item Remarks for each item and in the next column specify whether the Remarks will be displayed to the Partner or not.</t>
        </r>
      </text>
    </comment>
    <comment ref="G228" authorId="0" shapeId="0">
      <text>
        <r>
          <rPr>
            <sz val="9"/>
            <color rgb="FF000000"/>
            <rFont val="Arial"/>
            <family val="2"/>
          </rPr>
          <t>Specify if the Remarks should be displayed to the Partner _x000D_
Y = Remarks visible to Partner_x000D_
N = Remarks Not visible to Partner</t>
        </r>
      </text>
    </comment>
    <comment ref="H228" authorId="0" shapeId="0">
      <text>
        <r>
          <rPr>
            <sz val="9"/>
            <color rgb="FF000000"/>
            <rFont val="Arial"/>
            <family val="2"/>
          </rPr>
          <t>Specify the Unit of Measurement to be used for the Item.  If this is configured as a structured field, the Unit of Measurement Code should be entered.</t>
        </r>
      </text>
    </comment>
    <comment ref="I228" authorId="0" shapeId="0">
      <text>
        <r>
          <rPr>
            <sz val="9"/>
            <color rgb="FF000000"/>
            <rFont val="Arial"/>
            <family val="2"/>
          </rPr>
          <t>Quantity for Offer Items, Base Offer for Discounted Offer Items, or for a Offer by Quantity Item enter the group of Quantity Ranges in closed brackets, between quotation marks ("") and separated by a semicolon (;) with the Default Quantity following in closed brackets.  _x000D_
e.g. ("50.0";"100.0";"500.0")(100.0)</t>
        </r>
      </text>
    </comment>
    <comment ref="J228" authorId="0" shapeId="0">
      <text>
        <r>
          <rPr>
            <sz val="9"/>
            <color rgb="FF000000"/>
            <rFont val="Arial"/>
            <family val="2"/>
          </rPr>
          <t xml:space="preserve">Quantity/Base Offer Options:_x000D_
V = Quantity entered by Officer and visible to Partner_x000D_
H = Quantity entered by Officer and hidden from Partner_x000D_
S = Quantity entered by Partner_x000D_
Y = Base Offer visible to Partner _x000D_
N = Base Offer not visible to Partner_x000D_
</t>
        </r>
      </text>
    </comment>
    <comment ref="D241" authorId="0" shapeId="0">
      <text>
        <r>
          <rPr>
            <sz val="9"/>
            <color rgb="FF000000"/>
            <rFont val="Arial"/>
            <family val="2"/>
          </rPr>
          <t>Add Section number when configuring Conditional Sections</t>
        </r>
      </text>
    </comment>
    <comment ref="A242"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242" authorId="0" shapeId="0">
      <text>
        <r>
          <rPr>
            <sz val="9"/>
            <color rgb="FF000000"/>
            <rFont val="Arial"/>
            <family val="2"/>
          </rPr>
          <t>Section Total Included in Total, indicates if the Section Total (offer and TCO) will be included in the Response Total_x000D_
Y = Yes, Section Total included in Response Total_x000D_
N = No, Section Total Not included in Total</t>
        </r>
      </text>
    </comment>
    <comment ref="A243"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243" authorId="0" shapeId="0">
      <text>
        <r>
          <rPr>
            <sz val="9"/>
            <color rgb="FF000000"/>
            <rFont val="Arial"/>
            <family val="2"/>
          </rPr>
          <t>Quantity Column Heading: the name given to the Quantity Column. To customise this heading, the Unit Offer Column Heading must also be customised</t>
        </r>
      </text>
    </comment>
    <comment ref="A244"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244" authorId="0" shapeId="0">
      <text>
        <r>
          <rPr>
            <sz val="9"/>
            <color rgb="FF000000"/>
            <rFont val="Arial"/>
            <family val="2"/>
          </rPr>
          <t>Unit Offer Column Heading: the name given to the Unit Offer Column. To customise this heading, the Quantity Column Heading must also be customised</t>
        </r>
      </text>
    </comment>
    <comment ref="A245" authorId="0" shapeId="0">
      <text>
        <r>
          <rPr>
            <sz val="9"/>
            <color rgb="FF000000"/>
            <rFont val="Arial"/>
            <family val="2"/>
          </rPr>
          <t>Heading Lines have been added for guidance and instruction on column headers for each of the Section types.  They will be ignored during Import</t>
        </r>
      </text>
    </comment>
    <comment ref="D245" authorId="0" shapeId="0">
      <text>
        <r>
          <rPr>
            <sz val="9"/>
            <color rgb="FF000000"/>
            <rFont val="Arial"/>
            <family val="2"/>
          </rPr>
          <t>Specify if the Response is Mandatory
Y = Yes, the response is Mandatory
N = No, the response is Not Mandatory</t>
        </r>
      </text>
    </comment>
    <comment ref="F245" authorId="0" shapeId="0">
      <text>
        <r>
          <rPr>
            <sz val="9"/>
            <color rgb="FF000000"/>
            <rFont val="Arial"/>
            <family val="2"/>
          </rPr>
          <t>Remarks, enter (optional) Item Remarks for each item and in the next column specify whether the Remarks will be displayed to the Partner or not.</t>
        </r>
      </text>
    </comment>
    <comment ref="G245" authorId="0" shapeId="0">
      <text>
        <r>
          <rPr>
            <sz val="9"/>
            <color rgb="FF000000"/>
            <rFont val="Arial"/>
            <family val="2"/>
          </rPr>
          <t>Specify if the Remarks should be displayed to the Partner _x000D_
Y = Remarks visible to Partner_x000D_
N = Remarks Not visible to Partner</t>
        </r>
      </text>
    </comment>
    <comment ref="H245" authorId="0" shapeId="0">
      <text>
        <r>
          <rPr>
            <sz val="9"/>
            <color rgb="FF000000"/>
            <rFont val="Arial"/>
            <family val="2"/>
          </rPr>
          <t>Specify the Unit of Measurement to be used for the Item.  If this is configured as a structured field, the Unit of Measurement Code should be entered.</t>
        </r>
      </text>
    </comment>
    <comment ref="I245" authorId="0" shapeId="0">
      <text>
        <r>
          <rPr>
            <sz val="9"/>
            <color rgb="FF000000"/>
            <rFont val="Arial"/>
            <family val="2"/>
          </rPr>
          <t>Quantity for Offer Items, Base Offer for Discounted Offer Items, or for a Offer by Quantity Item enter the group of Quantity Ranges in closed brackets, between quotation marks ("") and separated by a semicolon (;) with the Default Quantity following in closed brackets.  _x000D_
e.g. ("50.0";"100.0";"500.0")(100.0)</t>
        </r>
      </text>
    </comment>
    <comment ref="J245" authorId="0" shapeId="0">
      <text>
        <r>
          <rPr>
            <sz val="9"/>
            <color rgb="FF000000"/>
            <rFont val="Arial"/>
            <family val="2"/>
          </rPr>
          <t xml:space="preserve">Quantity/Base Offer Options:_x000D_
V = Quantity entered by Officer and visible to Partner_x000D_
H = Quantity entered by Officer and hidden from Partner_x000D_
S = Quantity entered by Partner_x000D_
Y = Base Offer visible to Partner _x000D_
N = Base Offer not visible to Partner_x000D_
</t>
        </r>
      </text>
    </comment>
    <comment ref="D258" authorId="0" shapeId="0">
      <text>
        <r>
          <rPr>
            <sz val="9"/>
            <color rgb="FF000000"/>
            <rFont val="Arial"/>
            <family val="2"/>
          </rPr>
          <t>Add Section number when configuring Conditional Sections</t>
        </r>
      </text>
    </comment>
    <comment ref="A259"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259" authorId="0" shapeId="0">
      <text>
        <r>
          <rPr>
            <sz val="9"/>
            <color rgb="FF000000"/>
            <rFont val="Arial"/>
            <family val="2"/>
          </rPr>
          <t>Section Total Included in Total, indicates if the Section Total (offer and TCO) will be included in the Response Total_x000D_
Y = Yes, Section Total included in Response Total_x000D_
N = No, Section Total Not included in Total</t>
        </r>
      </text>
    </comment>
    <comment ref="A260"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260" authorId="0" shapeId="0">
      <text>
        <r>
          <rPr>
            <sz val="9"/>
            <color rgb="FF000000"/>
            <rFont val="Arial"/>
            <family val="2"/>
          </rPr>
          <t>Quantity Column Heading: the name given to the Quantity Column. To customise this heading, the Unit Offer Column Heading must also be customised</t>
        </r>
      </text>
    </comment>
    <comment ref="A261"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261" authorId="0" shapeId="0">
      <text>
        <r>
          <rPr>
            <sz val="9"/>
            <color rgb="FF000000"/>
            <rFont val="Arial"/>
            <family val="2"/>
          </rPr>
          <t>Unit Offer Column Heading: the name given to the Unit Offer Column. To customise this heading, the Quantity Column Heading must also be customised</t>
        </r>
      </text>
    </comment>
    <comment ref="A262" authorId="0" shapeId="0">
      <text>
        <r>
          <rPr>
            <sz val="9"/>
            <color rgb="FF000000"/>
            <rFont val="Arial"/>
            <family val="2"/>
          </rPr>
          <t>Heading Lines have been added for guidance and instruction on column headers for each of the Section types.  They will be ignored during Import</t>
        </r>
      </text>
    </comment>
    <comment ref="D262" authorId="0" shapeId="0">
      <text>
        <r>
          <rPr>
            <sz val="9"/>
            <color rgb="FF000000"/>
            <rFont val="Arial"/>
            <family val="2"/>
          </rPr>
          <t>Specify if the Response is Mandatory
Y = Yes, the response is Mandatory
N = No, the response is Not Mandatory</t>
        </r>
      </text>
    </comment>
    <comment ref="F262" authorId="0" shapeId="0">
      <text>
        <r>
          <rPr>
            <sz val="9"/>
            <color rgb="FF000000"/>
            <rFont val="Arial"/>
            <family val="2"/>
          </rPr>
          <t>Remarks, enter (optional) Item Remarks for each item and in the next column specify whether the Remarks will be displayed to the Partner or not.</t>
        </r>
      </text>
    </comment>
    <comment ref="G262" authorId="0" shapeId="0">
      <text>
        <r>
          <rPr>
            <sz val="9"/>
            <color rgb="FF000000"/>
            <rFont val="Arial"/>
            <family val="2"/>
          </rPr>
          <t>Specify if the Remarks should be displayed to the Partner _x000D_
Y = Remarks visible to Partner_x000D_
N = Remarks Not visible to Partner</t>
        </r>
      </text>
    </comment>
    <comment ref="H262" authorId="0" shapeId="0">
      <text>
        <r>
          <rPr>
            <sz val="9"/>
            <color rgb="FF000000"/>
            <rFont val="Arial"/>
            <family val="2"/>
          </rPr>
          <t>Specify the Unit of Measurement to be used for the Item.  If this is configured as a structured field, the Unit of Measurement Code should be entered.</t>
        </r>
      </text>
    </comment>
    <comment ref="I262" authorId="0" shapeId="0">
      <text>
        <r>
          <rPr>
            <sz val="9"/>
            <color rgb="FF000000"/>
            <rFont val="Arial"/>
            <family val="2"/>
          </rPr>
          <t>Quantity for Offer Items, Base Offer for Discounted Offer Items, or for a Offer by Quantity Item enter the group of Quantity Ranges in closed brackets, between quotation marks ("") and separated by a semicolon (;) with the Default Quantity following in closed brackets.  _x000D_
e.g. ("50.0";"100.0";"500.0")(100.0)</t>
        </r>
      </text>
    </comment>
    <comment ref="J262" authorId="0" shapeId="0">
      <text>
        <r>
          <rPr>
            <sz val="9"/>
            <color rgb="FF000000"/>
            <rFont val="Arial"/>
            <family val="2"/>
          </rPr>
          <t xml:space="preserve">Quantity/Base Offer Options:_x000D_
V = Quantity entered by Officer and visible to Partner_x000D_
H = Quantity entered by Officer and hidden from Partner_x000D_
S = Quantity entered by Partner_x000D_
Y = Base Offer visible to Partner _x000D_
N = Base Offer not visible to Partner_x000D_
</t>
        </r>
      </text>
    </comment>
    <comment ref="D275" authorId="0" shapeId="0">
      <text>
        <r>
          <rPr>
            <sz val="9"/>
            <color rgb="FF000000"/>
            <rFont val="Arial"/>
            <family val="2"/>
          </rPr>
          <t>Add Section number when configuring Conditional Sections</t>
        </r>
      </text>
    </comment>
    <comment ref="A276"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276" authorId="0" shapeId="0">
      <text>
        <r>
          <rPr>
            <sz val="9"/>
            <color rgb="FF000000"/>
            <rFont val="Arial"/>
            <family val="2"/>
          </rPr>
          <t>Section Total Included in Total, indicates if the Section Total (offer and TCO) will be included in the Response Total_x000D_
Y = Yes, Section Total included in Response Total_x000D_
N = No, Section Total Not included in Total</t>
        </r>
      </text>
    </comment>
    <comment ref="A277"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277" authorId="0" shapeId="0">
      <text>
        <r>
          <rPr>
            <sz val="9"/>
            <color rgb="FF000000"/>
            <rFont val="Arial"/>
            <family val="2"/>
          </rPr>
          <t>Quantity Column Heading: the name given to the Quantity Column. To customise this heading, the Unit Offer Column Heading must also be customised</t>
        </r>
      </text>
    </comment>
    <comment ref="A278"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278" authorId="0" shapeId="0">
      <text>
        <r>
          <rPr>
            <sz val="9"/>
            <color rgb="FF000000"/>
            <rFont val="Arial"/>
            <family val="2"/>
          </rPr>
          <t>Unit Offer Column Heading: the name given to the Unit Offer Column. To customise this heading, the Quantity Column Heading must also be customised</t>
        </r>
      </text>
    </comment>
    <comment ref="A279" authorId="0" shapeId="0">
      <text>
        <r>
          <rPr>
            <sz val="9"/>
            <color rgb="FF000000"/>
            <rFont val="Arial"/>
            <family val="2"/>
          </rPr>
          <t>Heading Lines have been added for guidance and instruction on column headers for each of the Section types.  They will be ignored during Import</t>
        </r>
      </text>
    </comment>
    <comment ref="D279" authorId="0" shapeId="0">
      <text>
        <r>
          <rPr>
            <sz val="9"/>
            <color rgb="FF000000"/>
            <rFont val="Arial"/>
            <family val="2"/>
          </rPr>
          <t>Specify if the Response is Mandatory
Y = Yes, the response is Mandatory
N = No, the response is Not Mandatory</t>
        </r>
      </text>
    </comment>
    <comment ref="F279" authorId="0" shapeId="0">
      <text>
        <r>
          <rPr>
            <sz val="9"/>
            <color rgb="FF000000"/>
            <rFont val="Arial"/>
            <family val="2"/>
          </rPr>
          <t>Remarks, enter (optional) Item Remarks for each item and in the next column specify whether the Remarks will be displayed to the Partner or not.</t>
        </r>
      </text>
    </comment>
    <comment ref="G279" authorId="0" shapeId="0">
      <text>
        <r>
          <rPr>
            <sz val="9"/>
            <color rgb="FF000000"/>
            <rFont val="Arial"/>
            <family val="2"/>
          </rPr>
          <t>Specify if the Remarks should be displayed to the Partner _x000D_
Y = Remarks visible to Partner_x000D_
N = Remarks Not visible to Partner</t>
        </r>
      </text>
    </comment>
    <comment ref="H279" authorId="0" shapeId="0">
      <text>
        <r>
          <rPr>
            <sz val="9"/>
            <color rgb="FF000000"/>
            <rFont val="Arial"/>
            <family val="2"/>
          </rPr>
          <t>Specify the Unit of Measurement to be used for the Item.  If this is configured as a structured field, the Unit of Measurement Code should be entered.</t>
        </r>
      </text>
    </comment>
    <comment ref="I279" authorId="0" shapeId="0">
      <text>
        <r>
          <rPr>
            <sz val="9"/>
            <color rgb="FF000000"/>
            <rFont val="Arial"/>
            <family val="2"/>
          </rPr>
          <t>Quantity for Offer Items, Base Offer for Discounted Offer Items, or for a Offer by Quantity Item enter the group of Quantity Ranges in closed brackets, between quotation marks ("") and separated by a semicolon (;) with the Default Quantity following in closed brackets.  _x000D_
e.g. ("50.0";"100.0";"500.0")(100.0)</t>
        </r>
      </text>
    </comment>
    <comment ref="J279" authorId="0" shapeId="0">
      <text>
        <r>
          <rPr>
            <sz val="9"/>
            <color rgb="FF000000"/>
            <rFont val="Arial"/>
            <family val="2"/>
          </rPr>
          <t xml:space="preserve">Quantity/Base Offer Options:_x000D_
V = Quantity entered by Officer and visible to Partner_x000D_
H = Quantity entered by Officer and hidden from Partner_x000D_
S = Quantity entered by Partner_x000D_
Y = Base Offer visible to Partner _x000D_
N = Base Offer not visible to Partner_x000D_
</t>
        </r>
      </text>
    </comment>
    <comment ref="D292" authorId="0" shapeId="0">
      <text>
        <r>
          <rPr>
            <sz val="9"/>
            <color rgb="FF000000"/>
            <rFont val="Arial"/>
            <family val="2"/>
          </rPr>
          <t>Add Section number when configuring Conditional Sections</t>
        </r>
      </text>
    </comment>
    <comment ref="A293"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293" authorId="0" shapeId="0">
      <text>
        <r>
          <rPr>
            <sz val="9"/>
            <color rgb="FF000000"/>
            <rFont val="Arial"/>
            <family val="2"/>
          </rPr>
          <t>Section Total Included in Total, indicates if the Section Total (offer and TCO) will be included in the Response Total_x000D_
Y = Yes, Section Total included in Response Total_x000D_
N = No, Section Total Not included in Total</t>
        </r>
      </text>
    </comment>
    <comment ref="A294"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294" authorId="0" shapeId="0">
      <text>
        <r>
          <rPr>
            <sz val="9"/>
            <color rgb="FF000000"/>
            <rFont val="Arial"/>
            <family val="2"/>
          </rPr>
          <t>Quantity Column Heading: the name given to the Quantity Column. To customise this heading, the Unit Offer Column Heading must also be customised</t>
        </r>
      </text>
    </comment>
    <comment ref="A295"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295" authorId="0" shapeId="0">
      <text>
        <r>
          <rPr>
            <sz val="9"/>
            <color rgb="FF000000"/>
            <rFont val="Arial"/>
            <family val="2"/>
          </rPr>
          <t>Unit Offer Column Heading: the name given to the Unit Offer Column. To customise this heading, the Quantity Column Heading must also be customised</t>
        </r>
      </text>
    </comment>
    <comment ref="A296" authorId="0" shapeId="0">
      <text>
        <r>
          <rPr>
            <sz val="9"/>
            <color rgb="FF000000"/>
            <rFont val="Arial"/>
            <family val="2"/>
          </rPr>
          <t>Heading Lines have been added for guidance and instruction on column headers for each of the Section types.  They will be ignored during Import</t>
        </r>
      </text>
    </comment>
    <comment ref="D296" authorId="0" shapeId="0">
      <text>
        <r>
          <rPr>
            <sz val="9"/>
            <color rgb="FF000000"/>
            <rFont val="Arial"/>
            <family val="2"/>
          </rPr>
          <t>Specify if the Response is Mandatory
Y = Yes, the response is Mandatory
N = No, the response is Not Mandatory</t>
        </r>
      </text>
    </comment>
    <comment ref="F296" authorId="0" shapeId="0">
      <text>
        <r>
          <rPr>
            <sz val="9"/>
            <color rgb="FF000000"/>
            <rFont val="Arial"/>
            <family val="2"/>
          </rPr>
          <t>Remarks, enter (optional) Item Remarks for each item and in the next column specify whether the Remarks will be displayed to the Partner or not.</t>
        </r>
      </text>
    </comment>
    <comment ref="G296" authorId="0" shapeId="0">
      <text>
        <r>
          <rPr>
            <sz val="9"/>
            <color rgb="FF000000"/>
            <rFont val="Arial"/>
            <family val="2"/>
          </rPr>
          <t>Specify if the Remarks should be displayed to the Partner _x000D_
Y = Remarks visible to Partner_x000D_
N = Remarks Not visible to Partner</t>
        </r>
      </text>
    </comment>
    <comment ref="H296" authorId="0" shapeId="0">
      <text>
        <r>
          <rPr>
            <sz val="9"/>
            <color rgb="FF000000"/>
            <rFont val="Arial"/>
            <family val="2"/>
          </rPr>
          <t>Specify the Unit of Measurement to be used for the Item.  If this is configured as a structured field, the Unit of Measurement Code should be entered.</t>
        </r>
      </text>
    </comment>
    <comment ref="I296" authorId="0" shapeId="0">
      <text>
        <r>
          <rPr>
            <sz val="9"/>
            <color rgb="FF000000"/>
            <rFont val="Arial"/>
            <family val="2"/>
          </rPr>
          <t>Quantity for Offer Items, Base Offer for Discounted Offer Items, or for a Offer by Quantity Item enter the group of Quantity Ranges in closed brackets, between quotation marks ("") and separated by a semicolon (;) with the Default Quantity following in closed brackets.  _x000D_
e.g. ("50.0";"100.0";"500.0")(100.0)</t>
        </r>
      </text>
    </comment>
    <comment ref="J296" authorId="0" shapeId="0">
      <text>
        <r>
          <rPr>
            <sz val="9"/>
            <color rgb="FF000000"/>
            <rFont val="Arial"/>
            <family val="2"/>
          </rPr>
          <t xml:space="preserve">Quantity/Base Offer Options:_x000D_
V = Quantity entered by Officer and visible to Partner_x000D_
H = Quantity entered by Officer and hidden from Partner_x000D_
S = Quantity entered by Partner_x000D_
Y = Base Offer visible to Partner _x000D_
N = Base Offer not visible to Partner_x000D_
</t>
        </r>
      </text>
    </comment>
    <comment ref="D309" authorId="0" shapeId="0">
      <text>
        <r>
          <rPr>
            <sz val="9"/>
            <color rgb="FF000000"/>
            <rFont val="Arial"/>
            <family val="2"/>
          </rPr>
          <t>Add Section number when configuring Conditional Sections</t>
        </r>
      </text>
    </comment>
    <comment ref="A310"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310" authorId="0" shapeId="0">
      <text>
        <r>
          <rPr>
            <sz val="9"/>
            <color rgb="FF000000"/>
            <rFont val="Arial"/>
            <family val="2"/>
          </rPr>
          <t>Section Total Included in Total, indicates if the Section Total (offer and TCO) will be included in the Response Total_x000D_
Y = Yes, Section Total included in Response Total_x000D_
N = No, Section Total Not included in Total</t>
        </r>
      </text>
    </comment>
    <comment ref="A311"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311" authorId="0" shapeId="0">
      <text>
        <r>
          <rPr>
            <sz val="9"/>
            <color rgb="FF000000"/>
            <rFont val="Arial"/>
            <family val="2"/>
          </rPr>
          <t>Quantity Column Heading: the name given to the Quantity Column. To customise this heading, the Unit Offer Column Heading must also be customised</t>
        </r>
      </text>
    </comment>
    <comment ref="A312"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312" authorId="0" shapeId="0">
      <text>
        <r>
          <rPr>
            <sz val="9"/>
            <color rgb="FF000000"/>
            <rFont val="Arial"/>
            <family val="2"/>
          </rPr>
          <t>Unit Offer Column Heading: the name given to the Unit Offer Column. To customise this heading, the Quantity Column Heading must also be customised</t>
        </r>
      </text>
    </comment>
    <comment ref="A313" authorId="0" shapeId="0">
      <text>
        <r>
          <rPr>
            <sz val="9"/>
            <color rgb="FF000000"/>
            <rFont val="Arial"/>
            <family val="2"/>
          </rPr>
          <t>Heading Lines have been added for guidance and instruction on column headers for each of the Section types.  They will be ignored during Import</t>
        </r>
      </text>
    </comment>
    <comment ref="D313" authorId="0" shapeId="0">
      <text>
        <r>
          <rPr>
            <sz val="9"/>
            <color rgb="FF000000"/>
            <rFont val="Arial"/>
            <family val="2"/>
          </rPr>
          <t>Specify if the Response is Mandatory
Y = Yes, the response is Mandatory
N = No, the response is Not Mandatory</t>
        </r>
      </text>
    </comment>
    <comment ref="F313" authorId="0" shapeId="0">
      <text>
        <r>
          <rPr>
            <sz val="9"/>
            <color rgb="FF000000"/>
            <rFont val="Arial"/>
            <family val="2"/>
          </rPr>
          <t>Remarks, enter (optional) Item Remarks for each item and in the next column specify whether the Remarks will be displayed to the Partner or not.</t>
        </r>
      </text>
    </comment>
    <comment ref="G313" authorId="0" shapeId="0">
      <text>
        <r>
          <rPr>
            <sz val="9"/>
            <color rgb="FF000000"/>
            <rFont val="Arial"/>
            <family val="2"/>
          </rPr>
          <t>Specify if the Remarks should be displayed to the Partner _x000D_
Y = Remarks visible to Partner_x000D_
N = Remarks Not visible to Partner</t>
        </r>
      </text>
    </comment>
    <comment ref="H313" authorId="0" shapeId="0">
      <text>
        <r>
          <rPr>
            <sz val="9"/>
            <color rgb="FF000000"/>
            <rFont val="Arial"/>
            <family val="2"/>
          </rPr>
          <t>Specify the Unit of Measurement to be used for the Item.  If this is configured as a structured field, the Unit of Measurement Code should be entered.</t>
        </r>
      </text>
    </comment>
    <comment ref="I313" authorId="0" shapeId="0">
      <text>
        <r>
          <rPr>
            <sz val="9"/>
            <color rgb="FF000000"/>
            <rFont val="Arial"/>
            <family val="2"/>
          </rPr>
          <t>Quantity for Offer Items, Base Offer for Discounted Offer Items, or for a Offer by Quantity Item enter the group of Quantity Ranges in closed brackets, between quotation marks ("") and separated by a semicolon (;) with the Default Quantity following in closed brackets.  _x000D_
e.g. ("50.0";"100.0";"500.0")(100.0)</t>
        </r>
      </text>
    </comment>
    <comment ref="J313" authorId="0" shapeId="0">
      <text>
        <r>
          <rPr>
            <sz val="9"/>
            <color rgb="FF000000"/>
            <rFont val="Arial"/>
            <family val="2"/>
          </rPr>
          <t xml:space="preserve">Quantity/Base Offer Options:_x000D_
V = Quantity entered by Officer and visible to Partner_x000D_
H = Quantity entered by Officer and hidden from Partner_x000D_
S = Quantity entered by Partner_x000D_
Y = Base Offer visible to Partner _x000D_
N = Base Offer not visible to Partner_x000D_
</t>
        </r>
      </text>
    </comment>
    <comment ref="D326" authorId="0" shapeId="0">
      <text>
        <r>
          <rPr>
            <sz val="9"/>
            <color rgb="FF000000"/>
            <rFont val="Arial"/>
            <family val="2"/>
          </rPr>
          <t>Add Section number when configuring Conditional Sections</t>
        </r>
      </text>
    </comment>
    <comment ref="A327"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327" authorId="0" shapeId="0">
      <text>
        <r>
          <rPr>
            <sz val="9"/>
            <color rgb="FF000000"/>
            <rFont val="Arial"/>
            <family val="2"/>
          </rPr>
          <t>Section Total Included in Total, indicates if the Section Total (offer and TCO) will be included in the Response Total_x000D_
Y = Yes, Section Total included in Response Total_x000D_
N = No, Section Total Not included in Total</t>
        </r>
      </text>
    </comment>
    <comment ref="A328"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328" authorId="0" shapeId="0">
      <text>
        <r>
          <rPr>
            <sz val="9"/>
            <color rgb="FF000000"/>
            <rFont val="Arial"/>
            <family val="2"/>
          </rPr>
          <t>Quantity Column Heading: the name given to the Quantity Column. To customise this heading, the Unit Offer Column Heading must also be customised</t>
        </r>
      </text>
    </comment>
    <comment ref="A329"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329" authorId="0" shapeId="0">
      <text>
        <r>
          <rPr>
            <sz val="9"/>
            <color rgb="FF000000"/>
            <rFont val="Arial"/>
            <family val="2"/>
          </rPr>
          <t>Unit Offer Column Heading: the name given to the Unit Offer Column. To customise this heading, the Quantity Column Heading must also be customised</t>
        </r>
      </text>
    </comment>
    <comment ref="A330" authorId="0" shapeId="0">
      <text>
        <r>
          <rPr>
            <sz val="9"/>
            <color rgb="FF000000"/>
            <rFont val="Arial"/>
            <family val="2"/>
          </rPr>
          <t>Heading Lines have been added for guidance and instruction on column headers for each of the Section types.  They will be ignored during Import</t>
        </r>
      </text>
    </comment>
    <comment ref="D330" authorId="0" shapeId="0">
      <text>
        <r>
          <rPr>
            <sz val="9"/>
            <color rgb="FF000000"/>
            <rFont val="Arial"/>
            <family val="2"/>
          </rPr>
          <t>Specify if the Response is Mandatory
Y = Yes, the response is Mandatory
N = No, the response is Not Mandatory</t>
        </r>
      </text>
    </comment>
    <comment ref="F330" authorId="0" shapeId="0">
      <text>
        <r>
          <rPr>
            <sz val="9"/>
            <color rgb="FF000000"/>
            <rFont val="Arial"/>
            <family val="2"/>
          </rPr>
          <t>Remarks, enter (optional) Item Remarks for each item and in the next column specify whether the Remarks will be displayed to the Partner or not.</t>
        </r>
      </text>
    </comment>
    <comment ref="G330" authorId="0" shapeId="0">
      <text>
        <r>
          <rPr>
            <sz val="9"/>
            <color rgb="FF000000"/>
            <rFont val="Arial"/>
            <family val="2"/>
          </rPr>
          <t>Specify if the Remarks should be displayed to the Partner _x000D_
Y = Remarks visible to Partner_x000D_
N = Remarks Not visible to Partner</t>
        </r>
      </text>
    </comment>
    <comment ref="H330" authorId="0" shapeId="0">
      <text>
        <r>
          <rPr>
            <sz val="9"/>
            <color rgb="FF000000"/>
            <rFont val="Arial"/>
            <family val="2"/>
          </rPr>
          <t>Specify the Unit of Measurement to be used for the Item.  If this is configured as a structured field, the Unit of Measurement Code should be entered.</t>
        </r>
      </text>
    </comment>
    <comment ref="I330" authorId="0" shapeId="0">
      <text>
        <r>
          <rPr>
            <sz val="9"/>
            <color rgb="FF000000"/>
            <rFont val="Arial"/>
            <family val="2"/>
          </rPr>
          <t>Quantity for Offer Items, Base Offer for Discounted Offer Items, or for a Offer by Quantity Item enter the group of Quantity Ranges in closed brackets, between quotation marks ("") and separated by a semicolon (;) with the Default Quantity following in closed brackets.  _x000D_
e.g. ("50.0";"100.0";"500.0")(100.0)</t>
        </r>
      </text>
    </comment>
    <comment ref="J330" authorId="0" shapeId="0">
      <text>
        <r>
          <rPr>
            <sz val="9"/>
            <color rgb="FF000000"/>
            <rFont val="Arial"/>
            <family val="2"/>
          </rPr>
          <t xml:space="preserve">Quantity/Base Offer Options:_x000D_
V = Quantity entered by Officer and visible to Partner_x000D_
H = Quantity entered by Officer and hidden from Partner_x000D_
S = Quantity entered by Partner_x000D_
Y = Base Offer visible to Partner _x000D_
N = Base Offer not visible to Partner_x000D_
</t>
        </r>
      </text>
    </comment>
    <comment ref="D343" authorId="0" shapeId="0">
      <text>
        <r>
          <rPr>
            <sz val="9"/>
            <color rgb="FF000000"/>
            <rFont val="Arial"/>
            <family val="2"/>
          </rPr>
          <t>Add Section number when configuring Conditional Sections</t>
        </r>
      </text>
    </comment>
    <comment ref="A344"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344" authorId="0" shapeId="0">
      <text>
        <r>
          <rPr>
            <sz val="9"/>
            <color rgb="FF000000"/>
            <rFont val="Arial"/>
            <family val="2"/>
          </rPr>
          <t>Section Total Included in Total, indicates if the Section Total (offer and TCO) will be included in the Response Total_x000D_
Y = Yes, Section Total included in Response Total_x000D_
N = No, Section Total Not included in Total</t>
        </r>
      </text>
    </comment>
    <comment ref="A345"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345" authorId="0" shapeId="0">
      <text>
        <r>
          <rPr>
            <sz val="9"/>
            <color rgb="FF000000"/>
            <rFont val="Arial"/>
            <family val="2"/>
          </rPr>
          <t>Quantity Column Heading: the name given to the Quantity Column. To customise this heading, the Unit Offer Column Heading must also be customised</t>
        </r>
      </text>
    </comment>
    <comment ref="A346"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346" authorId="0" shapeId="0">
      <text>
        <r>
          <rPr>
            <sz val="9"/>
            <color rgb="FF000000"/>
            <rFont val="Arial"/>
            <family val="2"/>
          </rPr>
          <t>Unit Offer Column Heading: the name given to the Unit Offer Column. To customise this heading, the Quantity Column Heading must also be customised</t>
        </r>
      </text>
    </comment>
    <comment ref="A347" authorId="0" shapeId="0">
      <text>
        <r>
          <rPr>
            <sz val="9"/>
            <color rgb="FF000000"/>
            <rFont val="Arial"/>
            <family val="2"/>
          </rPr>
          <t>Heading Lines have been added for guidance and instruction on column headers for each of the Section types.  They will be ignored during Import</t>
        </r>
      </text>
    </comment>
    <comment ref="D347" authorId="0" shapeId="0">
      <text>
        <r>
          <rPr>
            <sz val="9"/>
            <color rgb="FF000000"/>
            <rFont val="Arial"/>
            <family val="2"/>
          </rPr>
          <t>Specify if the Response is Mandatory
Y = Yes, the response is Mandatory
N = No, the response is Not Mandatory</t>
        </r>
      </text>
    </comment>
    <comment ref="F347" authorId="0" shapeId="0">
      <text>
        <r>
          <rPr>
            <sz val="9"/>
            <color rgb="FF000000"/>
            <rFont val="Arial"/>
            <family val="2"/>
          </rPr>
          <t>Remarks, enter (optional) Item Remarks for each item and in the next column specify whether the Remarks will be displayed to the Partner or not.</t>
        </r>
      </text>
    </comment>
    <comment ref="G347" authorId="0" shapeId="0">
      <text>
        <r>
          <rPr>
            <sz val="9"/>
            <color rgb="FF000000"/>
            <rFont val="Arial"/>
            <family val="2"/>
          </rPr>
          <t>Specify if the Remarks should be displayed to the Partner _x000D_
Y = Remarks visible to Partner_x000D_
N = Remarks Not visible to Partner</t>
        </r>
      </text>
    </comment>
    <comment ref="H347" authorId="0" shapeId="0">
      <text>
        <r>
          <rPr>
            <sz val="9"/>
            <color rgb="FF000000"/>
            <rFont val="Arial"/>
            <family val="2"/>
          </rPr>
          <t>Specify the Unit of Measurement to be used for the Item.  If this is configured as a structured field, the Unit of Measurement Code should be entered.</t>
        </r>
      </text>
    </comment>
    <comment ref="I347" authorId="0" shapeId="0">
      <text>
        <r>
          <rPr>
            <sz val="9"/>
            <color rgb="FF000000"/>
            <rFont val="Arial"/>
            <family val="2"/>
          </rPr>
          <t>Quantity for Offer Items, Base Offer for Discounted Offer Items, or for a Offer by Quantity Item enter the group of Quantity Ranges in closed brackets, between quotation marks ("") and separated by a semicolon (;) with the Default Quantity following in closed brackets.  _x000D_
e.g. ("50.0";"100.0";"500.0")(100.0)</t>
        </r>
      </text>
    </comment>
    <comment ref="J347" authorId="0" shapeId="0">
      <text>
        <r>
          <rPr>
            <sz val="9"/>
            <color rgb="FF000000"/>
            <rFont val="Arial"/>
            <family val="2"/>
          </rPr>
          <t xml:space="preserve">Quantity/Base Offer Options:_x000D_
V = Quantity entered by Officer and visible to Partner_x000D_
H = Quantity entered by Officer and hidden from Partner_x000D_
S = Quantity entered by Partner_x000D_
Y = Base Offer visible to Partner _x000D_
N = Base Offer not visible to Partner_x000D_
</t>
        </r>
      </text>
    </comment>
    <comment ref="D360" authorId="0" shapeId="0">
      <text>
        <r>
          <rPr>
            <sz val="9"/>
            <color rgb="FF000000"/>
            <rFont val="Arial"/>
            <family val="2"/>
          </rPr>
          <t>Add Section number when configuring Conditional Sections</t>
        </r>
      </text>
    </comment>
    <comment ref="A361"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361" authorId="0" shapeId="0">
      <text>
        <r>
          <rPr>
            <sz val="9"/>
            <color rgb="FF000000"/>
            <rFont val="Arial"/>
            <family val="2"/>
          </rPr>
          <t>Section Total Included in Total, indicates if the Section Total (offer and TCO) will be included in the Response Total_x000D_
Y = Yes, Section Total included in Response Total_x000D_
N = No, Section Total Not included in Total</t>
        </r>
      </text>
    </comment>
    <comment ref="A362"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362" authorId="0" shapeId="0">
      <text>
        <r>
          <rPr>
            <sz val="9"/>
            <color rgb="FF000000"/>
            <rFont val="Arial"/>
            <family val="2"/>
          </rPr>
          <t>Quantity Column Heading: the name given to the Quantity Column. To customise this heading, the Unit Offer Column Heading must also be customised</t>
        </r>
      </text>
    </comment>
    <comment ref="A363"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363" authorId="0" shapeId="0">
      <text>
        <r>
          <rPr>
            <sz val="9"/>
            <color rgb="FF000000"/>
            <rFont val="Arial"/>
            <family val="2"/>
          </rPr>
          <t>Unit Offer Column Heading: the name given to the Unit Offer Column. To customise this heading, the Quantity Column Heading must also be customised</t>
        </r>
      </text>
    </comment>
    <comment ref="A364" authorId="0" shapeId="0">
      <text>
        <r>
          <rPr>
            <sz val="9"/>
            <color rgb="FF000000"/>
            <rFont val="Arial"/>
            <family val="2"/>
          </rPr>
          <t>Heading Lines have been added for guidance and instruction on column headers for each of the Section types.  They will be ignored during Import</t>
        </r>
      </text>
    </comment>
    <comment ref="D364" authorId="0" shapeId="0">
      <text>
        <r>
          <rPr>
            <sz val="9"/>
            <color rgb="FF000000"/>
            <rFont val="Arial"/>
            <family val="2"/>
          </rPr>
          <t>Specify if the Response is Mandatory
Y = Yes, the response is Mandatory
N = No, the response is Not Mandatory</t>
        </r>
      </text>
    </comment>
    <comment ref="F364" authorId="0" shapeId="0">
      <text>
        <r>
          <rPr>
            <sz val="9"/>
            <color rgb="FF000000"/>
            <rFont val="Arial"/>
            <family val="2"/>
          </rPr>
          <t>Remarks, enter (optional) Item Remarks for each item and in the next column specify whether the Remarks will be displayed to the Partner or not.</t>
        </r>
      </text>
    </comment>
    <comment ref="G364" authorId="0" shapeId="0">
      <text>
        <r>
          <rPr>
            <sz val="9"/>
            <color rgb="FF000000"/>
            <rFont val="Arial"/>
            <family val="2"/>
          </rPr>
          <t>Specify if the Remarks should be displayed to the Partner _x000D_
Y = Remarks visible to Partner_x000D_
N = Remarks Not visible to Partner</t>
        </r>
      </text>
    </comment>
    <comment ref="H364" authorId="0" shapeId="0">
      <text>
        <r>
          <rPr>
            <sz val="9"/>
            <color rgb="FF000000"/>
            <rFont val="Arial"/>
            <family val="2"/>
          </rPr>
          <t>Specify the Unit of Measurement to be used for the Item.  If this is configured as a structured field, the Unit of Measurement Code should be entered.</t>
        </r>
      </text>
    </comment>
    <comment ref="I364" authorId="0" shapeId="0">
      <text>
        <r>
          <rPr>
            <sz val="9"/>
            <color rgb="FF000000"/>
            <rFont val="Arial"/>
            <family val="2"/>
          </rPr>
          <t>Quantity for Offer Items, Base Offer for Discounted Offer Items, or for a Offer by Quantity Item enter the group of Quantity Ranges in closed brackets, between quotation marks ("") and separated by a semicolon (;) with the Default Quantity following in closed brackets.  _x000D_
e.g. ("50.0";"100.0";"500.0")(100.0)</t>
        </r>
      </text>
    </comment>
    <comment ref="J364" authorId="0" shapeId="0">
      <text>
        <r>
          <rPr>
            <sz val="9"/>
            <color rgb="FF000000"/>
            <rFont val="Arial"/>
            <family val="2"/>
          </rPr>
          <t xml:space="preserve">Quantity/Base Offer Options:_x000D_
V = Quantity entered by Officer and visible to Partner_x000D_
H = Quantity entered by Officer and hidden from Partner_x000D_
S = Quantity entered by Partner_x000D_
Y = Base Offer visible to Partner _x000D_
N = Base Offer not visible to Partner_x000D_
</t>
        </r>
      </text>
    </comment>
    <comment ref="D377" authorId="0" shapeId="0">
      <text>
        <r>
          <rPr>
            <sz val="9"/>
            <color rgb="FF000000"/>
            <rFont val="Arial"/>
            <family val="2"/>
          </rPr>
          <t>Add Section number when configuring Conditional Sections</t>
        </r>
      </text>
    </comment>
    <comment ref="A378"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378" authorId="0" shapeId="0">
      <text>
        <r>
          <rPr>
            <sz val="9"/>
            <color rgb="FF000000"/>
            <rFont val="Arial"/>
            <family val="2"/>
          </rPr>
          <t>Section Total Included in Total, indicates if the Section Total (offer and TCO) will be included in the Response Total_x000D_
Y = Yes, Section Total included in Response Total_x000D_
N = No, Section Total Not included in Total</t>
        </r>
      </text>
    </comment>
    <comment ref="A379"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379" authorId="0" shapeId="0">
      <text>
        <r>
          <rPr>
            <sz val="9"/>
            <color rgb="FF000000"/>
            <rFont val="Arial"/>
            <family val="2"/>
          </rPr>
          <t>Quantity Column Heading: the name given to the Quantity Column. To customise this heading, the Unit Offer Column Heading must also be customised</t>
        </r>
      </text>
    </comment>
    <comment ref="A380"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380" authorId="0" shapeId="0">
      <text>
        <r>
          <rPr>
            <sz val="9"/>
            <color rgb="FF000000"/>
            <rFont val="Arial"/>
            <family val="2"/>
          </rPr>
          <t>Unit Offer Column Heading: the name given to the Unit Offer Column. To customise this heading, the Quantity Column Heading must also be customised</t>
        </r>
      </text>
    </comment>
    <comment ref="A381" authorId="0" shapeId="0">
      <text>
        <r>
          <rPr>
            <sz val="9"/>
            <color rgb="FF000000"/>
            <rFont val="Arial"/>
            <family val="2"/>
          </rPr>
          <t>Heading Lines have been added for guidance and instruction on column headers for each of the Section types.  They will be ignored during Import</t>
        </r>
      </text>
    </comment>
    <comment ref="D381" authorId="0" shapeId="0">
      <text>
        <r>
          <rPr>
            <sz val="9"/>
            <color rgb="FF000000"/>
            <rFont val="Arial"/>
            <family val="2"/>
          </rPr>
          <t>Specify if the Response is Mandatory
Y = Yes, the response is Mandatory
N = No, the response is Not Mandatory</t>
        </r>
      </text>
    </comment>
    <comment ref="F381" authorId="0" shapeId="0">
      <text>
        <r>
          <rPr>
            <sz val="9"/>
            <color rgb="FF000000"/>
            <rFont val="Arial"/>
            <family val="2"/>
          </rPr>
          <t>Remarks, enter (optional) Item Remarks for each item and in the next column specify whether the Remarks will be displayed to the Partner or not.</t>
        </r>
      </text>
    </comment>
    <comment ref="G381" authorId="0" shapeId="0">
      <text>
        <r>
          <rPr>
            <sz val="9"/>
            <color rgb="FF000000"/>
            <rFont val="Arial"/>
            <family val="2"/>
          </rPr>
          <t>Specify if the Remarks should be displayed to the Partner _x000D_
Y = Remarks visible to Partner_x000D_
N = Remarks Not visible to Partner</t>
        </r>
      </text>
    </comment>
    <comment ref="H381" authorId="0" shapeId="0">
      <text>
        <r>
          <rPr>
            <sz val="9"/>
            <color rgb="FF000000"/>
            <rFont val="Arial"/>
            <family val="2"/>
          </rPr>
          <t>Specify the Unit of Measurement to be used for the Item.  If this is configured as a structured field, the Unit of Measurement Code should be entered.</t>
        </r>
      </text>
    </comment>
    <comment ref="I381" authorId="0" shapeId="0">
      <text>
        <r>
          <rPr>
            <sz val="9"/>
            <color rgb="FF000000"/>
            <rFont val="Arial"/>
            <family val="2"/>
          </rPr>
          <t>Quantity for Offer Items, Base Offer for Discounted Offer Items, or for a Offer by Quantity Item enter the group of Quantity Ranges in closed brackets, between quotation marks ("") and separated by a semicolon (;) with the Default Quantity following in closed brackets.  _x000D_
e.g. ("50.0";"100.0";"500.0")(100.0)</t>
        </r>
      </text>
    </comment>
    <comment ref="J381" authorId="0" shapeId="0">
      <text>
        <r>
          <rPr>
            <sz val="9"/>
            <color rgb="FF000000"/>
            <rFont val="Arial"/>
            <family val="2"/>
          </rPr>
          <t xml:space="preserve">Quantity/Base Offer Options:_x000D_
V = Quantity entered by Officer and visible to Partner_x000D_
H = Quantity entered by Officer and hidden from Partner_x000D_
S = Quantity entered by Partner_x000D_
Y = Base Offer visible to Partner _x000D_
N = Base Offer not visible to Partner_x000D_
</t>
        </r>
      </text>
    </comment>
    <comment ref="D394" authorId="0" shapeId="0">
      <text>
        <r>
          <rPr>
            <sz val="9"/>
            <color rgb="FF000000"/>
            <rFont val="Arial"/>
            <family val="2"/>
          </rPr>
          <t>Add Section number when configuring Conditional Sections</t>
        </r>
      </text>
    </comment>
    <comment ref="A395"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395" authorId="0" shapeId="0">
      <text>
        <r>
          <rPr>
            <sz val="9"/>
            <color rgb="FF000000"/>
            <rFont val="Arial"/>
            <family val="2"/>
          </rPr>
          <t>Section Total Included in Total, indicates if the Section Total (offer and TCO) will be included in the Response Total_x000D_
Y = Yes, Section Total included in Response Total_x000D_
N = No, Section Total Not included in Total</t>
        </r>
      </text>
    </comment>
    <comment ref="A396"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396" authorId="0" shapeId="0">
      <text>
        <r>
          <rPr>
            <sz val="9"/>
            <color rgb="FF000000"/>
            <rFont val="Arial"/>
            <family val="2"/>
          </rPr>
          <t>Quantity Column Heading: the name given to the Quantity Column. To customise this heading, the Unit Offer Column Heading must also be customised</t>
        </r>
      </text>
    </comment>
    <comment ref="A397"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397" authorId="0" shapeId="0">
      <text>
        <r>
          <rPr>
            <sz val="9"/>
            <color rgb="FF000000"/>
            <rFont val="Arial"/>
            <family val="2"/>
          </rPr>
          <t>Unit Offer Column Heading: the name given to the Unit Offer Column. To customise this heading, the Quantity Column Heading must also be customised</t>
        </r>
      </text>
    </comment>
    <comment ref="A398" authorId="0" shapeId="0">
      <text>
        <r>
          <rPr>
            <sz val="9"/>
            <color rgb="FF000000"/>
            <rFont val="Arial"/>
            <family val="2"/>
          </rPr>
          <t>Heading Lines have been added for guidance and instruction on column headers for each of the Section types.  They will be ignored during Import</t>
        </r>
      </text>
    </comment>
    <comment ref="D398" authorId="0" shapeId="0">
      <text>
        <r>
          <rPr>
            <sz val="9"/>
            <color rgb="FF000000"/>
            <rFont val="Arial"/>
            <family val="2"/>
          </rPr>
          <t>Specify if the Response is Mandatory
Y = Yes, the response is Mandatory
N = No, the response is Not Mandatory</t>
        </r>
      </text>
    </comment>
    <comment ref="F398" authorId="0" shapeId="0">
      <text>
        <r>
          <rPr>
            <sz val="9"/>
            <color rgb="FF000000"/>
            <rFont val="Arial"/>
            <family val="2"/>
          </rPr>
          <t>Remarks, enter (optional) Item Remarks for each item and in the next column specify whether the Remarks will be displayed to the Partner or not.</t>
        </r>
      </text>
    </comment>
    <comment ref="G398" authorId="0" shapeId="0">
      <text>
        <r>
          <rPr>
            <sz val="9"/>
            <color rgb="FF000000"/>
            <rFont val="Arial"/>
            <family val="2"/>
          </rPr>
          <t>Specify if the Remarks should be displayed to the Partner _x000D_
Y = Remarks visible to Partner_x000D_
N = Remarks Not visible to Partner</t>
        </r>
      </text>
    </comment>
    <comment ref="H398" authorId="0" shapeId="0">
      <text>
        <r>
          <rPr>
            <sz val="9"/>
            <color rgb="FF000000"/>
            <rFont val="Arial"/>
            <family val="2"/>
          </rPr>
          <t>Specify the Unit of Measurement to be used for the Item.  If this is configured as a structured field, the Unit of Measurement Code should be entered.</t>
        </r>
      </text>
    </comment>
    <comment ref="I398" authorId="0" shapeId="0">
      <text>
        <r>
          <rPr>
            <sz val="9"/>
            <color rgb="FF000000"/>
            <rFont val="Arial"/>
            <family val="2"/>
          </rPr>
          <t>Quantity for Offer Items, Base Offer for Discounted Offer Items, or for a Offer by Quantity Item enter the group of Quantity Ranges in closed brackets, between quotation marks ("") and separated by a semicolon (;) with the Default Quantity following in closed brackets.  _x000D_
e.g. ("50.0";"100.0";"500.0")(100.0)</t>
        </r>
      </text>
    </comment>
    <comment ref="J398" authorId="0" shapeId="0">
      <text>
        <r>
          <rPr>
            <sz val="9"/>
            <color rgb="FF000000"/>
            <rFont val="Arial"/>
            <family val="2"/>
          </rPr>
          <t xml:space="preserve">Quantity/Base Offer Options:_x000D_
V = Quantity entered by Officer and visible to Partner_x000D_
H = Quantity entered by Officer and hidden from Partner_x000D_
S = Quantity entered by Partner_x000D_
Y = Base Offer visible to Partner _x000D_
N = Base Offer not visible to Partner_x000D_
</t>
        </r>
      </text>
    </comment>
    <comment ref="D411" authorId="0" shapeId="0">
      <text>
        <r>
          <rPr>
            <sz val="9"/>
            <color rgb="FF000000"/>
            <rFont val="Arial"/>
            <family val="2"/>
          </rPr>
          <t>Add Section number when configuring Conditional Sections</t>
        </r>
      </text>
    </comment>
    <comment ref="A412"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412" authorId="0" shapeId="0">
      <text>
        <r>
          <rPr>
            <sz val="9"/>
            <color rgb="FF000000"/>
            <rFont val="Arial"/>
            <family val="2"/>
          </rPr>
          <t>Section Total Included in Total, indicates if the Section Total (offer and TCO) will be included in the Response Total_x000D_
Y = Yes, Section Total included in Response Total_x000D_
N = No, Section Total Not included in Total</t>
        </r>
      </text>
    </comment>
    <comment ref="A413"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413" authorId="0" shapeId="0">
      <text>
        <r>
          <rPr>
            <sz val="9"/>
            <color rgb="FF000000"/>
            <rFont val="Arial"/>
            <family val="2"/>
          </rPr>
          <t>Quantity Column Heading: the name given to the Quantity Column. To customise this heading, the Unit Offer Column Heading must also be customised</t>
        </r>
      </text>
    </comment>
    <comment ref="A414"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414" authorId="0" shapeId="0">
      <text>
        <r>
          <rPr>
            <sz val="9"/>
            <color rgb="FF000000"/>
            <rFont val="Arial"/>
            <family val="2"/>
          </rPr>
          <t>Unit Offer Column Heading: the name given to the Unit Offer Column. To customise this heading, the Quantity Column Heading must also be customised</t>
        </r>
      </text>
    </comment>
    <comment ref="A415" authorId="0" shapeId="0">
      <text>
        <r>
          <rPr>
            <sz val="9"/>
            <color rgb="FF000000"/>
            <rFont val="Arial"/>
            <family val="2"/>
          </rPr>
          <t>Heading Lines have been added for guidance and instruction on column headers for each of the Section types.  They will be ignored during Import</t>
        </r>
      </text>
    </comment>
    <comment ref="D415" authorId="0" shapeId="0">
      <text>
        <r>
          <rPr>
            <sz val="9"/>
            <color rgb="FF000000"/>
            <rFont val="Arial"/>
            <family val="2"/>
          </rPr>
          <t>Specify if the Response is Mandatory
Y = Yes, the response is Mandatory
N = No, the response is Not Mandatory</t>
        </r>
      </text>
    </comment>
    <comment ref="F415" authorId="0" shapeId="0">
      <text>
        <r>
          <rPr>
            <sz val="9"/>
            <color rgb="FF000000"/>
            <rFont val="Arial"/>
            <family val="2"/>
          </rPr>
          <t>Remarks, enter (optional) Item Remarks for each item and in the next column specify whether the Remarks will be displayed to the Partner or not.</t>
        </r>
      </text>
    </comment>
    <comment ref="G415" authorId="0" shapeId="0">
      <text>
        <r>
          <rPr>
            <sz val="9"/>
            <color rgb="FF000000"/>
            <rFont val="Arial"/>
            <family val="2"/>
          </rPr>
          <t>Specify if the Remarks should be displayed to the Partner _x000D_
Y = Remarks visible to Partner_x000D_
N = Remarks Not visible to Partner</t>
        </r>
      </text>
    </comment>
    <comment ref="H415" authorId="0" shapeId="0">
      <text>
        <r>
          <rPr>
            <sz val="9"/>
            <color rgb="FF000000"/>
            <rFont val="Arial"/>
            <family val="2"/>
          </rPr>
          <t>Specify the Unit of Measurement to be used for the Item.  If this is configured as a structured field, the Unit of Measurement Code should be entered.</t>
        </r>
      </text>
    </comment>
    <comment ref="I415" authorId="0" shapeId="0">
      <text>
        <r>
          <rPr>
            <sz val="9"/>
            <color rgb="FF000000"/>
            <rFont val="Arial"/>
            <family val="2"/>
          </rPr>
          <t>Quantity for Offer Items, Base Offer for Discounted Offer Items, or for a Offer by Quantity Item enter the group of Quantity Ranges in closed brackets, between quotation marks ("") and separated by a semicolon (;) with the Default Quantity following in closed brackets.  _x000D_
e.g. ("50.0";"100.0";"500.0")(100.0)</t>
        </r>
      </text>
    </comment>
    <comment ref="J415" authorId="0" shapeId="0">
      <text>
        <r>
          <rPr>
            <sz val="9"/>
            <color rgb="FF000000"/>
            <rFont val="Arial"/>
            <family val="2"/>
          </rPr>
          <t xml:space="preserve">Quantity/Base Offer Options:_x000D_
V = Quantity entered by Officer and visible to Partner_x000D_
H = Quantity entered by Officer and hidden from Partner_x000D_
S = Quantity entered by Partner_x000D_
Y = Base Offer visible to Partner _x000D_
N = Base Offer not visible to Partner_x000D_
</t>
        </r>
      </text>
    </comment>
    <comment ref="D428" authorId="0" shapeId="0">
      <text>
        <r>
          <rPr>
            <sz val="9"/>
            <color rgb="FF000000"/>
            <rFont val="Arial"/>
            <family val="2"/>
          </rPr>
          <t>Add Section number when configuring Conditional Sections</t>
        </r>
      </text>
    </comment>
    <comment ref="A429"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429" authorId="0" shapeId="0">
      <text>
        <r>
          <rPr>
            <sz val="9"/>
            <color rgb="FF000000"/>
            <rFont val="Arial"/>
            <family val="2"/>
          </rPr>
          <t>Section Total Included in Total, indicates if the Section Total (offer and TCO) will be included in the Response Total_x000D_
Y = Yes, Section Total included in Response Total_x000D_
N = No, Section Total Not included in Total</t>
        </r>
      </text>
    </comment>
    <comment ref="A430"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430" authorId="0" shapeId="0">
      <text>
        <r>
          <rPr>
            <sz val="9"/>
            <color rgb="FF000000"/>
            <rFont val="Arial"/>
            <family val="2"/>
          </rPr>
          <t>Quantity Column Heading: the name given to the Quantity Column. To customise this heading, the Unit Offer Column Heading must also be customised</t>
        </r>
      </text>
    </comment>
    <comment ref="A431" authorId="0" shapeId="0">
      <text>
        <r>
          <rPr>
            <sz val="9"/>
            <color rgb="FF000000"/>
            <rFont val="Arial"/>
            <family val="2"/>
          </rPr>
          <t xml:space="preserve">Keyword "SectionConfig" can be used in Worksheet Sections with the following sub keywords: "Included in Total":  if not indicated, the default value will be used. "Quantity Column Heading" : used to redefine the Quantity heading. "Unit Offer Column Heading": used to redefine the Unit Offer heading. "Max Score":  only used in Absolute Scoring at Worksheet Level. "Weight": only used in Percentage Scoring at Overall Level. "Algorithm": when required by the RFx Ranking/Scoring Criteria. </t>
        </r>
      </text>
    </comment>
    <comment ref="B431" authorId="0" shapeId="0">
      <text>
        <r>
          <rPr>
            <sz val="9"/>
            <color rgb="FF000000"/>
            <rFont val="Arial"/>
            <family val="2"/>
          </rPr>
          <t>Unit Offer Column Heading: the name given to the Unit Offer Column. To customise this heading, the Quantity Column Heading must also be customised</t>
        </r>
      </text>
    </comment>
    <comment ref="A432" authorId="0" shapeId="0">
      <text>
        <r>
          <rPr>
            <sz val="9"/>
            <color rgb="FF000000"/>
            <rFont val="Arial"/>
            <family val="2"/>
          </rPr>
          <t>Heading Lines have been added for guidance and instruction on column headers for each of the Section types.  They will be ignored during Import</t>
        </r>
      </text>
    </comment>
    <comment ref="D432" authorId="0" shapeId="0">
      <text>
        <r>
          <rPr>
            <sz val="9"/>
            <color rgb="FF000000"/>
            <rFont val="Arial"/>
            <family val="2"/>
          </rPr>
          <t>Specify if the Response is Mandatory
Y = Yes, the response is Mandatory
N = No, the response is Not Mandatory</t>
        </r>
      </text>
    </comment>
    <comment ref="F432" authorId="0" shapeId="0">
      <text>
        <r>
          <rPr>
            <sz val="9"/>
            <color rgb="FF000000"/>
            <rFont val="Arial"/>
            <family val="2"/>
          </rPr>
          <t>Remarks, enter (optional) Item Remarks for each item and in the next column specify whether the Remarks will be displayed to the Partner or not.</t>
        </r>
      </text>
    </comment>
    <comment ref="G432" authorId="0" shapeId="0">
      <text>
        <r>
          <rPr>
            <sz val="9"/>
            <color rgb="FF000000"/>
            <rFont val="Arial"/>
            <family val="2"/>
          </rPr>
          <t>Specify if the Remarks should be displayed to the Partner _x000D_
Y = Remarks visible to Partner_x000D_
N = Remarks Not visible to Partner</t>
        </r>
      </text>
    </comment>
    <comment ref="H432" authorId="0" shapeId="0">
      <text>
        <r>
          <rPr>
            <sz val="9"/>
            <color rgb="FF000000"/>
            <rFont val="Arial"/>
            <family val="2"/>
          </rPr>
          <t>Specify the Unit of Measurement to be used for the Item.  If this is configured as a structured field, the Unit of Measurement Code should be entered.</t>
        </r>
      </text>
    </comment>
    <comment ref="I432" authorId="0" shapeId="0">
      <text>
        <r>
          <rPr>
            <sz val="9"/>
            <color rgb="FF000000"/>
            <rFont val="Arial"/>
            <family val="2"/>
          </rPr>
          <t>Quantity for Offer Items, Base Offer for Discounted Offer Items, or for a Offer by Quantity Item enter the group of Quantity Ranges in closed brackets, between quotation marks ("") and separated by a semicolon (;) with the Default Quantity following in closed brackets.  _x000D_
e.g. ("50.0";"100.0";"500.0")(100.0)</t>
        </r>
      </text>
    </comment>
    <comment ref="J432" authorId="0" shapeId="0">
      <text>
        <r>
          <rPr>
            <sz val="9"/>
            <color rgb="FF000000"/>
            <rFont val="Arial"/>
            <family val="2"/>
          </rPr>
          <t xml:space="preserve">Quantity/Base Offer Options:_x000D_
V = Quantity entered by Officer and visible to Partner_x000D_
H = Quantity entered by Officer and hidden from Partner_x000D_
S = Quantity entered by Partner_x000D_
Y = Base Offer visible to Partner _x000D_
N = Base Offer not visible to Partner_x000D_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<sst xmlns="http://schemas.openxmlformats.org/spreadsheetml/2006/main" count="3136" uniqueCount="424">
  <si>
    <t xml:space="preserve">Instructions to Complete </t>
  </si>
  <si>
    <t>The pricing model should be read and completed in accordance with the complete RFP document</t>
  </si>
  <si>
    <t xml:space="preserve">Bidding parties are instructed to complete all schedules, as set out in the Pricing Document Template. If a section is not applicable or relevant, please note this in the document or put a zero value for that line item. </t>
  </si>
  <si>
    <t xml:space="preserve">Bidding parties can also add in addition line items, as they see fit, in each template to provide as comprehensive a response as possible. </t>
  </si>
  <si>
    <t>Where the templates ask to "PLEASE SPECIFY", Bidding parties should list all cost in as much detail as they see fit to provide clarity to the evaluation committee. Bidding parties can add additional lines to each template to provide such detail.</t>
  </si>
  <si>
    <t>Bidding Parties should indicate clearly whether labour costs include all accommodation, welfare, transportation, etc. for staff. If not, then these costs should be listed separately under "Others"</t>
  </si>
  <si>
    <t xml:space="preserve">The Template has been set out to ensure costs entered are rolled up into the overall "Summary" tab, for the Bidding Parties Total Contract Price. Whilst every effort has been made to ensure that the Template is robust, it is the Bidding Parties sole responsibility to ensure that the total Price offered for the 5 Year as stated in the "Summary" tab is correct and reflects the Bidding Parties price.  </t>
  </si>
  <si>
    <t>Legend for Cell Colour</t>
  </si>
  <si>
    <t>Sub Totals (uneditable/locked)</t>
  </si>
  <si>
    <t>Editable</t>
  </si>
  <si>
    <t>Uneditable Areas/locked</t>
  </si>
  <si>
    <t>Totals (Uneditable/locked)</t>
  </si>
  <si>
    <t>Title Block  (Uneditable/locked)</t>
  </si>
  <si>
    <t>Heading  (Uneditable/locked)</t>
  </si>
  <si>
    <t>Notes   (Uneditable/locked)</t>
  </si>
  <si>
    <t>HeadingsLine</t>
  </si>
  <si>
    <t>Configuration Parameter value</t>
  </si>
  <si>
    <t>Option</t>
  </si>
  <si>
    <t>Configuration</t>
  </si>
  <si>
    <t>Allow_Generic_Attach</t>
  </si>
  <si>
    <t>Y</t>
  </si>
  <si>
    <t>Strategy</t>
  </si>
  <si>
    <t>Best Score</t>
  </si>
  <si>
    <t>%</t>
  </si>
  <si>
    <t>Weight</t>
  </si>
  <si>
    <t>Algorithm</t>
  </si>
  <si>
    <t xml:space="preserve">P-Proportional vs Best </t>
  </si>
  <si>
    <t>P-Offer</t>
  </si>
  <si>
    <t>Ranking</t>
  </si>
  <si>
    <t>Overall</t>
  </si>
  <si>
    <t>TCO_custom_heading</t>
  </si>
  <si>
    <t>N</t>
  </si>
  <si>
    <t>TCO_supplier_visible</t>
  </si>
  <si>
    <t>Worksheet</t>
  </si>
  <si>
    <t>3.1</t>
  </si>
  <si>
    <t>SectionConfig</t>
  </si>
  <si>
    <t>Included_in_Total</t>
  </si>
  <si>
    <t>Quantity_custom_heading</t>
  </si>
  <si>
    <t>Unit_price_custom_heading</t>
  </si>
  <si>
    <t>Code / Note Title</t>
  </si>
  <si>
    <t>(*) Item Description / Note details</t>
  </si>
  <si>
    <t>(*) Mandatory</t>
  </si>
  <si>
    <t>Instructional Attachments</t>
  </si>
  <si>
    <t>Remarks</t>
  </si>
  <si>
    <t>(*) Display Remarks</t>
  </si>
  <si>
    <t>(*) Unit of Measurement</t>
  </si>
  <si>
    <t>(*) Quantity/Base Offer</t>
  </si>
  <si>
    <t>(*) Quantity/Base Offer Options</t>
  </si>
  <si>
    <t>PriceItem</t>
  </si>
  <si>
    <t>From "Summary Detailed Tab"</t>
  </si>
  <si>
    <t>EA</t>
  </si>
  <si>
    <t>S</t>
  </si>
  <si>
    <t>item1</t>
  </si>
  <si>
    <t>V</t>
  </si>
  <si>
    <t>item2</t>
  </si>
  <si>
    <t>3.2</t>
  </si>
  <si>
    <t>3.3</t>
  </si>
  <si>
    <t>3.4</t>
  </si>
  <si>
    <t>3.5</t>
  </si>
  <si>
    <t>3.6</t>
  </si>
  <si>
    <t>3.10</t>
  </si>
  <si>
    <t>**** END OF FILE</t>
  </si>
  <si>
    <t>Instruction:</t>
  </si>
  <si>
    <t xml:space="preserve">Populate Tabs Year 1 -4 Template, Consumable tab, Capital Cost tab and Spare Parts tab </t>
  </si>
  <si>
    <t xml:space="preserve">BIDDER </t>
  </si>
  <si>
    <t>FMS Jazan</t>
  </si>
  <si>
    <t>CFR (Inhouse)</t>
  </si>
  <si>
    <t>CFR (Specialist)</t>
  </si>
  <si>
    <t>Security Equipment (Inhouse)</t>
  </si>
  <si>
    <t>Security Equipment (Specialist)</t>
  </si>
  <si>
    <t>Figures [SAR]</t>
  </si>
  <si>
    <t>Words (Saudi Riyals)</t>
  </si>
  <si>
    <t>Year 1</t>
  </si>
  <si>
    <t>Total Fixed Contract Price for the Services</t>
  </si>
  <si>
    <t>Year 2</t>
  </si>
  <si>
    <t>Year 3</t>
  </si>
  <si>
    <t>Year 4</t>
  </si>
  <si>
    <t>Total Fixed Contract price for the Services</t>
  </si>
  <si>
    <t xml:space="preserve">Total </t>
  </si>
  <si>
    <t xml:space="preserve">Total Fixed Four (4) Year Contract Price </t>
  </si>
  <si>
    <t>Tender ID: WP25007</t>
  </si>
  <si>
    <t>Tender: Provision of Facility Management Services for NEW JAZAN AIRPORT</t>
  </si>
  <si>
    <t xml:space="preserve">Bidder: Insert Bidder Name </t>
  </si>
  <si>
    <t>Summary Detail Table</t>
  </si>
  <si>
    <t xml:space="preserve">Insert Bidder Name </t>
  </si>
  <si>
    <t>Figures (SAR)</t>
  </si>
  <si>
    <t>YEAR 1</t>
  </si>
  <si>
    <t>YEAR 2</t>
  </si>
  <si>
    <t>YEAR 3</t>
  </si>
  <si>
    <t>YEAR 4</t>
  </si>
  <si>
    <t xml:space="preserve">TOTAL </t>
  </si>
  <si>
    <t>Provision of Facility Management Services for NEW JAZAN AIRPORT</t>
  </si>
  <si>
    <t>Optional CFR (Inhouse)</t>
  </si>
  <si>
    <t>Option 1a</t>
  </si>
  <si>
    <t>Optional CFR (Specialist Contractor)</t>
  </si>
  <si>
    <t>Option 1b</t>
  </si>
  <si>
    <t>Optional Security Equipment (Inhouse)</t>
  </si>
  <si>
    <t>Option 2a</t>
  </si>
  <si>
    <t>Optional  Security Equipment (Specialist Contractor)</t>
  </si>
  <si>
    <t>Option 2b</t>
  </si>
  <si>
    <t>NEW JAZAN Airport</t>
  </si>
  <si>
    <t>Total Labour Costs</t>
  </si>
  <si>
    <t>Subcontractor Costs</t>
  </si>
  <si>
    <t>Non-Pay Costs</t>
  </si>
  <si>
    <t>Capital Costs</t>
  </si>
  <si>
    <t>Amortized Costs</t>
  </si>
  <si>
    <t>Tender: Provision of Facility Management Services for New Jazan Airport</t>
  </si>
  <si>
    <t>Doc Type: Commercial</t>
  </si>
  <si>
    <t>Manpower Summary (Commercial  Submission)</t>
  </si>
  <si>
    <t>QTY (Year1)</t>
  </si>
  <si>
    <t>QTY (Year2)</t>
  </si>
  <si>
    <t>QTY (Year3)</t>
  </si>
  <si>
    <t>QTY (Year4)</t>
  </si>
  <si>
    <t>Total</t>
  </si>
  <si>
    <t>A</t>
  </si>
  <si>
    <t>B</t>
  </si>
  <si>
    <t>C</t>
  </si>
  <si>
    <t>D</t>
  </si>
  <si>
    <t>E</t>
  </si>
  <si>
    <t>F</t>
  </si>
  <si>
    <t>Month 1</t>
  </si>
  <si>
    <t>Month 2</t>
  </si>
  <si>
    <t>Month 3</t>
  </si>
  <si>
    <t>Month 4</t>
  </si>
  <si>
    <t>Month 5</t>
  </si>
  <si>
    <t>Month 6</t>
  </si>
  <si>
    <t>Month 7</t>
  </si>
  <si>
    <t>Month 8</t>
  </si>
  <si>
    <t>Month 9</t>
  </si>
  <si>
    <t>Month 10</t>
  </si>
  <si>
    <t>Month 11</t>
  </si>
  <si>
    <t>Month 12</t>
  </si>
  <si>
    <t xml:space="preserve"> Total Yearly Cost</t>
  </si>
  <si>
    <t>Jazan</t>
  </si>
  <si>
    <t xml:space="preserve">Direct Laboure Costs </t>
  </si>
  <si>
    <t xml:space="preserve">Contracted Hours </t>
  </si>
  <si>
    <t>Cost per Hour 
SAR</t>
  </si>
  <si>
    <t xml:space="preserve">Mark Up % </t>
  </si>
  <si>
    <t>Direct Cost 
SAR</t>
  </si>
  <si>
    <t>working hours Per Day</t>
  </si>
  <si>
    <t>Cost per labor per day</t>
  </si>
  <si>
    <t>No. of Manpower</t>
  </si>
  <si>
    <t>No of hours per month per employe</t>
  </si>
  <si>
    <t xml:space="preserve">CONTRACTED HOURS (please insert on a month by month basis the number of contracted hours for each level) </t>
  </si>
  <si>
    <t xml:space="preserve">LEVEL A: Project Manager </t>
  </si>
  <si>
    <t>LEVEL B: Supervisors</t>
  </si>
  <si>
    <t>LEVEL C: Observers of workers</t>
  </si>
  <si>
    <t>LEVEL D: All mechanics, technicians, craftsmen and pest control personnel</t>
  </si>
  <si>
    <t>LEVEL E:</t>
  </si>
  <si>
    <t>LEVEL F: Unskilled Laboure</t>
  </si>
  <si>
    <t xml:space="preserve">Level's detailed above are for indicative purposes only. </t>
  </si>
  <si>
    <t xml:space="preserve">Please complete in line with your Company's organizational chart for this tender </t>
  </si>
  <si>
    <t xml:space="preserve">Total Contracted Hours </t>
  </si>
  <si>
    <t xml:space="preserve">Overall Average Cost Per Hour </t>
  </si>
  <si>
    <t xml:space="preserve">Total Laboure Costs </t>
  </si>
  <si>
    <t xml:space="preserve">Sub-Contractor Costs </t>
  </si>
  <si>
    <t xml:space="preserve">Contractor Name &amp; Service Details </t>
  </si>
  <si>
    <t>Cost
SAR</t>
  </si>
  <si>
    <r>
      <t xml:space="preserve">Total Yearly Cost </t>
    </r>
    <r>
      <rPr>
        <b/>
        <sz val="9"/>
        <color theme="1"/>
        <rFont val="Rubik"/>
        <family val="3"/>
      </rPr>
      <t>[</t>
    </r>
    <r>
      <rPr>
        <b/>
        <sz val="9"/>
        <color theme="1"/>
        <rFont val="Arial"/>
        <family val="2"/>
      </rPr>
      <t>SAR]</t>
    </r>
  </si>
  <si>
    <t>Total Monthly Charge For Sub-Contractor</t>
  </si>
  <si>
    <t>Mandatory</t>
  </si>
  <si>
    <t>Non-Mandatory</t>
  </si>
  <si>
    <t xml:space="preserve">Total Sub-Contractor Costs </t>
  </si>
  <si>
    <t xml:space="preserve">Non-Pay Costs </t>
  </si>
  <si>
    <t>Non-Pay Costs Detail</t>
  </si>
  <si>
    <t>Cost  
SAR</t>
  </si>
  <si>
    <t>Total Monthly Charge For Non Pay Costs</t>
  </si>
  <si>
    <t>CAFM/CMMS licenses</t>
  </si>
  <si>
    <t>MANDATORY</t>
  </si>
  <si>
    <t xml:space="preserve">Consumables </t>
  </si>
  <si>
    <t>AS PER CONSUMABLES TAB</t>
  </si>
  <si>
    <t xml:space="preserve">PPE/Uniforms </t>
  </si>
  <si>
    <t xml:space="preserve">Third Party Training </t>
  </si>
  <si>
    <t xml:space="preserve">Contract Insurance </t>
  </si>
  <si>
    <t>IT</t>
  </si>
  <si>
    <t>PLEASE SPECIFY</t>
  </si>
  <si>
    <t xml:space="preserve">Total Non-Pay Costs </t>
  </si>
  <si>
    <t xml:space="preserve">Capital Costs </t>
  </si>
  <si>
    <t xml:space="preserve"> </t>
  </si>
  <si>
    <t xml:space="preserve">Total Monthly Charge For Capital Cost </t>
  </si>
  <si>
    <t>Total Capital Cost</t>
  </si>
  <si>
    <t xml:space="preserve">Total Monthly Charge as per Capital Cost Schedule </t>
  </si>
  <si>
    <t>3. Manpower Schedule Rate</t>
  </si>
  <si>
    <r>
      <t>Cluster</t>
    </r>
    <r>
      <rPr>
        <b/>
        <vertAlign val="superscript"/>
        <sz val="10"/>
        <color theme="0"/>
        <rFont val="Arial"/>
        <family val="2"/>
      </rPr>
      <t>2</t>
    </r>
    <r>
      <rPr>
        <b/>
        <sz val="10"/>
        <color theme="0"/>
        <rFont val="Arial"/>
        <family val="2"/>
      </rPr>
      <t xml:space="preserve"> Airports Company</t>
    </r>
  </si>
  <si>
    <t>Northern Region Airports</t>
  </si>
  <si>
    <t>Manpower Schedule Rate</t>
  </si>
  <si>
    <t>Item</t>
  </si>
  <si>
    <t>Description</t>
  </si>
  <si>
    <t>Price per Month
Figures (SAR) *</t>
  </si>
  <si>
    <t>Manager</t>
  </si>
  <si>
    <t>Supervisor</t>
  </si>
  <si>
    <t>Team Lead</t>
  </si>
  <si>
    <t>Technicial</t>
  </si>
  <si>
    <t>Maintenance Duty Manager</t>
  </si>
  <si>
    <t>CAFM Administrator</t>
  </si>
  <si>
    <t>Specialist Technician</t>
  </si>
  <si>
    <t>Technology Specialist</t>
  </si>
  <si>
    <t>AGL Technician</t>
  </si>
  <si>
    <t>Mechanic</t>
  </si>
  <si>
    <t>Elecrician</t>
  </si>
  <si>
    <t>Mason</t>
  </si>
  <si>
    <t>Painter</t>
  </si>
  <si>
    <t>Plumber</t>
  </si>
  <si>
    <t>Operator</t>
  </si>
  <si>
    <t>Driver</t>
  </si>
  <si>
    <t>Machinery Operator</t>
  </si>
  <si>
    <t>Administrator</t>
  </si>
  <si>
    <t>Call Center Agent</t>
  </si>
  <si>
    <t>Call Center</t>
  </si>
  <si>
    <t>Engineer</t>
  </si>
  <si>
    <t>Pumps Technician</t>
  </si>
  <si>
    <t>Assistant / Handyman</t>
  </si>
  <si>
    <t>Carpenter</t>
  </si>
  <si>
    <t>Tiler</t>
  </si>
  <si>
    <t>Engineering Manager</t>
  </si>
  <si>
    <t>QHSE Lead</t>
  </si>
  <si>
    <t>HSEQ Officer</t>
  </si>
  <si>
    <t>Supervisor - Call Center</t>
  </si>
  <si>
    <t>* The above rates may called by the contracting authority to be used for any area (Aerodrome, Terminal, Utilities &amp; Campus)</t>
  </si>
  <si>
    <t>#</t>
  </si>
  <si>
    <t>POSITION TITLE</t>
  </si>
  <si>
    <t>JOB CATEGORY
CLASSIFICTION</t>
  </si>
  <si>
    <t>Project Manager</t>
  </si>
  <si>
    <t>I</t>
  </si>
  <si>
    <t>0 &amp; M Coordinator</t>
  </si>
  <si>
    <t>Coordinator, Technical Affairs</t>
  </si>
  <si>
    <t>Engineer, Electrical</t>
  </si>
  <si>
    <t xml:space="preserve">       “     , Mechanical</t>
  </si>
  <si>
    <t xml:space="preserve">       “     , Civil</t>
  </si>
  <si>
    <t xml:space="preserve">       "     , Electronics</t>
  </si>
  <si>
    <t>Chief Accountant</t>
  </si>
  <si>
    <t>Site Manager &amp; Deputy Site Manager</t>
  </si>
  <si>
    <t>O&amp;M Superintendent</t>
  </si>
  <si>
    <t>Inspector, Electrical</t>
  </si>
  <si>
    <t>II</t>
  </si>
  <si>
    <t xml:space="preserve">      "       , AFL</t>
  </si>
  <si>
    <t xml:space="preserve">      "       , Electronics &amp; Comm.</t>
  </si>
  <si>
    <t xml:space="preserve">      "       , Power Plant</t>
  </si>
  <si>
    <t xml:space="preserve">      "       , Mechanical Systems</t>
  </si>
  <si>
    <t xml:space="preserve">      "       , Air Conditioning</t>
  </si>
  <si>
    <t xml:space="preserve">      "       , CFR &amp; Motor Pool</t>
  </si>
  <si>
    <t xml:space="preserve">      "       , Pavements</t>
  </si>
  <si>
    <t xml:space="preserve">      "       , Buildings</t>
  </si>
  <si>
    <t xml:space="preserve">      "       , Electro-Mechanical</t>
  </si>
  <si>
    <t xml:space="preserve">      "       , Safety</t>
  </si>
  <si>
    <t xml:space="preserve">      "       , Manning</t>
  </si>
  <si>
    <t xml:space="preserve">      "       , Spare Parts/Quantity</t>
  </si>
  <si>
    <t>Horticulturist</t>
  </si>
  <si>
    <t>Landscape Architect</t>
  </si>
  <si>
    <t>Accountant &amp; Senior Accountant</t>
  </si>
  <si>
    <t>Manager, Coordinator, Accounts &amp; Finance</t>
  </si>
  <si>
    <t>Interior and furniture Designer</t>
  </si>
  <si>
    <t>Logistics Coordinator</t>
  </si>
  <si>
    <t>Administrator, Database &amp; Computer Designer</t>
  </si>
  <si>
    <t>III</t>
  </si>
  <si>
    <t>Supervisor, Power Plant</t>
  </si>
  <si>
    <t xml:space="preserve">       "        , Work Control</t>
  </si>
  <si>
    <t xml:space="preserve">       "        , Electrical</t>
  </si>
  <si>
    <t xml:space="preserve">       "        , Mechanical Systems</t>
  </si>
  <si>
    <t xml:space="preserve">       "        , Pavements</t>
  </si>
  <si>
    <t xml:space="preserve">       "        , Buildings</t>
  </si>
  <si>
    <t xml:space="preserve">       "        , CFR</t>
  </si>
  <si>
    <t xml:space="preserve">       "        , Janitorial &amp; Pest Control</t>
  </si>
  <si>
    <t xml:space="preserve">       "        , AFL</t>
  </si>
  <si>
    <t xml:space="preserve">       "        , Electronics &amp; Communication</t>
  </si>
  <si>
    <t xml:space="preserve">       "        , Motor Pool</t>
  </si>
  <si>
    <t xml:space="preserve">       "        , Landscaping</t>
  </si>
  <si>
    <t>Foreman, Pavements</t>
  </si>
  <si>
    <t xml:space="preserve">       "     , Electronics &amp; Communication</t>
  </si>
  <si>
    <t xml:space="preserve">       "     , Buildings</t>
  </si>
  <si>
    <t xml:space="preserve">       "     , Automotive</t>
  </si>
  <si>
    <t>Procurement Specialist</t>
  </si>
  <si>
    <t>Logistics Data Entry Operator</t>
  </si>
  <si>
    <t>Logistics Specialist</t>
  </si>
  <si>
    <t>CMMS Administrator</t>
  </si>
  <si>
    <t xml:space="preserve"> Tender ID: WP25007</t>
  </si>
  <si>
    <t>Tender: Provision of Facility Management Services for Jazan Airports</t>
  </si>
  <si>
    <t>Subcontractor Detail Table</t>
  </si>
  <si>
    <t>Provision of Facility Management Services for Jazan Airports</t>
  </si>
  <si>
    <t>YEAR 1
Figures (SAR)</t>
  </si>
  <si>
    <t>YEAR 2
Figures (SAR)</t>
  </si>
  <si>
    <t>YEAR 3
Figures (SAR)</t>
  </si>
  <si>
    <t>YEAR 4
Figures (SAR)</t>
  </si>
  <si>
    <t xml:space="preserve">TOTAL OVER 4 YEARS </t>
  </si>
  <si>
    <t xml:space="preserve">Subcontractor Budget </t>
  </si>
  <si>
    <t xml:space="preserve">Cost </t>
  </si>
  <si>
    <t>Contracted Cost</t>
  </si>
  <si>
    <t>TOTAL SUBCONTRACTORS</t>
  </si>
  <si>
    <t>NON-MANDATORY</t>
  </si>
  <si>
    <t>JAZAN</t>
  </si>
  <si>
    <t xml:space="preserve">Supplier Name </t>
  </si>
  <si>
    <t>Laboratory</t>
  </si>
  <si>
    <t>Security Operations Centre (SOC)</t>
  </si>
  <si>
    <t>Generators &amp; UPS</t>
  </si>
  <si>
    <t>Elevators and Escalators</t>
  </si>
  <si>
    <t>Mandatory Subtotal</t>
  </si>
  <si>
    <t>Supplirer Name</t>
  </si>
  <si>
    <t>Services</t>
  </si>
  <si>
    <t>Non-Mandatory Subtotal</t>
  </si>
  <si>
    <t>CAFM-licenses Detail Table</t>
  </si>
  <si>
    <t xml:space="preserve">Quantity </t>
  </si>
  <si>
    <t xml:space="preserve">Unit Cost </t>
  </si>
  <si>
    <t>Cost</t>
  </si>
  <si>
    <t>Consumables Detail Table</t>
  </si>
  <si>
    <t xml:space="preserve">CONSUMABLES BUDGET </t>
  </si>
  <si>
    <t>Total yearly  Cost</t>
  </si>
  <si>
    <t xml:space="preserve">TOTAL CONSUMABLES </t>
  </si>
  <si>
    <t>Janitorial</t>
  </si>
  <si>
    <t>MEP</t>
  </si>
  <si>
    <t>Landscape/Civils</t>
  </si>
  <si>
    <t>Aerodrome</t>
  </si>
  <si>
    <t>Utilities (Plant)</t>
  </si>
  <si>
    <t>Other</t>
  </si>
  <si>
    <t xml:space="preserve">Populate the expected PPE/Uniforms for each year in the workbook below.
Please populate the description, unit cost, and qty for  each of the 4 years </t>
  </si>
  <si>
    <t>PPE/Uniforms Detail Table</t>
  </si>
  <si>
    <t>Type</t>
  </si>
  <si>
    <t>PPE</t>
  </si>
  <si>
    <t>Uniform</t>
  </si>
  <si>
    <t>Third Party Training  Detail Table</t>
  </si>
  <si>
    <t>Provider</t>
  </si>
  <si>
    <t>Training Description</t>
  </si>
  <si>
    <t xml:space="preserve">Populate the expected Insurance  for each year in the workbook below.
Please populate the Type and description for each of the 4 years </t>
  </si>
  <si>
    <t>Insurance  Detail Table</t>
  </si>
  <si>
    <t xml:space="preserve">Insurance   BUDGET </t>
  </si>
  <si>
    <t xml:space="preserve">Year 1 Cost </t>
  </si>
  <si>
    <t xml:space="preserve">Year 2 Cost </t>
  </si>
  <si>
    <t xml:space="preserve">Year 3 Cost </t>
  </si>
  <si>
    <t xml:space="preserve">Year 4 Cost </t>
  </si>
  <si>
    <t>Total Cost</t>
  </si>
  <si>
    <t>Total Insurance Cost</t>
  </si>
  <si>
    <t>Airside liability</t>
  </si>
  <si>
    <t xml:space="preserve">Public liability </t>
  </si>
  <si>
    <t xml:space="preserve">Professional indemnity </t>
  </si>
  <si>
    <t>Workmen's Compensation</t>
  </si>
  <si>
    <t xml:space="preserve">Contractor's plant and equipment </t>
  </si>
  <si>
    <t>IT Detail Table</t>
  </si>
  <si>
    <t xml:space="preserve">Please populate cells in yellow with capital costs - please note the cost of the capital investment is annualised by dividing by number of years of contract, i.e. 4.If the asset has a resale value please populate in residual value column with estimate.
</t>
  </si>
  <si>
    <t>Capital Cost Detail Table</t>
  </si>
  <si>
    <t xml:space="preserve">CAPITAL COSTS  </t>
  </si>
  <si>
    <t>All Figures in SAR</t>
  </si>
  <si>
    <t xml:space="preserve">TOTAL COST OVER 4 YEARS </t>
  </si>
  <si>
    <t>Year of Manufacture</t>
  </si>
  <si>
    <t>Purchase Cost (ea.)</t>
  </si>
  <si>
    <t xml:space="preserve">Quantity Purchased </t>
  </si>
  <si>
    <t>Residual Value (Total)</t>
  </si>
  <si>
    <t>Purchase Cost (Total)</t>
  </si>
  <si>
    <t xml:space="preserve">Net Value </t>
  </si>
  <si>
    <t xml:space="preserve">Item Description </t>
  </si>
  <si>
    <t>CFR Vehicle Detail Table</t>
  </si>
  <si>
    <t>DESCRIPTION</t>
  </si>
  <si>
    <t>MAKE</t>
  </si>
  <si>
    <t>YR</t>
  </si>
  <si>
    <t>MAINT.
LEVEL
REQUIRED</t>
  </si>
  <si>
    <t>Unit</t>
  </si>
  <si>
    <t>QTY</t>
  </si>
  <si>
    <t>YEARLY UNIT RATE</t>
  </si>
  <si>
    <t>YEARLY COST PRICE (SAR)</t>
  </si>
  <si>
    <t>YEARLY UNIT RATE
 BY SPECIALIZED SUBCONTRACTORS</t>
  </si>
  <si>
    <t>YEARLY COST PRICE (SAR) 
BY SPECIALIZED SUBCONTRACTORS</t>
  </si>
  <si>
    <t>Total CFR Vehicle Maintenance Cost</t>
  </si>
  <si>
    <t>CFR AMBULANCE</t>
  </si>
  <si>
    <t>FORD</t>
  </si>
  <si>
    <t>Each</t>
  </si>
  <si>
    <t>CFR TRUCK WATER</t>
  </si>
  <si>
    <t>ROSENBAUER/MERCEDES</t>
  </si>
  <si>
    <t>CFR PORTABLE FIRE PUMP</t>
  </si>
  <si>
    <t>ROSENBAUER</t>
  </si>
  <si>
    <t>CFR JEEP (COMMAND VEH)</t>
  </si>
  <si>
    <t>MITSUBISHI</t>
  </si>
  <si>
    <t>CFR Steam Cleaner</t>
  </si>
  <si>
    <t>CFR FLOODLIGHT MOBILE (TOW TYPE)</t>
  </si>
  <si>
    <t>CFR LIGHT RESCUE PUMPER</t>
  </si>
  <si>
    <t>CFR RESCUE (HAZMAT)</t>
  </si>
  <si>
    <t>CFR (MAJOR) FOAM TENDER 6*6</t>
  </si>
  <si>
    <t>CFR TRUCK PICKUP</t>
  </si>
  <si>
    <t>CFR MINI PUMPER</t>
  </si>
  <si>
    <t>CFR BREATHING COMPRESSOR</t>
  </si>
  <si>
    <t>CFR STRUCTURAL PUMPER</t>
  </si>
  <si>
    <t>SECURITY EQUIPMENT Detail Table</t>
  </si>
  <si>
    <t>YEARLY UNIT RATE (IN HOUSE)</t>
  </si>
  <si>
    <t>YEARLY COST PRICE (IN HOUSE)</t>
  </si>
  <si>
    <t>Total SECURITY EQUIPMENT Maintenance Cost</t>
  </si>
  <si>
    <t>CHECKED BAGGAGE SCANNER</t>
  </si>
  <si>
    <t>HAND BAGGAGE SCANNER</t>
  </si>
  <si>
    <t>Body Scan by Millimeter Wave Scan</t>
  </si>
  <si>
    <t>WALK THRU GATE SCANNER</t>
  </si>
  <si>
    <t>EXPLOSIVE &amp; NARCOTICS DETECTOR</t>
  </si>
  <si>
    <t>HAND HELD BODY SCANNER</t>
  </si>
  <si>
    <t>Automatic Tray Return System (I.LANE )</t>
  </si>
  <si>
    <t>Trucks Screening HCVM XT 6032</t>
  </si>
  <si>
    <t>Trucks Screening HCVG 6040 Vizual</t>
  </si>
  <si>
    <t>Car Screening  CIP 300 Compact</t>
  </si>
  <si>
    <t>Supply Rates</t>
  </si>
  <si>
    <t>Airport</t>
  </si>
  <si>
    <t>Diesel</t>
  </si>
  <si>
    <t>Gasoline</t>
  </si>
  <si>
    <t>Irrigation Water</t>
  </si>
  <si>
    <t>Potable Water</t>
  </si>
  <si>
    <t>Sewage Removal</t>
  </si>
  <si>
    <t>[SAR / litre]</t>
  </si>
  <si>
    <r>
      <t>[SAR / m</t>
    </r>
    <r>
      <rPr>
        <b/>
        <i/>
        <vertAlign val="superscript"/>
        <sz val="10"/>
        <color theme="0"/>
        <rFont val="Arial"/>
        <family val="2"/>
      </rPr>
      <t>3</t>
    </r>
    <r>
      <rPr>
        <b/>
        <i/>
        <sz val="10"/>
        <color theme="0"/>
        <rFont val="Arial"/>
        <family val="2"/>
      </rPr>
      <t>]</t>
    </r>
  </si>
  <si>
    <t>NEW JAZAN  Airport</t>
  </si>
  <si>
    <t>Supply rates Margin  %</t>
  </si>
  <si>
    <t>TenderID</t>
  </si>
  <si>
    <t>WP25007</t>
  </si>
  <si>
    <t>TenderFullName</t>
  </si>
  <si>
    <t>Provision of Facility Management Services for  New Jazan Airport</t>
  </si>
  <si>
    <t>TenderShortName</t>
  </si>
  <si>
    <t>Revision</t>
  </si>
  <si>
    <t>D. 240301</t>
  </si>
  <si>
    <t>Spare Parts Fund</t>
  </si>
  <si>
    <t>CMMS Fund</t>
  </si>
  <si>
    <t>Snag Fund</t>
  </si>
  <si>
    <t>Yearly</t>
  </si>
  <si>
    <t>Summary</t>
  </si>
  <si>
    <t>Consumables</t>
  </si>
  <si>
    <t>SC</t>
  </si>
  <si>
    <t>Airport1</t>
  </si>
  <si>
    <t>FM</t>
  </si>
  <si>
    <t>CFR (OPTIONAL)</t>
  </si>
  <si>
    <t>SECURITY EQUIPMENT (OPTIONAL)</t>
  </si>
  <si>
    <t>Mandatory costs have been included for CAFM, a discretionary fund for Spare parts (at Cluster2 Airports sole discretion) . Bidding parties can increase these costs if they so wish, but cannot exclude them from their overall price.</t>
  </si>
  <si>
    <t xml:space="preserve">Populate the expected Consumable Budget for each year in the workbook below.
Please populate the description, original cost, total contracted cost for each of the 4 years </t>
  </si>
  <si>
    <t xml:space="preserve">Populate the expected CAFM-licenses Budget for each year in the workbook below.
Please populate the description, original cost, total contracted cost for each of the 4 years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</si>
</sst>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_-* #,##0.00_-;\-* #,##0.00_-;_-* &quot;-&quot;??_-;_-@_-"/>
    <numFmt numFmtId="165" formatCode="_-&quot;€&quot;* #,##0.00_-;\-&quot;€&quot;* #,##0.00_-;_-&quot;€&quot;* &quot;-&quot;??_-;_-@_-"/>
    <numFmt numFmtId="166" formatCode="_-* #,##0_-;\-* #,##0_-;_-* &quot;-&quot;??_-;_-@_-"/>
    <numFmt numFmtId="167" formatCode="#,##0_);\(#,##0\);&quot;-&quot;;"/>
    <numFmt numFmtId="168" formatCode="0.0%;0.0%;&quot;0%&quot;"/>
    <numFmt numFmtId="169" formatCode="[$AED]\ #,##0_);\([$AED]\ #,##0\)"/>
    <numFmt numFmtId="170" formatCode="#,##0_);\(#,##0\);&quot;-&quot;"/>
    <numFmt numFmtId="171" formatCode="[$-409]d/mmm/yyyy;@"/>
    <numFmt numFmtId="172" formatCode="#,##0.00_);\(#,##0.00\);&quot;-&quot;"/>
  </numFmts>
  <fonts count="63">
    <font>
      <sz val="10"/>
      <color theme="1"/>
      <name val="Arial"/>
      <family val="2"/>
    </font>
    <font>
      <sz val="11"/>
      <color theme="1"/>
      <name val="Arial"/>
      <family val="2"/>
      <scheme val="minor"/>
    </font>
    <font>
      <sz val="11"/>
      <color theme="1"/>
      <name val="Arial"/>
      <family val="2"/>
      <scheme val="minor"/>
    </font>
    <font>
      <b/>
      <sz val="10"/>
      <color theme="1"/>
      <name val="Arial"/>
      <family val="2"/>
    </font>
    <font>
      <b/>
      <sz val="12"/>
      <color theme="1"/>
      <name val="Arial"/>
      <family val="2"/>
    </font>
    <font>
      <sz val="10"/>
      <color rgb="FF000000"/>
      <name val="Arial"/>
      <family val="2"/>
    </font>
    <font>
      <sz val="10"/>
      <color theme="1"/>
      <name val="Arial"/>
      <family val="2"/>
    </font>
    <font>
      <b/>
      <sz val="9"/>
      <color theme="1"/>
      <name val="Arial"/>
      <family val="2"/>
    </font>
    <font>
      <sz val="11"/>
      <color theme="1"/>
      <name val="Arial"/>
      <family val="2"/>
      <scheme val="minor"/>
    </font>
    <font>
      <sz val="9"/>
      <color theme="1"/>
      <name val="Arial"/>
      <family val="2"/>
    </font>
    <font>
      <b/>
      <sz val="10"/>
      <color rgb="FF000000"/>
      <name val="Arial"/>
      <family val="2"/>
    </font>
    <font>
      <sz val="10"/>
      <color rgb="FF7030A0"/>
      <name val="Arial"/>
      <family val="2"/>
    </font>
    <font>
      <b/>
      <sz val="10"/>
      <color rgb="FF7030A0"/>
      <name val="Arial"/>
      <family val="2"/>
    </font>
    <font>
      <b/>
      <i/>
      <sz val="10"/>
      <color theme="0"/>
      <name val="Arial"/>
      <family val="2"/>
    </font>
    <font>
      <sz val="10"/>
      <name val="Arial"/>
      <family val="2"/>
    </font>
    <font>
      <b/>
      <sz val="10"/>
      <name val="Arial"/>
      <family val="2"/>
    </font>
    <font>
      <sz val="12"/>
      <color theme="1"/>
      <name val="Arial"/>
      <family val="2"/>
    </font>
    <font>
      <b/>
      <i/>
      <sz val="10"/>
      <color theme="1"/>
      <name val="Arial"/>
      <family val="2"/>
    </font>
    <font>
      <b/>
      <i/>
      <sz val="10"/>
      <name val="Arial"/>
      <family val="2"/>
    </font>
    <font>
      <sz val="10"/>
      <color theme="0"/>
      <name val="Arial"/>
      <family val="2"/>
    </font>
    <font>
      <sz val="11"/>
      <color indexed="8"/>
      <name val="Arial"/>
      <family val="2"/>
      <scheme val="minor"/>
    </font>
    <font>
      <b/>
      <sz val="10"/>
      <color rgb="FFFFFFFF"/>
      <name val="Arial"/>
      <family val="2"/>
    </font>
    <font>
      <i/>
      <sz val="10"/>
      <color rgb="FFFFFFFF"/>
      <name val="Arial"/>
      <family val="2"/>
    </font>
    <font>
      <i/>
      <sz val="10"/>
      <color rgb="FF000000"/>
      <name val="Arial"/>
      <family val="2"/>
    </font>
    <font>
      <sz val="11"/>
      <name val="Calibri"/>
      <family val="2"/>
    </font>
    <font>
      <sz val="9"/>
      <color rgb="FF000000"/>
      <name val="Arial"/>
      <family val="2"/>
    </font>
    <font>
      <sz val="8"/>
      <name val="Arial"/>
      <family val="2"/>
    </font>
    <font>
      <b/>
      <i/>
      <sz val="10"/>
      <color rgb="FF7030A0"/>
      <name val="Arial"/>
      <family val="2"/>
    </font>
    <font>
      <b/>
      <sz val="11"/>
      <color theme="0"/>
      <name val="Arial"/>
      <family val="2"/>
    </font>
    <font>
      <b/>
      <sz val="10"/>
      <color theme="0"/>
      <name val="Arial"/>
      <family val="2"/>
    </font>
    <font>
      <sz val="8"/>
      <color theme="0"/>
      <name val="Arial"/>
      <family val="2"/>
    </font>
    <font>
      <sz val="10"/>
      <color theme="0" tint="-0.499984740745262"/>
      <name val="Arial"/>
      <family val="2"/>
    </font>
    <font>
      <b/>
      <vertAlign val="superscript"/>
      <sz val="10"/>
      <color theme="0"/>
      <name val="Arial"/>
      <family val="2"/>
    </font>
    <font>
      <b/>
      <sz val="9"/>
      <color theme="1"/>
      <name val="Times New Roman"/>
      <family val="1"/>
    </font>
    <font>
      <sz val="10"/>
      <color theme="1"/>
      <name val="Times New Roman"/>
      <family val="1"/>
    </font>
    <font>
      <sz val="11"/>
      <color rgb="FF9C5700"/>
      <name val="Arial"/>
      <family val="2"/>
      <scheme val="minor"/>
    </font>
    <font>
      <sz val="11"/>
      <color rgb="FFFF0000"/>
      <name val="Arial"/>
      <family val="2"/>
      <scheme val="minor"/>
    </font>
    <font>
      <b/>
      <sz val="10"/>
      <color theme="4"/>
      <name val="Arial"/>
      <family val="2"/>
    </font>
    <font>
      <b/>
      <sz val="10"/>
      <color theme="3"/>
      <name val="Arial"/>
      <family val="2"/>
    </font>
    <font>
      <b/>
      <sz val="9"/>
      <color theme="3"/>
      <name val="Arial"/>
      <family val="2"/>
    </font>
    <font>
      <i/>
      <sz val="10"/>
      <color theme="3"/>
      <name val="Arial"/>
      <family val="2"/>
    </font>
    <font>
      <b/>
      <i/>
      <sz val="10"/>
      <color theme="3"/>
      <name val="Arial"/>
      <family val="2"/>
    </font>
    <font>
      <b/>
      <sz val="11"/>
      <color theme="0"/>
      <name val="Arial"/>
      <family val="2"/>
      <scheme val="minor"/>
    </font>
    <font>
      <b/>
      <sz val="16"/>
      <color theme="1"/>
      <name val="Arial"/>
      <family val="2"/>
      <scheme val="minor"/>
    </font>
    <font>
      <sz val="11"/>
      <color rgb="FF002060"/>
      <name val="Arial"/>
      <family val="2"/>
      <scheme val="minor"/>
    </font>
    <font>
      <sz val="11"/>
      <color theme="0" tint="-0.499984740745262"/>
      <name val="Arial"/>
      <family val="2"/>
      <scheme val="minor"/>
    </font>
    <font>
      <b/>
      <i/>
      <sz val="10"/>
      <color theme="4"/>
      <name val="Arial"/>
      <family val="2"/>
    </font>
    <font>
      <sz val="10"/>
      <color rgb="FFFF0000"/>
      <name val="Arial"/>
      <family val="2"/>
    </font>
    <font>
      <sz val="36"/>
      <color rgb="FF9C5700"/>
      <name val="Arial"/>
      <family val="2"/>
      <scheme val="minor"/>
    </font>
    <font>
      <b/>
      <i/>
      <vertAlign val="superscript"/>
      <sz val="10"/>
      <color theme="0"/>
      <name val="Arial"/>
      <family val="2"/>
    </font>
    <font>
      <sz val="11"/>
      <color theme="0"/>
      <name val="Arial"/>
      <family val="2"/>
      <scheme val="minor"/>
    </font>
    <font>
      <sz val="10"/>
      <name val="Arial"/>
      <family val="2"/>
    </font>
    <font>
      <b/>
      <sz val="14"/>
      <color theme="1"/>
      <name val="Arial"/>
      <family val="2"/>
    </font>
    <font>
      <b/>
      <sz val="20"/>
      <color theme="0"/>
      <name val="Arial"/>
      <family val="2"/>
      <scheme val="minor"/>
    </font>
    <font>
      <sz val="36"/>
      <color theme="0"/>
      <name val="Arial"/>
      <family val="2"/>
      <scheme val="minor"/>
    </font>
    <font>
      <b/>
      <sz val="20"/>
      <color theme="0"/>
      <name val="Arial"/>
      <family val="2"/>
    </font>
    <font>
      <sz val="11"/>
      <color rgb="FFFF0000"/>
      <name val="Arial"/>
      <family val="2"/>
    </font>
    <font>
      <sz val="12"/>
      <color theme="0"/>
      <name val="Arial"/>
      <family val="2"/>
    </font>
    <font>
      <sz val="11"/>
      <color theme="0"/>
      <name val="Arial"/>
      <family val="2"/>
    </font>
    <font>
      <sz val="12"/>
      <name val="Arial"/>
      <family val="2"/>
    </font>
    <font>
      <sz val="14"/>
      <color theme="1"/>
      <name val="Arial"/>
      <family val="2"/>
    </font>
    <font>
      <sz val="18"/>
      <color theme="1"/>
      <name val="Arial"/>
      <family val="2"/>
    </font>
    <font>
      <b/>
      <sz val="9"/>
      <color theme="1"/>
      <name val="Rubik"/>
      <family val="3"/>
    </font>
  </fonts>
  <fills count="32">
    <fill>
      <patternFill patternType="none"/>
    </fill>
    <fill>
      <patternFill patternType="gray125"/>
    </fill>
    <fill>
      <patternFill patternType="solid">
        <fgColor rgb="FFFFFF00"/>
        <bgColor indexed="64"/>
      </patternFill>
    </fill>
    <fill>
      <patternFill patternType="solid">
        <fgColor rgb="FF7030A0"/>
        <bgColor indexed="64"/>
      </patternFill>
    </fill>
    <fill>
      <patternFill patternType="solid">
        <fgColor theme="0" tint="-0.14999847407452621"/>
        <bgColor indexed="64"/>
      </patternFill>
    </fill>
    <fill>
      <patternFill patternType="solid">
        <fgColor rgb="FFFFC800"/>
      </patternFill>
    </fill>
    <fill>
      <patternFill patternType="solid">
        <fgColor rgb="FF808080"/>
      </patternFill>
    </fill>
    <fill>
      <patternFill patternType="solid">
        <fgColor rgb="FFE8E8E8"/>
      </patternFill>
    </fill>
    <fill>
      <patternFill patternType="solid">
        <fgColor rgb="FF00FF00"/>
      </patternFill>
    </fill>
    <fill>
      <patternFill patternType="solid">
        <fgColor rgb="FFB8CCE4"/>
      </patternFill>
    </fill>
    <fill>
      <patternFill patternType="solid">
        <fgColor theme="0" tint="-4.9989318521683403E-2"/>
        <bgColor indexed="64"/>
      </patternFill>
    </fill>
    <fill>
      <patternFill patternType="solid">
        <fgColor theme="8" tint="0.39994506668294322"/>
        <bgColor indexed="64"/>
      </patternFill>
    </fill>
    <fill>
      <patternFill patternType="solid">
        <fgColor theme="3" tint="-0.249977111117893"/>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59999389629810485"/>
        <bgColor indexed="64"/>
      </patternFill>
    </fill>
    <fill>
      <patternFill patternType="solid">
        <fgColor rgb="FFFFEB9C"/>
      </patternFill>
    </fill>
    <fill>
      <patternFill patternType="solid">
        <fgColor theme="4"/>
        <bgColor indexed="64"/>
      </patternFill>
    </fill>
    <fill>
      <patternFill patternType="solid">
        <fgColor theme="7" tint="0.79998168889431442"/>
        <bgColor indexed="64"/>
      </patternFill>
    </fill>
    <fill>
      <patternFill patternType="solid">
        <fgColor theme="4" tint="0.749992370372631"/>
        <bgColor indexed="64"/>
      </patternFill>
    </fill>
    <fill>
      <patternFill patternType="solid">
        <fgColor theme="4" tint="0.499984740745262"/>
        <bgColor indexed="64"/>
      </patternFill>
    </fill>
    <fill>
      <patternFill patternType="solid">
        <fgColor theme="4"/>
        <bgColor theme="4"/>
      </patternFill>
    </fill>
    <fill>
      <patternFill patternType="solid">
        <fgColor theme="7" tint="0.79998168889431442"/>
        <bgColor theme="4"/>
      </patternFill>
    </fill>
    <fill>
      <patternFill patternType="solid">
        <fgColor theme="6" tint="0.79998168889431442"/>
        <bgColor indexed="64"/>
      </patternFill>
    </fill>
    <fill>
      <patternFill patternType="solid">
        <fgColor theme="4" tint="9.9978637043366805E-2"/>
        <bgColor indexed="64"/>
      </patternFill>
    </fill>
    <fill>
      <patternFill patternType="solid">
        <fgColor theme="2" tint="-4.9989318521683403E-2"/>
        <bgColor indexed="64"/>
      </patternFill>
    </fill>
    <fill>
      <patternFill patternType="solid">
        <fgColor theme="7" tint="-0.499984740745262"/>
        <bgColor indexed="64"/>
      </patternFill>
    </fill>
    <fill>
      <patternFill patternType="solid">
        <fgColor theme="2" tint="-0.14999847407452621"/>
        <bgColor indexed="64"/>
      </patternFill>
    </fill>
    <fill>
      <patternFill patternType="solid">
        <fgColor theme="3" tint="-0.249977111117893"/>
        <bgColor theme="4" tint="0.79998168889431442"/>
      </patternFill>
    </fill>
    <fill>
      <patternFill patternType="solid">
        <fgColor rgb="FFE1E1E1"/>
        <bgColor indexed="64"/>
      </patternFill>
    </fill>
    <fill>
      <patternFill patternType="solid">
        <fgColor theme="0"/>
        <bgColor theme="4" tint="0.79998168889431442"/>
      </patternFill>
    </fill>
    <fill>
      <patternFill patternType="solid">
        <fgColor theme="5" tint="0.39997558519241921"/>
        <bgColor indexed="64"/>
      </patternFill>
    </fill>
  </fills>
  <borders count="198">
    <border>
      <left/>
      <right/>
      <top/>
      <bottom/>
      <diagonal/>
    </border>
    <border>
      <left style="medium">
        <color rgb="FF7030A0"/>
      </left>
      <right/>
      <top style="medium">
        <color rgb="FF7030A0"/>
      </top>
      <bottom/>
      <diagonal/>
    </border>
    <border>
      <left/>
      <right/>
      <top style="medium">
        <color rgb="FF7030A0"/>
      </top>
      <bottom/>
      <diagonal/>
    </border>
    <border>
      <left/>
      <right style="medium">
        <color rgb="FF7030A0"/>
      </right>
      <top style="medium">
        <color rgb="FF7030A0"/>
      </top>
      <bottom/>
      <diagonal/>
    </border>
    <border>
      <left/>
      <right style="medium">
        <color rgb="FF7030A0"/>
      </right>
      <top/>
      <bottom/>
      <diagonal/>
    </border>
    <border>
      <left/>
      <right/>
      <top/>
      <bottom style="medium">
        <color rgb="FF7030A0"/>
      </bottom>
      <diagonal/>
    </border>
    <border>
      <left/>
      <right/>
      <top style="medium">
        <color indexed="64"/>
      </top>
      <bottom/>
      <diagonal/>
    </border>
    <border>
      <left/>
      <right/>
      <top/>
      <bottom style="dotted">
        <color rgb="FF7030A0"/>
      </bottom>
      <diagonal/>
    </border>
    <border>
      <left style="medium">
        <color theme="3" tint="-0.24994659260841701"/>
      </left>
      <right/>
      <top style="medium">
        <color theme="3" tint="-0.24994659260841701"/>
      </top>
      <bottom/>
      <diagonal/>
    </border>
    <border>
      <left/>
      <right/>
      <top style="medium">
        <color theme="3" tint="-0.24994659260841701"/>
      </top>
      <bottom/>
      <diagonal/>
    </border>
    <border>
      <left/>
      <right style="medium">
        <color theme="3" tint="-0.24994659260841701"/>
      </right>
      <top style="medium">
        <color theme="3" tint="-0.24994659260841701"/>
      </top>
      <bottom/>
      <diagonal/>
    </border>
    <border>
      <left style="medium">
        <color theme="3" tint="-0.24994659260841701"/>
      </left>
      <right/>
      <top/>
      <bottom/>
      <diagonal/>
    </border>
    <border>
      <left/>
      <right style="medium">
        <color theme="3" tint="-0.24994659260841701"/>
      </right>
      <top/>
      <bottom/>
      <diagonal/>
    </border>
    <border>
      <left style="medium">
        <color theme="3" tint="-0.24994659260841701"/>
      </left>
      <right style="dotted">
        <color theme="3" tint="-0.24994659260841701"/>
      </right>
      <top style="medium">
        <color theme="3" tint="-0.24994659260841701"/>
      </top>
      <bottom style="medium">
        <color theme="3" tint="-0.24994659260841701"/>
      </bottom>
      <diagonal/>
    </border>
    <border>
      <left style="dotted">
        <color theme="3" tint="-0.24994659260841701"/>
      </left>
      <right style="dotted">
        <color theme="3" tint="-0.24994659260841701"/>
      </right>
      <top style="medium">
        <color theme="3" tint="-0.24994659260841701"/>
      </top>
      <bottom style="medium">
        <color theme="3" tint="-0.24994659260841701"/>
      </bottom>
      <diagonal/>
    </border>
    <border>
      <left style="dotted">
        <color theme="3" tint="-0.24994659260841701"/>
      </left>
      <right style="medium">
        <color theme="3" tint="-0.24994659260841701"/>
      </right>
      <top style="medium">
        <color theme="3" tint="-0.24994659260841701"/>
      </top>
      <bottom style="medium">
        <color theme="3" tint="-0.24994659260841701"/>
      </bottom>
      <diagonal/>
    </border>
    <border>
      <left style="medium">
        <color theme="3" tint="-0.24994659260841701"/>
      </left>
      <right style="dotted">
        <color theme="3" tint="-0.24994659260841701"/>
      </right>
      <top style="medium">
        <color theme="3" tint="-0.24994659260841701"/>
      </top>
      <bottom style="dotted">
        <color theme="3" tint="-0.24994659260841701"/>
      </bottom>
      <diagonal/>
    </border>
    <border>
      <left style="dotted">
        <color theme="3" tint="-0.24994659260841701"/>
      </left>
      <right style="dotted">
        <color theme="3" tint="-0.24994659260841701"/>
      </right>
      <top style="medium">
        <color theme="3" tint="-0.24994659260841701"/>
      </top>
      <bottom style="dotted">
        <color theme="3" tint="-0.24994659260841701"/>
      </bottom>
      <diagonal/>
    </border>
    <border>
      <left style="dotted">
        <color theme="3" tint="-0.24994659260841701"/>
      </left>
      <right style="medium">
        <color theme="3" tint="-0.24994659260841701"/>
      </right>
      <top style="medium">
        <color theme="3" tint="-0.24994659260841701"/>
      </top>
      <bottom style="dotted">
        <color theme="3" tint="-0.24994659260841701"/>
      </bottom>
      <diagonal/>
    </border>
    <border>
      <left style="medium">
        <color theme="3" tint="-0.24994659260841701"/>
      </left>
      <right style="dotted">
        <color theme="3" tint="-0.24994659260841701"/>
      </right>
      <top style="dotted">
        <color theme="3" tint="-0.24994659260841701"/>
      </top>
      <bottom style="dotted">
        <color theme="3" tint="-0.24994659260841701"/>
      </bottom>
      <diagonal/>
    </border>
    <border>
      <left style="dotted">
        <color theme="3" tint="-0.24994659260841701"/>
      </left>
      <right style="dotted">
        <color theme="3" tint="-0.24994659260841701"/>
      </right>
      <top style="dotted">
        <color theme="3" tint="-0.24994659260841701"/>
      </top>
      <bottom style="dotted">
        <color theme="3" tint="-0.24994659260841701"/>
      </bottom>
      <diagonal/>
    </border>
    <border>
      <left style="dotted">
        <color theme="3" tint="-0.24994659260841701"/>
      </left>
      <right style="medium">
        <color theme="3" tint="-0.24994659260841701"/>
      </right>
      <top style="dotted">
        <color theme="3" tint="-0.24994659260841701"/>
      </top>
      <bottom style="dotted">
        <color theme="3" tint="-0.24994659260841701"/>
      </bottom>
      <diagonal/>
    </border>
    <border>
      <left style="medium">
        <color theme="3" tint="-0.24994659260841701"/>
      </left>
      <right style="dotted">
        <color theme="3" tint="-0.24994659260841701"/>
      </right>
      <top style="dotted">
        <color theme="3" tint="-0.24994659260841701"/>
      </top>
      <bottom style="medium">
        <color theme="3" tint="-0.24994659260841701"/>
      </bottom>
      <diagonal/>
    </border>
    <border>
      <left style="dotted">
        <color theme="3" tint="-0.24994659260841701"/>
      </left>
      <right style="dotted">
        <color theme="3" tint="-0.24994659260841701"/>
      </right>
      <top style="dotted">
        <color theme="3" tint="-0.24994659260841701"/>
      </top>
      <bottom style="medium">
        <color theme="3" tint="-0.24994659260841701"/>
      </bottom>
      <diagonal/>
    </border>
    <border>
      <left style="dotted">
        <color theme="3" tint="-0.24994659260841701"/>
      </left>
      <right style="medium">
        <color theme="3" tint="-0.24994659260841701"/>
      </right>
      <top style="dotted">
        <color theme="3" tint="-0.24994659260841701"/>
      </top>
      <bottom style="medium">
        <color theme="3" tint="-0.24994659260841701"/>
      </bottom>
      <diagonal/>
    </border>
    <border>
      <left style="thin">
        <color rgb="FF7030A0"/>
      </left>
      <right/>
      <top style="dotted">
        <color rgb="FF7030A0"/>
      </top>
      <bottom style="thin">
        <color rgb="FF7030A0"/>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theme="4"/>
      </left>
      <right style="medium">
        <color theme="4"/>
      </right>
      <top style="medium">
        <color theme="4"/>
      </top>
      <bottom style="medium">
        <color theme="4"/>
      </bottom>
      <diagonal/>
    </border>
    <border>
      <left style="medium">
        <color theme="4"/>
      </left>
      <right/>
      <top style="medium">
        <color theme="4"/>
      </top>
      <bottom style="medium">
        <color theme="4"/>
      </bottom>
      <diagonal/>
    </border>
    <border>
      <left/>
      <right/>
      <top style="medium">
        <color theme="4"/>
      </top>
      <bottom style="medium">
        <color theme="4"/>
      </bottom>
      <diagonal/>
    </border>
    <border>
      <left/>
      <right style="medium">
        <color theme="4"/>
      </right>
      <top style="medium">
        <color theme="4"/>
      </top>
      <bottom style="medium">
        <color theme="4"/>
      </bottom>
      <diagonal/>
    </border>
    <border>
      <left/>
      <right/>
      <top/>
      <bottom style="dotted">
        <color theme="4"/>
      </bottom>
      <diagonal/>
    </border>
    <border>
      <left/>
      <right style="thin">
        <color theme="4"/>
      </right>
      <top/>
      <bottom/>
      <diagonal/>
    </border>
    <border>
      <left style="medium">
        <color theme="4"/>
      </left>
      <right/>
      <top style="medium">
        <color theme="4"/>
      </top>
      <bottom/>
      <diagonal/>
    </border>
    <border>
      <left/>
      <right/>
      <top style="medium">
        <color theme="4"/>
      </top>
      <bottom/>
      <diagonal/>
    </border>
    <border>
      <left/>
      <right style="medium">
        <color theme="4"/>
      </right>
      <top style="medium">
        <color theme="4"/>
      </top>
      <bottom/>
      <diagonal/>
    </border>
    <border>
      <left style="medium">
        <color theme="4"/>
      </left>
      <right/>
      <top/>
      <bottom/>
      <diagonal/>
    </border>
    <border>
      <left/>
      <right style="medium">
        <color theme="4"/>
      </right>
      <top/>
      <bottom/>
      <diagonal/>
    </border>
    <border>
      <left/>
      <right style="thin">
        <color theme="4"/>
      </right>
      <top/>
      <bottom style="medium">
        <color theme="4"/>
      </bottom>
      <diagonal/>
    </border>
    <border>
      <left/>
      <right style="thin">
        <color theme="4"/>
      </right>
      <top style="thin">
        <color theme="4"/>
      </top>
      <bottom style="medium">
        <color theme="4"/>
      </bottom>
      <diagonal/>
    </border>
    <border>
      <left style="thin">
        <color theme="4"/>
      </left>
      <right style="dotted">
        <color theme="4"/>
      </right>
      <top/>
      <bottom/>
      <diagonal/>
    </border>
    <border>
      <left style="dotted">
        <color theme="4"/>
      </left>
      <right style="thin">
        <color theme="4"/>
      </right>
      <top style="dotted">
        <color theme="4"/>
      </top>
      <bottom style="dotted">
        <color theme="4"/>
      </bottom>
      <diagonal/>
    </border>
    <border>
      <left style="thin">
        <color theme="4"/>
      </left>
      <right style="medium">
        <color theme="4"/>
      </right>
      <top style="thin">
        <color theme="4"/>
      </top>
      <bottom style="medium">
        <color theme="4"/>
      </bottom>
      <diagonal/>
    </border>
    <border>
      <left style="dotted">
        <color theme="4"/>
      </left>
      <right style="thin">
        <color theme="4"/>
      </right>
      <top style="medium">
        <color theme="4"/>
      </top>
      <bottom style="medium">
        <color theme="4"/>
      </bottom>
      <diagonal/>
    </border>
    <border>
      <left style="thin">
        <color theme="4"/>
      </left>
      <right style="dotted">
        <color theme="4"/>
      </right>
      <top style="medium">
        <color theme="4"/>
      </top>
      <bottom style="medium">
        <color theme="4"/>
      </bottom>
      <diagonal/>
    </border>
    <border>
      <left style="medium">
        <color rgb="FF8064A2"/>
      </left>
      <right/>
      <top/>
      <bottom style="medium">
        <color theme="4"/>
      </bottom>
      <diagonal/>
    </border>
    <border>
      <left style="thin">
        <color rgb="FF7030A0"/>
      </left>
      <right/>
      <top/>
      <bottom style="dotted">
        <color rgb="FF7030A0"/>
      </bottom>
      <diagonal/>
    </border>
    <border>
      <left style="thin">
        <color theme="4"/>
      </left>
      <right style="dotted">
        <color theme="4"/>
      </right>
      <top/>
      <bottom style="dotted">
        <color theme="4"/>
      </bottom>
      <diagonal/>
    </border>
    <border>
      <left style="dotted">
        <color theme="4"/>
      </left>
      <right style="dotted">
        <color theme="4"/>
      </right>
      <top/>
      <bottom style="dotted">
        <color theme="4"/>
      </bottom>
      <diagonal/>
    </border>
    <border>
      <left style="dotted">
        <color theme="4"/>
      </left>
      <right style="thin">
        <color theme="4"/>
      </right>
      <top/>
      <bottom style="dotted">
        <color theme="4"/>
      </bottom>
      <diagonal/>
    </border>
    <border>
      <left/>
      <right/>
      <top style="dotted">
        <color rgb="FF7030A0"/>
      </top>
      <bottom style="thin">
        <color rgb="FF7030A0"/>
      </bottom>
      <diagonal/>
    </border>
    <border>
      <left style="thin">
        <color theme="4"/>
      </left>
      <right style="dotted">
        <color theme="4"/>
      </right>
      <top style="dotted">
        <color theme="4"/>
      </top>
      <bottom style="thin">
        <color theme="4"/>
      </bottom>
      <diagonal/>
    </border>
    <border>
      <left style="dotted">
        <color theme="4"/>
      </left>
      <right style="thin">
        <color theme="4"/>
      </right>
      <top style="dotted">
        <color theme="4"/>
      </top>
      <bottom style="thin">
        <color theme="4"/>
      </bottom>
      <diagonal/>
    </border>
    <border>
      <left style="medium">
        <color theme="4"/>
      </left>
      <right style="dotted">
        <color theme="4"/>
      </right>
      <top/>
      <bottom style="dotted">
        <color theme="4"/>
      </bottom>
      <diagonal/>
    </border>
    <border>
      <left/>
      <right style="dotted">
        <color theme="4"/>
      </right>
      <top/>
      <bottom style="dotted">
        <color theme="4"/>
      </bottom>
      <diagonal/>
    </border>
    <border>
      <left style="medium">
        <color theme="4"/>
      </left>
      <right style="dotted">
        <color theme="4"/>
      </right>
      <top style="dotted">
        <color theme="4"/>
      </top>
      <bottom style="dotted">
        <color theme="4"/>
      </bottom>
      <diagonal/>
    </border>
    <border>
      <left/>
      <right style="dotted">
        <color theme="4"/>
      </right>
      <top style="dotted">
        <color theme="4"/>
      </top>
      <bottom style="dotted">
        <color theme="4"/>
      </bottom>
      <diagonal/>
    </border>
    <border>
      <left style="dotted">
        <color theme="4"/>
      </left>
      <right style="dotted">
        <color theme="4"/>
      </right>
      <top style="dotted">
        <color theme="4"/>
      </top>
      <bottom style="dotted">
        <color theme="4"/>
      </bottom>
      <diagonal/>
    </border>
    <border>
      <left style="dotted">
        <color theme="4"/>
      </left>
      <right style="medium">
        <color theme="4"/>
      </right>
      <top style="dotted">
        <color theme="4"/>
      </top>
      <bottom style="dotted">
        <color theme="4"/>
      </bottom>
      <diagonal/>
    </border>
    <border>
      <left style="medium">
        <color theme="4"/>
      </left>
      <right style="dotted">
        <color theme="4"/>
      </right>
      <top style="dotted">
        <color theme="4"/>
      </top>
      <bottom/>
      <diagonal/>
    </border>
    <border>
      <left style="dotted">
        <color theme="4"/>
      </left>
      <right style="thin">
        <color theme="4"/>
      </right>
      <top style="dotted">
        <color theme="4"/>
      </top>
      <bottom/>
      <diagonal/>
    </border>
    <border>
      <left/>
      <right style="dotted">
        <color theme="4"/>
      </right>
      <top style="dotted">
        <color theme="4"/>
      </top>
      <bottom/>
      <diagonal/>
    </border>
    <border>
      <left/>
      <right style="thin">
        <color theme="4"/>
      </right>
      <top/>
      <bottom style="thin">
        <color theme="4"/>
      </bottom>
      <diagonal/>
    </border>
    <border>
      <left style="thin">
        <color theme="4"/>
      </left>
      <right style="dotted">
        <color rgb="FF002060"/>
      </right>
      <top/>
      <bottom style="thin">
        <color theme="4"/>
      </bottom>
      <diagonal/>
    </border>
    <border>
      <left/>
      <right/>
      <top/>
      <bottom style="thin">
        <color theme="4"/>
      </bottom>
      <diagonal/>
    </border>
    <border>
      <left/>
      <right style="dotted">
        <color rgb="FF002060"/>
      </right>
      <top/>
      <bottom style="thin">
        <color theme="4"/>
      </bottom>
      <diagonal/>
    </border>
    <border>
      <left style="dotted">
        <color rgb="FF002060"/>
      </left>
      <right style="medium">
        <color theme="4"/>
      </right>
      <top/>
      <bottom style="thin">
        <color theme="4"/>
      </bottom>
      <diagonal/>
    </border>
    <border>
      <left style="thick">
        <color theme="4"/>
      </left>
      <right style="medium">
        <color theme="4"/>
      </right>
      <top style="medium">
        <color theme="4"/>
      </top>
      <bottom style="medium">
        <color theme="4"/>
      </bottom>
      <diagonal/>
    </border>
    <border>
      <left style="medium">
        <color theme="4"/>
      </left>
      <right style="thick">
        <color theme="4"/>
      </right>
      <top style="medium">
        <color theme="4"/>
      </top>
      <bottom style="medium">
        <color theme="4"/>
      </bottom>
      <diagonal/>
    </border>
    <border>
      <left style="thick">
        <color theme="4"/>
      </left>
      <right style="medium">
        <color theme="4"/>
      </right>
      <top style="medium">
        <color theme="4"/>
      </top>
      <bottom style="thick">
        <color theme="4"/>
      </bottom>
      <diagonal/>
    </border>
    <border>
      <left style="medium">
        <color theme="4"/>
      </left>
      <right style="medium">
        <color theme="4"/>
      </right>
      <top style="medium">
        <color theme="4"/>
      </top>
      <bottom style="thick">
        <color theme="4"/>
      </bottom>
      <diagonal/>
    </border>
    <border>
      <left style="medium">
        <color theme="4"/>
      </left>
      <right style="thick">
        <color theme="4"/>
      </right>
      <top style="medium">
        <color theme="4"/>
      </top>
      <bottom style="thick">
        <color theme="4"/>
      </bottom>
      <diagonal/>
    </border>
    <border>
      <left style="medium">
        <color theme="4"/>
      </left>
      <right/>
      <top/>
      <bottom style="medium">
        <color theme="4"/>
      </bottom>
      <diagonal/>
    </border>
    <border>
      <left/>
      <right/>
      <top/>
      <bottom style="medium">
        <color theme="4"/>
      </bottom>
      <diagonal/>
    </border>
    <border>
      <left style="medium">
        <color theme="0"/>
      </left>
      <right style="medium">
        <color theme="0"/>
      </right>
      <top style="medium">
        <color theme="4"/>
      </top>
      <bottom/>
      <diagonal/>
    </border>
    <border>
      <left style="thin">
        <color theme="4"/>
      </left>
      <right style="thin">
        <color theme="0" tint="-4.9989318521683403E-2"/>
      </right>
      <top style="thin">
        <color theme="0" tint="-4.9989318521683403E-2"/>
      </top>
      <bottom style="thin">
        <color theme="0" tint="-4.9989318521683403E-2"/>
      </bottom>
      <diagonal/>
    </border>
    <border>
      <left style="thin">
        <color theme="4"/>
      </left>
      <right style="thin">
        <color theme="0" tint="-4.9989318521683403E-2"/>
      </right>
      <top style="thin">
        <color theme="0" tint="-4.9989318521683403E-2"/>
      </top>
      <bottom style="thin">
        <color auto="1"/>
      </bottom>
      <diagonal/>
    </border>
    <border>
      <left style="thin">
        <color theme="0"/>
      </left>
      <right style="thin">
        <color theme="4"/>
      </right>
      <top style="thin">
        <color theme="0"/>
      </top>
      <bottom style="thin">
        <color auto="1"/>
      </bottom>
      <diagonal/>
    </border>
    <border>
      <left style="thin">
        <color theme="4"/>
      </left>
      <right style="thin">
        <color theme="0"/>
      </right>
      <top style="thin">
        <color theme="4" tint="0.39997558519241921"/>
      </top>
      <bottom/>
      <diagonal/>
    </border>
    <border>
      <left style="thin">
        <color theme="0"/>
      </left>
      <right style="thin">
        <color theme="0"/>
      </right>
      <top style="thin">
        <color theme="4" tint="0.39997558519241921"/>
      </top>
      <bottom/>
      <diagonal/>
    </border>
    <border>
      <left style="thin">
        <color theme="0"/>
      </left>
      <right style="thin">
        <color theme="4"/>
      </right>
      <top style="thin">
        <color theme="4" tint="0.39997558519241921"/>
      </top>
      <bottom/>
      <diagonal/>
    </border>
    <border>
      <left style="thin">
        <color theme="4"/>
      </left>
      <right style="thin">
        <color theme="0" tint="-4.9989318521683403E-2"/>
      </right>
      <top/>
      <bottom style="thin">
        <color theme="0" tint="-4.9989318521683403E-2"/>
      </bottom>
      <diagonal/>
    </border>
    <border>
      <left style="thin">
        <color theme="0"/>
      </left>
      <right style="thin">
        <color theme="4"/>
      </right>
      <top/>
      <bottom style="thin">
        <color theme="0"/>
      </bottom>
      <diagonal/>
    </border>
    <border>
      <left style="thin">
        <color theme="4"/>
      </left>
      <right style="thin">
        <color theme="0"/>
      </right>
      <top/>
      <bottom style="double">
        <color theme="4"/>
      </bottom>
      <diagonal/>
    </border>
    <border>
      <left style="thin">
        <color theme="0"/>
      </left>
      <right style="thin">
        <color theme="0"/>
      </right>
      <top/>
      <bottom style="double">
        <color theme="4"/>
      </bottom>
      <diagonal/>
    </border>
    <border>
      <left style="thin">
        <color theme="0"/>
      </left>
      <right style="thin">
        <color theme="4"/>
      </right>
      <top/>
      <bottom style="double">
        <color theme="4"/>
      </bottom>
      <diagonal/>
    </border>
    <border>
      <left style="thin">
        <color theme="4"/>
      </left>
      <right style="thin">
        <color theme="4"/>
      </right>
      <top style="thin">
        <color theme="4"/>
      </top>
      <bottom style="double">
        <color theme="4"/>
      </bottom>
      <diagonal/>
    </border>
    <border>
      <left/>
      <right style="medium">
        <color indexed="64"/>
      </right>
      <top style="medium">
        <color theme="4"/>
      </top>
      <bottom style="medium">
        <color theme="4"/>
      </bottom>
      <diagonal/>
    </border>
    <border>
      <left style="dotted">
        <color theme="4"/>
      </left>
      <right style="dotted">
        <color theme="4"/>
      </right>
      <top style="medium">
        <color theme="4"/>
      </top>
      <bottom/>
      <diagonal/>
    </border>
    <border>
      <left style="thin">
        <color theme="4"/>
      </left>
      <right style="dotted">
        <color theme="4"/>
      </right>
      <top style="medium">
        <color theme="4"/>
      </top>
      <bottom/>
      <diagonal/>
    </border>
    <border>
      <left style="double">
        <color theme="4"/>
      </left>
      <right style="medium">
        <color theme="4"/>
      </right>
      <top style="dotted">
        <color theme="4"/>
      </top>
      <bottom style="double">
        <color theme="4"/>
      </bottom>
      <diagonal/>
    </border>
    <border>
      <left style="dotted">
        <color theme="4"/>
      </left>
      <right style="dotted">
        <color theme="4"/>
      </right>
      <top style="dotted">
        <color theme="4"/>
      </top>
      <bottom style="double">
        <color theme="4"/>
      </bottom>
      <diagonal/>
    </border>
    <border>
      <left style="medium">
        <color theme="4"/>
      </left>
      <right style="dotted">
        <color theme="4"/>
      </right>
      <top style="dotted">
        <color theme="4"/>
      </top>
      <bottom style="double">
        <color theme="4"/>
      </bottom>
      <diagonal/>
    </border>
    <border>
      <left/>
      <right style="medium">
        <color theme="4"/>
      </right>
      <top style="dotted">
        <color theme="4"/>
      </top>
      <bottom style="medium">
        <color theme="4"/>
      </bottom>
      <diagonal/>
    </border>
    <border>
      <left/>
      <right/>
      <top style="dotted">
        <color theme="4"/>
      </top>
      <bottom style="medium">
        <color theme="4"/>
      </bottom>
      <diagonal/>
    </border>
    <border>
      <left style="double">
        <color theme="4"/>
      </left>
      <right style="medium">
        <color theme="4"/>
      </right>
      <top style="dotted">
        <color theme="4"/>
      </top>
      <bottom/>
      <diagonal/>
    </border>
    <border>
      <left style="medium">
        <color theme="4"/>
      </left>
      <right/>
      <top style="dotted">
        <color theme="4"/>
      </top>
      <bottom style="dotted">
        <color theme="4"/>
      </bottom>
      <diagonal/>
    </border>
    <border>
      <left style="double">
        <color theme="4"/>
      </left>
      <right style="medium">
        <color theme="4"/>
      </right>
      <top style="dotted">
        <color theme="4"/>
      </top>
      <bottom style="dotted">
        <color theme="4"/>
      </bottom>
      <diagonal/>
    </border>
    <border>
      <left/>
      <right style="medium">
        <color theme="4"/>
      </right>
      <top style="medium">
        <color theme="4"/>
      </top>
      <bottom style="dotted">
        <color theme="4"/>
      </bottom>
      <diagonal/>
    </border>
    <border>
      <left/>
      <right/>
      <top style="medium">
        <color theme="4"/>
      </top>
      <bottom style="dotted">
        <color theme="4"/>
      </bottom>
      <diagonal/>
    </border>
    <border>
      <left style="medium">
        <color theme="4"/>
      </left>
      <right/>
      <top style="medium">
        <color theme="4"/>
      </top>
      <bottom style="dotted">
        <color theme="4"/>
      </bottom>
      <diagonal/>
    </border>
    <border>
      <left style="double">
        <color theme="4"/>
      </left>
      <right style="medium">
        <color theme="4"/>
      </right>
      <top style="medium">
        <color theme="4"/>
      </top>
      <bottom style="dotted">
        <color theme="4"/>
      </bottom>
      <diagonal/>
    </border>
    <border>
      <left style="dotted">
        <color theme="4"/>
      </left>
      <right style="dotted">
        <color theme="4"/>
      </right>
      <top style="medium">
        <color theme="4"/>
      </top>
      <bottom style="dotted">
        <color theme="4"/>
      </bottom>
      <diagonal/>
    </border>
    <border>
      <left style="medium">
        <color theme="4"/>
      </left>
      <right style="dotted">
        <color theme="4"/>
      </right>
      <top style="medium">
        <color theme="4"/>
      </top>
      <bottom style="dotted">
        <color theme="4"/>
      </bottom>
      <diagonal/>
    </border>
    <border>
      <left style="thin">
        <color theme="0"/>
      </left>
      <right/>
      <top style="medium">
        <color rgb="FF7030A0"/>
      </top>
      <bottom/>
      <diagonal/>
    </border>
    <border>
      <left/>
      <right style="medium">
        <color rgb="FF002060"/>
      </right>
      <top style="medium">
        <color rgb="FF7030A0"/>
      </top>
      <bottom/>
      <diagonal/>
    </border>
    <border>
      <left style="thin">
        <color theme="0"/>
      </left>
      <right/>
      <top/>
      <bottom style="medium">
        <color rgb="FF7030A0"/>
      </bottom>
      <diagonal/>
    </border>
    <border>
      <left/>
      <right style="medium">
        <color rgb="FF002060"/>
      </right>
      <top/>
      <bottom style="medium">
        <color rgb="FF7030A0"/>
      </bottom>
      <diagonal/>
    </border>
    <border>
      <left style="thick">
        <color rgb="FF7030A0"/>
      </left>
      <right style="thin">
        <color rgb="FF7030A0"/>
      </right>
      <top style="medium">
        <color rgb="FF7030A0"/>
      </top>
      <bottom style="dotted">
        <color rgb="FF7030A0"/>
      </bottom>
      <diagonal/>
    </border>
    <border>
      <left/>
      <right style="dotted">
        <color theme="4"/>
      </right>
      <top style="medium">
        <color rgb="FF7030A0"/>
      </top>
      <bottom style="dotted">
        <color theme="4"/>
      </bottom>
      <diagonal/>
    </border>
    <border>
      <left style="dotted">
        <color theme="4"/>
      </left>
      <right style="dotted">
        <color theme="4"/>
      </right>
      <top style="medium">
        <color rgb="FF7030A0"/>
      </top>
      <bottom style="dotted">
        <color theme="4"/>
      </bottom>
      <diagonal/>
    </border>
    <border>
      <left style="dotted">
        <color theme="4"/>
      </left>
      <right style="thick">
        <color rgb="FF7030A0"/>
      </right>
      <top style="medium">
        <color rgb="FF7030A0"/>
      </top>
      <bottom style="dotted">
        <color theme="4"/>
      </bottom>
      <diagonal/>
    </border>
    <border>
      <left style="thick">
        <color rgb="FF7030A0"/>
      </left>
      <right style="thin">
        <color rgb="FF7030A0"/>
      </right>
      <top/>
      <bottom style="dotted">
        <color rgb="FF7030A0"/>
      </bottom>
      <diagonal/>
    </border>
    <border>
      <left style="dotted">
        <color theme="4"/>
      </left>
      <right style="thick">
        <color rgb="FF7030A0"/>
      </right>
      <top/>
      <bottom style="dotted">
        <color theme="4"/>
      </bottom>
      <diagonal/>
    </border>
    <border>
      <left style="thick">
        <color rgb="FF7030A0"/>
      </left>
      <right style="thin">
        <color rgb="FF7030A0"/>
      </right>
      <top style="dotted">
        <color rgb="FF7030A0"/>
      </top>
      <bottom style="dotted">
        <color rgb="FF7030A0"/>
      </bottom>
      <diagonal/>
    </border>
    <border>
      <left style="dotted">
        <color theme="4"/>
      </left>
      <right style="thick">
        <color rgb="FF7030A0"/>
      </right>
      <top style="dotted">
        <color theme="4"/>
      </top>
      <bottom style="dotted">
        <color theme="4"/>
      </bottom>
      <diagonal/>
    </border>
    <border>
      <left style="thick">
        <color rgb="FF7030A0"/>
      </left>
      <right style="thin">
        <color rgb="FF7030A0"/>
      </right>
      <top style="dotted">
        <color rgb="FF7030A0"/>
      </top>
      <bottom style="thick">
        <color rgb="FF7030A0"/>
      </bottom>
      <diagonal/>
    </border>
    <border>
      <left/>
      <right style="dotted">
        <color theme="4"/>
      </right>
      <top style="dotted">
        <color theme="4"/>
      </top>
      <bottom style="thick">
        <color rgb="FF7030A0"/>
      </bottom>
      <diagonal/>
    </border>
    <border>
      <left style="dotted">
        <color theme="4"/>
      </left>
      <right style="dotted">
        <color theme="4"/>
      </right>
      <top style="dotted">
        <color theme="4"/>
      </top>
      <bottom style="thick">
        <color rgb="FF7030A0"/>
      </bottom>
      <diagonal/>
    </border>
    <border>
      <left style="dotted">
        <color theme="4"/>
      </left>
      <right style="thick">
        <color rgb="FF7030A0"/>
      </right>
      <top style="dotted">
        <color theme="4"/>
      </top>
      <bottom style="thick">
        <color rgb="FF7030A0"/>
      </bottom>
      <diagonal/>
    </border>
    <border>
      <left/>
      <right/>
      <top style="thin">
        <color auto="1"/>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style="thin">
        <color auto="1"/>
      </right>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theme="4"/>
      </left>
      <right style="medium">
        <color theme="4"/>
      </right>
      <top style="medium">
        <color theme="4"/>
      </top>
      <bottom/>
      <diagonal/>
    </border>
    <border>
      <left style="medium">
        <color theme="4"/>
      </left>
      <right style="medium">
        <color indexed="64"/>
      </right>
      <top style="medium">
        <color indexed="64"/>
      </top>
      <bottom style="medium">
        <color indexed="64"/>
      </bottom>
      <diagonal/>
    </border>
    <border>
      <left/>
      <right style="medium">
        <color indexed="64"/>
      </right>
      <top style="medium">
        <color indexed="64"/>
      </top>
      <bottom/>
      <diagonal/>
    </border>
    <border>
      <left/>
      <right/>
      <top/>
      <bottom style="medium">
        <color indexed="64"/>
      </bottom>
      <diagonal/>
    </border>
    <border>
      <left style="medium">
        <color indexed="64"/>
      </left>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right/>
      <top style="medium">
        <color indexed="64"/>
      </top>
      <bottom style="medium">
        <color theme="4"/>
      </bottom>
      <diagonal/>
    </border>
    <border>
      <left/>
      <right style="medium">
        <color indexed="64"/>
      </right>
      <top style="medium">
        <color indexed="64"/>
      </top>
      <bottom style="medium">
        <color theme="4"/>
      </bottom>
      <diagonal/>
    </border>
    <border>
      <left style="medium">
        <color indexed="64"/>
      </left>
      <right/>
      <top/>
      <bottom/>
      <diagonal/>
    </border>
    <border>
      <left style="medium">
        <color theme="4"/>
      </left>
      <right style="medium">
        <color indexed="64"/>
      </right>
      <top style="medium">
        <color theme="4"/>
      </top>
      <bottom/>
      <diagonal/>
    </border>
    <border>
      <left style="medium">
        <color indexed="64"/>
      </left>
      <right/>
      <top style="medium">
        <color theme="4"/>
      </top>
      <bottom style="medium">
        <color indexed="64"/>
      </bottom>
      <diagonal/>
    </border>
    <border>
      <left/>
      <right style="medium">
        <color indexed="64"/>
      </right>
      <top style="medium">
        <color theme="4"/>
      </top>
      <bottom style="medium">
        <color indexed="64"/>
      </bottom>
      <diagonal/>
    </border>
    <border>
      <left style="medium">
        <color indexed="64"/>
      </left>
      <right style="medium">
        <color theme="4"/>
      </right>
      <top style="medium">
        <color indexed="64"/>
      </top>
      <bottom style="medium">
        <color theme="4"/>
      </bottom>
      <diagonal/>
    </border>
    <border>
      <left style="medium">
        <color theme="4"/>
      </left>
      <right style="medium">
        <color theme="4"/>
      </right>
      <top style="medium">
        <color indexed="64"/>
      </top>
      <bottom style="medium">
        <color theme="4"/>
      </bottom>
      <diagonal/>
    </border>
    <border>
      <left style="medium">
        <color theme="4"/>
      </left>
      <right style="medium">
        <color indexed="64"/>
      </right>
      <top style="medium">
        <color indexed="64"/>
      </top>
      <bottom style="medium">
        <color theme="4"/>
      </bottom>
      <diagonal/>
    </border>
    <border>
      <left/>
      <right style="thin">
        <color theme="4"/>
      </right>
      <top style="medium">
        <color indexed="64"/>
      </top>
      <bottom/>
      <diagonal/>
    </border>
    <border>
      <left style="thin">
        <color theme="4"/>
      </left>
      <right/>
      <top style="thin">
        <color indexed="64"/>
      </top>
      <bottom style="thin">
        <color indexed="64"/>
      </bottom>
      <diagonal/>
    </border>
    <border>
      <left/>
      <right style="medium">
        <color indexed="64"/>
      </right>
      <top style="thin">
        <color indexed="64"/>
      </top>
      <bottom style="thin">
        <color indexed="64"/>
      </bottom>
      <diagonal/>
    </border>
    <border>
      <left style="medium">
        <color rgb="FF7030A0"/>
      </left>
      <right/>
      <top/>
      <bottom style="medium">
        <color theme="4"/>
      </bottom>
      <diagonal/>
    </border>
    <border>
      <left style="thin">
        <color theme="4"/>
      </left>
      <right style="dotted">
        <color rgb="FF002060"/>
      </right>
      <top/>
      <bottom style="medium">
        <color theme="4"/>
      </bottom>
      <diagonal/>
    </border>
    <border>
      <left/>
      <right style="dotted">
        <color rgb="FF002060"/>
      </right>
      <top/>
      <bottom style="medium">
        <color theme="4"/>
      </bottom>
      <diagonal/>
    </border>
    <border>
      <left style="dotted">
        <color rgb="FF002060"/>
      </left>
      <right style="medium">
        <color theme="4"/>
      </right>
      <top/>
      <bottom style="medium">
        <color theme="4"/>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medium">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dotted">
        <color indexed="64"/>
      </left>
      <right/>
      <top style="thin">
        <color indexed="64"/>
      </top>
      <bottom style="dotted">
        <color indexed="64"/>
      </bottom>
      <diagonal/>
    </border>
    <border>
      <left style="dotted">
        <color indexed="64"/>
      </left>
      <right/>
      <top style="dotted">
        <color indexed="64"/>
      </top>
      <bottom style="dotted">
        <color indexed="64"/>
      </bottom>
      <diagonal/>
    </border>
    <border>
      <left style="dotted">
        <color indexed="64"/>
      </left>
      <right/>
      <top style="dotted">
        <color indexed="64"/>
      </top>
      <bottom style="thin">
        <color indexed="64"/>
      </bottom>
      <diagonal/>
    </border>
    <border>
      <left style="medium">
        <color indexed="64"/>
      </left>
      <right/>
      <top style="medium">
        <color theme="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dotted">
        <color indexed="64"/>
      </right>
      <top style="thin">
        <color indexed="64"/>
      </top>
      <bottom style="dotted">
        <color indexed="64"/>
      </bottom>
      <diagonal/>
    </border>
    <border>
      <left style="medium">
        <color indexed="64"/>
      </left>
      <right/>
      <top style="thin">
        <color indexed="64"/>
      </top>
      <bottom style="dotted">
        <color indexed="64"/>
      </bottom>
      <diagonal/>
    </border>
    <border>
      <left/>
      <right style="thin">
        <color indexed="64"/>
      </right>
      <top style="thin">
        <color indexed="64"/>
      </top>
      <bottom style="dotted">
        <color indexed="64"/>
      </bottom>
      <diagonal/>
    </border>
    <border>
      <left style="medium">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top style="dotted">
        <color indexed="64"/>
      </top>
      <bottom/>
      <diagonal/>
    </border>
    <border>
      <left style="medium">
        <color theme="0"/>
      </left>
      <right/>
      <top style="medium">
        <color theme="4"/>
      </top>
      <bottom style="medium">
        <color theme="4"/>
      </bottom>
      <diagonal/>
    </border>
    <border>
      <left style="medium">
        <color theme="4"/>
      </left>
      <right/>
      <top style="dotted">
        <color theme="4"/>
      </top>
      <bottom style="thin">
        <color indexed="64"/>
      </bottom>
      <diagonal/>
    </border>
    <border>
      <left/>
      <right/>
      <top style="dotted">
        <color theme="4"/>
      </top>
      <bottom style="thin">
        <color indexed="64"/>
      </bottom>
      <diagonal/>
    </border>
    <border>
      <left/>
      <right style="medium">
        <color theme="4"/>
      </right>
      <top style="dotted">
        <color theme="4"/>
      </top>
      <bottom style="thin">
        <color indexed="64"/>
      </bottom>
      <diagonal/>
    </border>
    <border>
      <left/>
      <right style="medium">
        <color theme="4"/>
      </right>
      <top/>
      <bottom style="dotted">
        <color theme="4"/>
      </bottom>
      <diagonal/>
    </border>
    <border>
      <left style="thin">
        <color indexed="64"/>
      </left>
      <right/>
      <top style="thin">
        <color indexed="64"/>
      </top>
      <bottom style="dotted">
        <color indexed="64"/>
      </bottom>
      <diagonal/>
    </border>
    <border>
      <left style="thin">
        <color theme="0" tint="-4.9989318521683403E-2"/>
      </left>
      <right style="thin">
        <color theme="4"/>
      </right>
      <top style="thin">
        <color theme="0"/>
      </top>
      <bottom style="thin">
        <color indexed="64"/>
      </bottom>
      <diagonal/>
    </border>
  </borders>
  <cellStyleXfs count="14">
    <xf numFmtId="0" fontId="0" fillId="0" borderId="0"/>
    <xf numFmtId="164" fontId="6" fillId="0" borderId="0" applyFont="0" applyFill="0" applyBorder="0" applyAlignment="0" applyProtection="0"/>
    <xf numFmtId="0" fontId="8" fillId="0" borderId="0"/>
    <xf numFmtId="165" fontId="8" fillId="0" borderId="0" applyFont="0" applyFill="0" applyBorder="0" applyAlignment="0" applyProtection="0"/>
    <xf numFmtId="164" fontId="8" fillId="0" borderId="0" applyFont="0" applyFill="0" applyBorder="0" applyAlignment="0" applyProtection="0"/>
    <xf numFmtId="0" fontId="20" fillId="0" borderId="0"/>
    <xf numFmtId="169" fontId="8" fillId="0" borderId="0"/>
    <xf numFmtId="0" fontId="35" fillId="16" borderId="0" applyNumberFormat="0" applyBorder="0" applyAlignment="0" applyProtection="0"/>
    <xf numFmtId="0" fontId="2" fillId="0" borderId="0"/>
    <xf numFmtId="0" fontId="14" fillId="0" borderId="0"/>
    <xf numFmtId="0" fontId="51" fillId="0" borderId="0"/>
    <xf numFmtId="171" fontId="14" fillId="0" borderId="0"/>
    <xf numFmtId="0" fontId="1" fillId="0" borderId="0"/>
    <xf numFmtId="0" fontId="14" fillId="0" borderId="0"/>
  </cellStyleXfs>
  <cellXfs count="547">
    <xf numFmtId="0" fontId="0" fillId="0" borderId="0" xfId="0"/>
    <xf numFmtId="0" fontId="3" fillId="0" borderId="0" xfId="0" applyFont="1"/>
    <xf numFmtId="0" fontId="3" fillId="0" borderId="0" xfId="0" applyFont="1" applyAlignment="1">
      <alignment horizontal="center"/>
    </xf>
    <xf numFmtId="0" fontId="0" fillId="0" borderId="0" xfId="0" applyAlignment="1">
      <alignment horizontal="center" vertical="top" wrapText="1"/>
    </xf>
    <xf numFmtId="0" fontId="0" fillId="0" borderId="0" xfId="0" applyAlignment="1">
      <alignment vertical="top" wrapText="1"/>
    </xf>
    <xf numFmtId="0" fontId="0" fillId="0" borderId="0" xfId="0" applyAlignment="1">
      <alignment horizontal="center"/>
    </xf>
    <xf numFmtId="166" fontId="0" fillId="0" borderId="0" xfId="1" applyNumberFormat="1" applyFont="1"/>
    <xf numFmtId="166" fontId="0" fillId="0" borderId="0" xfId="1" applyNumberFormat="1" applyFont="1" applyFill="1" applyBorder="1"/>
    <xf numFmtId="0" fontId="13" fillId="3" borderId="0" xfId="0" applyFont="1" applyFill="1" applyAlignment="1">
      <alignment horizontal="center" vertical="center" wrapText="1"/>
    </xf>
    <xf numFmtId="0" fontId="14" fillId="0" borderId="0" xfId="0" applyFont="1" applyAlignment="1">
      <alignment horizontal="justify" vertical="center" wrapText="1"/>
    </xf>
    <xf numFmtId="0" fontId="5" fillId="0" borderId="0" xfId="0" applyFont="1" applyAlignment="1">
      <alignment horizontal="center" vertical="center" wrapText="1"/>
    </xf>
    <xf numFmtId="0" fontId="11" fillId="0" borderId="0" xfId="0" applyFont="1"/>
    <xf numFmtId="0" fontId="4" fillId="0" borderId="0" xfId="0" applyFont="1"/>
    <xf numFmtId="0" fontId="16" fillId="0" borderId="0" xfId="0" applyFont="1"/>
    <xf numFmtId="0" fontId="16" fillId="0" borderId="0" xfId="0" applyFont="1" applyAlignment="1">
      <alignment horizontal="center"/>
    </xf>
    <xf numFmtId="0" fontId="0" fillId="2" borderId="0" xfId="0" applyFill="1" applyAlignment="1">
      <alignment vertical="center"/>
    </xf>
    <xf numFmtId="0" fontId="20" fillId="0" borderId="0" xfId="5"/>
    <xf numFmtId="49" fontId="21" fillId="5" borderId="0" xfId="5" applyNumberFormat="1" applyFont="1" applyFill="1" applyAlignment="1" applyProtection="1">
      <alignment vertical="top" wrapText="1"/>
      <protection locked="0"/>
    </xf>
    <xf numFmtId="0" fontId="22" fillId="6" borderId="0" xfId="5" applyFont="1" applyFill="1" applyAlignment="1" applyProtection="1">
      <alignment vertical="top" wrapText="1"/>
      <protection locked="0"/>
    </xf>
    <xf numFmtId="49" fontId="22" fillId="6" borderId="0" xfId="5" applyNumberFormat="1" applyFont="1" applyFill="1" applyAlignment="1" applyProtection="1">
      <alignment vertical="top" wrapText="1"/>
      <protection locked="0"/>
    </xf>
    <xf numFmtId="49" fontId="21" fillId="8" borderId="0" xfId="5" applyNumberFormat="1" applyFont="1" applyFill="1" applyAlignment="1" applyProtection="1">
      <alignment vertical="top" wrapText="1"/>
      <protection locked="0"/>
    </xf>
    <xf numFmtId="0" fontId="21" fillId="8" borderId="0" xfId="5" applyFont="1" applyFill="1" applyAlignment="1" applyProtection="1">
      <alignment vertical="top" wrapText="1"/>
      <protection locked="0"/>
    </xf>
    <xf numFmtId="49" fontId="23" fillId="9" borderId="0" xfId="5" applyNumberFormat="1" applyFont="1" applyFill="1" applyAlignment="1" applyProtection="1">
      <alignment vertical="top" wrapText="1"/>
      <protection locked="0"/>
    </xf>
    <xf numFmtId="49" fontId="24" fillId="0" borderId="0" xfId="5" applyNumberFormat="1" applyFont="1" applyProtection="1">
      <protection locked="0"/>
    </xf>
    <xf numFmtId="49" fontId="10" fillId="0" borderId="0" xfId="5" applyNumberFormat="1" applyFont="1" applyAlignment="1" applyProtection="1">
      <alignment vertical="top" wrapText="1"/>
      <protection locked="0"/>
    </xf>
    <xf numFmtId="49" fontId="20" fillId="0" borderId="0" xfId="5" applyNumberFormat="1"/>
    <xf numFmtId="0" fontId="5" fillId="0" borderId="0" xfId="5" applyFont="1" applyAlignment="1" applyProtection="1">
      <alignment vertical="top" wrapText="1"/>
      <protection locked="0"/>
    </xf>
    <xf numFmtId="0" fontId="5" fillId="0" borderId="0" xfId="0" applyFont="1" applyAlignment="1">
      <alignment horizontal="justify" vertical="center" wrapText="1"/>
    </xf>
    <xf numFmtId="49" fontId="22" fillId="6" borderId="0" xfId="5" applyNumberFormat="1" applyFont="1" applyFill="1" applyAlignment="1" applyProtection="1">
      <alignment vertical="top"/>
      <protection locked="0"/>
    </xf>
    <xf numFmtId="0" fontId="20" fillId="0" borderId="0" xfId="5" applyAlignment="1">
      <alignment wrapText="1"/>
    </xf>
    <xf numFmtId="49" fontId="10" fillId="9" borderId="0" xfId="5" applyNumberFormat="1" applyFont="1" applyFill="1" applyAlignment="1" applyProtection="1">
      <alignment vertical="top" wrapText="1"/>
      <protection locked="0"/>
    </xf>
    <xf numFmtId="0" fontId="3" fillId="2" borderId="0" xfId="0" applyFont="1" applyFill="1" applyAlignment="1">
      <alignment wrapText="1"/>
    </xf>
    <xf numFmtId="0" fontId="0" fillId="0" borderId="0" xfId="0" applyAlignment="1">
      <alignment wrapText="1"/>
    </xf>
    <xf numFmtId="0" fontId="3" fillId="0" borderId="0" xfId="0" applyFont="1" applyAlignment="1">
      <alignment vertical="center" wrapText="1"/>
    </xf>
    <xf numFmtId="0" fontId="0" fillId="0" borderId="0" xfId="0" applyAlignment="1">
      <alignment vertical="center" wrapText="1"/>
    </xf>
    <xf numFmtId="0" fontId="13" fillId="0" borderId="0" xfId="0" applyFont="1" applyAlignment="1">
      <alignment horizontal="justify" vertical="center" wrapText="1"/>
    </xf>
    <xf numFmtId="0" fontId="14" fillId="13" borderId="13" xfId="6" applyNumberFormat="1" applyFont="1" applyFill="1" applyBorder="1" applyAlignment="1">
      <alignment vertical="center"/>
    </xf>
    <xf numFmtId="0" fontId="14" fillId="13" borderId="14" xfId="6" applyNumberFormat="1" applyFont="1" applyFill="1" applyBorder="1" applyAlignment="1">
      <alignment vertical="center"/>
    </xf>
    <xf numFmtId="0" fontId="14" fillId="13" borderId="15" xfId="6" applyNumberFormat="1" applyFont="1" applyFill="1" applyBorder="1" applyAlignment="1">
      <alignment horizontal="center" vertical="center" wrapText="1"/>
    </xf>
    <xf numFmtId="0" fontId="14" fillId="13" borderId="16" xfId="6" applyNumberFormat="1" applyFont="1" applyFill="1" applyBorder="1" applyAlignment="1">
      <alignment horizontal="left" vertical="center" wrapText="1"/>
    </xf>
    <xf numFmtId="0" fontId="15" fillId="13" borderId="17" xfId="6" applyNumberFormat="1" applyFont="1" applyFill="1" applyBorder="1" applyAlignment="1">
      <alignment vertical="center" wrapText="1"/>
    </xf>
    <xf numFmtId="164" fontId="14" fillId="14" borderId="18" xfId="1" applyFont="1" applyFill="1" applyBorder="1" applyAlignment="1" applyProtection="1">
      <alignment vertical="center" wrapText="1"/>
      <protection locked="0"/>
    </xf>
    <xf numFmtId="0" fontId="14" fillId="13" borderId="19" xfId="6" applyNumberFormat="1" applyFont="1" applyFill="1" applyBorder="1" applyAlignment="1">
      <alignment horizontal="left" vertical="center" wrapText="1"/>
    </xf>
    <xf numFmtId="0" fontId="15" fillId="13" borderId="20" xfId="6" applyNumberFormat="1" applyFont="1" applyFill="1" applyBorder="1" applyAlignment="1">
      <alignment vertical="center" wrapText="1"/>
    </xf>
    <xf numFmtId="164" fontId="14" fillId="14" borderId="21" xfId="1" applyFont="1" applyFill="1" applyBorder="1" applyAlignment="1" applyProtection="1">
      <alignment vertical="center" wrapText="1"/>
      <protection locked="0"/>
    </xf>
    <xf numFmtId="0" fontId="15" fillId="13" borderId="20" xfId="6" applyNumberFormat="1" applyFont="1" applyFill="1" applyBorder="1" applyAlignment="1" applyProtection="1">
      <alignment vertical="center" wrapText="1"/>
      <protection locked="0"/>
    </xf>
    <xf numFmtId="0" fontId="14" fillId="13" borderId="22" xfId="6" applyNumberFormat="1" applyFont="1" applyFill="1" applyBorder="1" applyAlignment="1">
      <alignment horizontal="left" vertical="center" wrapText="1"/>
    </xf>
    <xf numFmtId="0" fontId="15" fillId="13" borderId="23" xfId="6" applyNumberFormat="1" applyFont="1" applyFill="1" applyBorder="1" applyAlignment="1">
      <alignment vertical="center" wrapText="1"/>
    </xf>
    <xf numFmtId="164" fontId="14" fillId="14" borderId="24" xfId="1" applyFont="1" applyFill="1" applyBorder="1" applyAlignment="1" applyProtection="1">
      <alignment vertical="center" wrapText="1"/>
      <protection locked="0"/>
    </xf>
    <xf numFmtId="0" fontId="33" fillId="0" borderId="27" xfId="0" applyFont="1" applyBorder="1" applyAlignment="1">
      <alignment horizontal="center" vertical="center" wrapText="1"/>
    </xf>
    <xf numFmtId="0" fontId="33" fillId="0" borderId="26" xfId="0" applyFont="1" applyBorder="1" applyAlignment="1">
      <alignment horizontal="center" vertical="center" wrapText="1"/>
    </xf>
    <xf numFmtId="0" fontId="34" fillId="0" borderId="28" xfId="0" applyFont="1" applyBorder="1" applyAlignment="1">
      <alignment horizontal="center" vertical="center" wrapText="1"/>
    </xf>
    <xf numFmtId="0" fontId="34" fillId="0" borderId="29" xfId="0" applyFont="1" applyBorder="1" applyAlignment="1">
      <alignment horizontal="justify" vertical="center" wrapText="1"/>
    </xf>
    <xf numFmtId="0" fontId="34" fillId="0" borderId="29" xfId="0" applyFont="1" applyBorder="1" applyAlignment="1">
      <alignment horizontal="center" vertical="center" wrapText="1"/>
    </xf>
    <xf numFmtId="0" fontId="5" fillId="10" borderId="0" xfId="0" applyFont="1" applyFill="1" applyAlignment="1">
      <alignment horizontal="center" vertical="center" wrapText="1"/>
    </xf>
    <xf numFmtId="0" fontId="0" fillId="0" borderId="0" xfId="0" applyAlignment="1">
      <alignment horizontal="center" wrapText="1"/>
    </xf>
    <xf numFmtId="0" fontId="12" fillId="2" borderId="0" xfId="0" applyFont="1" applyFill="1" applyAlignment="1">
      <alignment horizontal="center" vertical="center" wrapText="1"/>
    </xf>
    <xf numFmtId="0" fontId="18" fillId="11" borderId="0" xfId="0" applyFont="1" applyFill="1" applyAlignment="1">
      <alignment horizontal="center" vertical="center" wrapText="1"/>
    </xf>
    <xf numFmtId="0" fontId="17" fillId="15" borderId="0" xfId="0" applyFont="1" applyFill="1" applyAlignment="1">
      <alignment horizontal="center" vertical="center" wrapText="1"/>
    </xf>
    <xf numFmtId="0" fontId="0" fillId="0" borderId="0" xfId="0" applyAlignment="1">
      <alignment horizontal="left" vertical="center"/>
    </xf>
    <xf numFmtId="0" fontId="13" fillId="17" borderId="0" xfId="0" applyFont="1" applyFill="1" applyAlignment="1">
      <alignment horizontal="center" vertical="center" wrapText="1"/>
    </xf>
    <xf numFmtId="0" fontId="13" fillId="17" borderId="0" xfId="0" applyFont="1" applyFill="1" applyAlignment="1">
      <alignment horizontal="justify" vertical="center" wrapText="1"/>
    </xf>
    <xf numFmtId="0" fontId="10" fillId="0" borderId="39" xfId="0" applyFont="1" applyBorder="1" applyAlignment="1">
      <alignment vertical="center" wrapText="1"/>
    </xf>
    <xf numFmtId="0" fontId="5" fillId="0" borderId="44" xfId="0" applyFont="1" applyBorder="1" applyAlignment="1">
      <alignment horizontal="justify" vertical="center" wrapText="1"/>
    </xf>
    <xf numFmtId="0" fontId="13" fillId="17" borderId="46" xfId="0" applyFont="1" applyFill="1" applyBorder="1" applyAlignment="1">
      <alignment horizontal="center" vertical="center" wrapText="1"/>
    </xf>
    <xf numFmtId="0" fontId="13" fillId="17" borderId="47" xfId="0" applyFont="1" applyFill="1" applyBorder="1" applyAlignment="1">
      <alignment horizontal="center" vertical="center" wrapText="1"/>
    </xf>
    <xf numFmtId="167" fontId="3" fillId="0" borderId="47" xfId="0" applyNumberFormat="1" applyFont="1" applyBorder="1" applyAlignment="1">
      <alignment horizontal="right" vertical="center" wrapText="1" indent="1"/>
    </xf>
    <xf numFmtId="0" fontId="38" fillId="0" borderId="49" xfId="0" applyFont="1" applyBorder="1" applyAlignment="1">
      <alignment horizontal="right" vertical="center" wrapText="1"/>
    </xf>
    <xf numFmtId="0" fontId="38" fillId="0" borderId="7" xfId="0" applyFont="1" applyBorder="1" applyAlignment="1">
      <alignment horizontal="right" vertical="center" wrapText="1"/>
    </xf>
    <xf numFmtId="167" fontId="3" fillId="0" borderId="50" xfId="0" applyNumberFormat="1" applyFont="1" applyBorder="1" applyAlignment="1">
      <alignment horizontal="right" vertical="center" wrapText="1" indent="1"/>
    </xf>
    <xf numFmtId="167" fontId="3" fillId="0" borderId="52" xfId="0" applyNumberFormat="1" applyFont="1" applyBorder="1" applyAlignment="1">
      <alignment horizontal="right" vertical="center" wrapText="1" indent="1"/>
    </xf>
    <xf numFmtId="0" fontId="38" fillId="0" borderId="25" xfId="0" applyFont="1" applyBorder="1" applyAlignment="1">
      <alignment horizontal="right" vertical="center" wrapText="1"/>
    </xf>
    <xf numFmtId="0" fontId="38" fillId="0" borderId="53" xfId="0" applyFont="1" applyBorder="1" applyAlignment="1">
      <alignment horizontal="right" vertical="center" wrapText="1"/>
    </xf>
    <xf numFmtId="167" fontId="3" fillId="0" borderId="54" xfId="0" applyNumberFormat="1" applyFont="1" applyBorder="1" applyAlignment="1">
      <alignment horizontal="right" vertical="center" wrapText="1" indent="1"/>
    </xf>
    <xf numFmtId="170" fontId="3" fillId="0" borderId="55" xfId="0" applyNumberFormat="1" applyFont="1" applyBorder="1" applyAlignment="1">
      <alignment horizontal="right" vertical="center" wrapText="1" indent="1"/>
    </xf>
    <xf numFmtId="0" fontId="18" fillId="14" borderId="36" xfId="0" applyFont="1" applyFill="1" applyBorder="1" applyAlignment="1">
      <alignment horizontal="left" vertical="center" wrapText="1"/>
    </xf>
    <xf numFmtId="0" fontId="18" fillId="14" borderId="37" xfId="0" applyFont="1" applyFill="1" applyBorder="1" applyAlignment="1">
      <alignment horizontal="left" vertical="center" wrapText="1"/>
    </xf>
    <xf numFmtId="0" fontId="5" fillId="14" borderId="37" xfId="0" applyFont="1" applyFill="1" applyBorder="1" applyAlignment="1">
      <alignment horizontal="center" vertical="center" wrapText="1"/>
    </xf>
    <xf numFmtId="0" fontId="5" fillId="14" borderId="38" xfId="0" applyFont="1" applyFill="1" applyBorder="1" applyAlignment="1">
      <alignment horizontal="center" vertical="center" wrapText="1"/>
    </xf>
    <xf numFmtId="0" fontId="5" fillId="10" borderId="56" xfId="0" applyFont="1" applyFill="1" applyBorder="1" applyAlignment="1" applyProtection="1">
      <alignment horizontal="justify" vertical="center" wrapText="1"/>
      <protection locked="0"/>
    </xf>
    <xf numFmtId="0" fontId="0" fillId="14" borderId="0" xfId="0" applyFill="1" applyAlignment="1">
      <alignment horizontal="center" vertical="center" wrapText="1"/>
    </xf>
    <xf numFmtId="0" fontId="5" fillId="10" borderId="58" xfId="0" applyFont="1" applyFill="1" applyBorder="1" applyAlignment="1" applyProtection="1">
      <alignment horizontal="justify" vertical="center" wrapText="1"/>
      <protection locked="0"/>
    </xf>
    <xf numFmtId="0" fontId="0" fillId="20" borderId="0" xfId="0" applyFill="1" applyAlignment="1">
      <alignment vertical="center"/>
    </xf>
    <xf numFmtId="0" fontId="35" fillId="16" borderId="0" xfId="7" applyAlignment="1">
      <alignment horizontal="centerContinuous"/>
    </xf>
    <xf numFmtId="0" fontId="5" fillId="10" borderId="62" xfId="0" applyFont="1" applyFill="1" applyBorder="1" applyAlignment="1" applyProtection="1">
      <alignment horizontal="justify" vertical="center" wrapText="1"/>
      <protection locked="0"/>
    </xf>
    <xf numFmtId="0" fontId="5" fillId="0" borderId="63" xfId="0" applyFont="1" applyBorder="1" applyAlignment="1">
      <alignment horizontal="justify" vertical="center" wrapText="1"/>
    </xf>
    <xf numFmtId="0" fontId="0" fillId="14" borderId="67" xfId="0" applyFill="1" applyBorder="1" applyAlignment="1">
      <alignment horizontal="center" vertical="center" wrapText="1"/>
    </xf>
    <xf numFmtId="0" fontId="18" fillId="14" borderId="39" xfId="0" applyFont="1" applyFill="1" applyBorder="1" applyAlignment="1">
      <alignment horizontal="left" vertical="center" wrapText="1"/>
    </xf>
    <xf numFmtId="0" fontId="18" fillId="14" borderId="0" xfId="0" applyFont="1" applyFill="1" applyAlignment="1">
      <alignment horizontal="left" vertical="center" wrapText="1"/>
    </xf>
    <xf numFmtId="0" fontId="5" fillId="14" borderId="0" xfId="0" applyFont="1" applyFill="1" applyAlignment="1">
      <alignment horizontal="center" vertical="center" wrapText="1"/>
    </xf>
    <xf numFmtId="0" fontId="5" fillId="14" borderId="40" xfId="0" applyFont="1" applyFill="1" applyBorder="1" applyAlignment="1">
      <alignment horizontal="center" vertical="center" wrapText="1"/>
    </xf>
    <xf numFmtId="0" fontId="2" fillId="0" borderId="0" xfId="8" applyAlignment="1">
      <alignment vertical="center"/>
    </xf>
    <xf numFmtId="0" fontId="2" fillId="0" borderId="0" xfId="8"/>
    <xf numFmtId="0" fontId="2" fillId="10" borderId="0" xfId="8" applyFill="1" applyAlignment="1" applyProtection="1">
      <alignment horizontal="left" vertical="center"/>
      <protection locked="0"/>
    </xf>
    <xf numFmtId="0" fontId="43" fillId="0" borderId="0" xfId="8" applyFont="1" applyAlignment="1">
      <alignment vertical="center"/>
    </xf>
    <xf numFmtId="0" fontId="2" fillId="0" borderId="0" xfId="8" applyAlignment="1">
      <alignment horizontal="center" vertical="center"/>
    </xf>
    <xf numFmtId="167" fontId="5" fillId="0" borderId="30" xfId="0" applyNumberFormat="1" applyFont="1" applyBorder="1" applyAlignment="1">
      <alignment horizontal="right" vertical="center" wrapText="1" indent="6"/>
    </xf>
    <xf numFmtId="0" fontId="5" fillId="10" borderId="71" xfId="0" applyFont="1" applyFill="1" applyBorder="1" applyAlignment="1">
      <alignment horizontal="justify" vertical="center" wrapText="1"/>
    </xf>
    <xf numFmtId="167" fontId="5" fillId="0" borderId="73" xfId="0" applyNumberFormat="1" applyFont="1" applyBorder="1" applyAlignment="1">
      <alignment horizontal="right" vertical="center" wrapText="1" indent="6"/>
    </xf>
    <xf numFmtId="0" fontId="11" fillId="10" borderId="74" xfId="0" applyFont="1" applyFill="1" applyBorder="1" applyAlignment="1">
      <alignment horizontal="justify" vertical="center" wrapText="1"/>
    </xf>
    <xf numFmtId="0" fontId="13" fillId="17" borderId="36" xfId="0" applyFont="1" applyFill="1" applyBorder="1" applyAlignment="1">
      <alignment horizontal="justify" vertical="center" wrapText="1"/>
    </xf>
    <xf numFmtId="0" fontId="17" fillId="10" borderId="37" xfId="0" applyFont="1" applyFill="1" applyBorder="1" applyAlignment="1" applyProtection="1">
      <alignment horizontal="justify" vertical="center" wrapText="1"/>
      <protection locked="0"/>
    </xf>
    <xf numFmtId="0" fontId="13" fillId="17" borderId="38" xfId="0" applyFont="1" applyFill="1" applyBorder="1" applyAlignment="1">
      <alignment horizontal="justify" vertical="center" wrapText="1"/>
    </xf>
    <xf numFmtId="0" fontId="13" fillId="17" borderId="75" xfId="0" applyFont="1" applyFill="1" applyBorder="1" applyAlignment="1">
      <alignment horizontal="justify" vertical="center" wrapText="1"/>
    </xf>
    <xf numFmtId="0" fontId="13" fillId="17" borderId="76" xfId="0" applyFont="1" applyFill="1" applyBorder="1" applyAlignment="1">
      <alignment horizontal="justify" vertical="center" wrapText="1"/>
    </xf>
    <xf numFmtId="0" fontId="13" fillId="17" borderId="77" xfId="0" applyFont="1" applyFill="1" applyBorder="1" applyAlignment="1">
      <alignment horizontal="center" vertical="center" wrapText="1"/>
    </xf>
    <xf numFmtId="0" fontId="3" fillId="0" borderId="70" xfId="0" applyFont="1" applyBorder="1" applyAlignment="1">
      <alignment vertical="center" wrapText="1"/>
    </xf>
    <xf numFmtId="0" fontId="0" fillId="0" borderId="30" xfId="0" applyBorder="1" applyAlignment="1">
      <alignment horizontal="justify" vertical="center" wrapText="1"/>
    </xf>
    <xf numFmtId="0" fontId="3" fillId="0" borderId="72" xfId="0" applyFont="1" applyBorder="1" applyAlignment="1">
      <alignment vertical="center" wrapText="1"/>
    </xf>
    <xf numFmtId="0" fontId="3" fillId="0" borderId="73" xfId="0" applyFont="1" applyBorder="1" applyAlignment="1">
      <alignment vertical="center" wrapText="1"/>
    </xf>
    <xf numFmtId="0" fontId="19" fillId="17" borderId="0" xfId="0" applyFont="1" applyFill="1" applyAlignment="1">
      <alignment horizontal="center" vertical="center"/>
    </xf>
    <xf numFmtId="0" fontId="2" fillId="0" borderId="78" xfId="8" applyBorder="1" applyAlignment="1">
      <alignment horizontal="center" vertical="center"/>
    </xf>
    <xf numFmtId="0" fontId="2" fillId="0" borderId="79" xfId="8" applyBorder="1" applyAlignment="1">
      <alignment horizontal="center" vertical="center"/>
    </xf>
    <xf numFmtId="0" fontId="42" fillId="21" borderId="81" xfId="8" applyFont="1" applyFill="1" applyBorder="1" applyAlignment="1">
      <alignment horizontal="center" wrapText="1"/>
    </xf>
    <xf numFmtId="0" fontId="42" fillId="21" borderId="82" xfId="8" applyFont="1" applyFill="1" applyBorder="1" applyAlignment="1">
      <alignment horizontal="center" wrapText="1"/>
    </xf>
    <xf numFmtId="0" fontId="42" fillId="21" borderId="83" xfId="8" applyFont="1" applyFill="1" applyBorder="1" applyAlignment="1">
      <alignment horizontal="center" wrapText="1"/>
    </xf>
    <xf numFmtId="0" fontId="2" fillId="0" borderId="84" xfId="8" applyBorder="1" applyAlignment="1">
      <alignment horizontal="center" vertical="center"/>
    </xf>
    <xf numFmtId="0" fontId="13" fillId="17" borderId="30" xfId="0" applyFont="1" applyFill="1" applyBorder="1" applyAlignment="1">
      <alignment horizontal="center" vertical="center" wrapText="1"/>
    </xf>
    <xf numFmtId="0" fontId="13" fillId="17" borderId="5" xfId="0" applyFont="1" applyFill="1" applyBorder="1" applyAlignment="1">
      <alignment horizontal="center" vertical="center" wrapText="1"/>
    </xf>
    <xf numFmtId="0" fontId="42" fillId="21" borderId="89" xfId="8" applyFont="1" applyFill="1" applyBorder="1" applyAlignment="1">
      <alignment horizontal="center" wrapText="1"/>
    </xf>
    <xf numFmtId="0" fontId="47" fillId="0" borderId="0" xfId="0" applyFont="1"/>
    <xf numFmtId="0" fontId="3" fillId="0" borderId="39" xfId="0" applyFont="1" applyBorder="1"/>
    <xf numFmtId="167" fontId="5" fillId="0" borderId="40" xfId="0" applyNumberFormat="1" applyFont="1" applyBorder="1" applyAlignment="1">
      <alignment horizontal="right" vertical="center" wrapText="1" indent="1"/>
    </xf>
    <xf numFmtId="167" fontId="5" fillId="0" borderId="43" xfId="0" applyNumberFormat="1" applyFont="1" applyBorder="1" applyAlignment="1">
      <alignment horizontal="right" vertical="center" wrapText="1" indent="1"/>
    </xf>
    <xf numFmtId="0" fontId="18" fillId="0" borderId="0" xfId="0" applyFont="1" applyAlignment="1">
      <alignment vertical="center" wrapText="1"/>
    </xf>
    <xf numFmtId="0" fontId="18" fillId="0" borderId="39" xfId="0" applyFont="1" applyBorder="1" applyAlignment="1">
      <alignment vertical="center" wrapText="1"/>
    </xf>
    <xf numFmtId="0" fontId="12" fillId="0" borderId="38" xfId="0" applyFont="1" applyBorder="1" applyAlignment="1">
      <alignment horizontal="center" vertical="center" wrapText="1"/>
    </xf>
    <xf numFmtId="0" fontId="12" fillId="0" borderId="91" xfId="0" applyFont="1" applyBorder="1" applyAlignment="1">
      <alignment horizontal="center" vertical="center" wrapText="1"/>
    </xf>
    <xf numFmtId="0" fontId="12" fillId="0" borderId="92" xfId="0" applyFont="1" applyBorder="1" applyAlignment="1">
      <alignment horizontal="center" vertical="center" wrapText="1"/>
    </xf>
    <xf numFmtId="0" fontId="47" fillId="0" borderId="0" xfId="0" applyFont="1" applyAlignment="1">
      <alignment vertical="top" wrapText="1"/>
    </xf>
    <xf numFmtId="0" fontId="12" fillId="0" borderId="96" xfId="0" applyFont="1" applyBorder="1" applyAlignment="1">
      <alignment horizontal="center" vertical="center" wrapText="1"/>
    </xf>
    <xf numFmtId="0" fontId="12" fillId="0" borderId="97" xfId="0" applyFont="1" applyBorder="1" applyAlignment="1">
      <alignment horizontal="center" vertical="center" wrapText="1"/>
    </xf>
    <xf numFmtId="0" fontId="12" fillId="0" borderId="97" xfId="0" applyFont="1" applyBorder="1" applyAlignment="1">
      <alignment vertical="center" wrapText="1"/>
    </xf>
    <xf numFmtId="167" fontId="14" fillId="23" borderId="98" xfId="0" applyNumberFormat="1" applyFont="1" applyFill="1" applyBorder="1" applyAlignment="1">
      <alignment horizontal="right" vertical="center" wrapText="1" indent="1"/>
    </xf>
    <xf numFmtId="167" fontId="14" fillId="23" borderId="60" xfId="0" applyNumberFormat="1" applyFont="1" applyFill="1" applyBorder="1" applyAlignment="1">
      <alignment horizontal="right" vertical="center" wrapText="1" indent="1"/>
    </xf>
    <xf numFmtId="167" fontId="14" fillId="23" borderId="58" xfId="0" applyNumberFormat="1" applyFont="1" applyFill="1" applyBorder="1" applyAlignment="1">
      <alignment horizontal="right" vertical="center" wrapText="1" indent="1"/>
    </xf>
    <xf numFmtId="0" fontId="12" fillId="0" borderId="99" xfId="0" applyFont="1" applyBorder="1" applyAlignment="1">
      <alignment horizontal="center" vertical="center" wrapText="1"/>
    </xf>
    <xf numFmtId="167" fontId="14" fillId="23" borderId="100" xfId="0" applyNumberFormat="1" applyFont="1" applyFill="1" applyBorder="1" applyAlignment="1">
      <alignment horizontal="right" vertical="center" wrapText="1" indent="1"/>
    </xf>
    <xf numFmtId="0" fontId="12" fillId="0" borderId="101" xfId="0" applyFont="1" applyBorder="1" applyAlignment="1">
      <alignment horizontal="center" vertical="center" wrapText="1"/>
    </xf>
    <xf numFmtId="0" fontId="12" fillId="0" borderId="102" xfId="0" applyFont="1" applyBorder="1" applyAlignment="1">
      <alignment horizontal="center" vertical="center" wrapText="1"/>
    </xf>
    <xf numFmtId="0" fontId="12" fillId="0" borderId="103" xfId="0" applyFont="1" applyBorder="1" applyAlignment="1">
      <alignment horizontal="center" vertical="center" wrapText="1"/>
    </xf>
    <xf numFmtId="167" fontId="14" fillId="2" borderId="104" xfId="0" applyNumberFormat="1" applyFont="1" applyFill="1" applyBorder="1" applyAlignment="1">
      <alignment horizontal="right" vertical="center" wrapText="1" indent="1"/>
    </xf>
    <xf numFmtId="167" fontId="14" fillId="2" borderId="105" xfId="0" applyNumberFormat="1" applyFont="1" applyFill="1" applyBorder="1" applyAlignment="1">
      <alignment horizontal="right" vertical="center" wrapText="1" indent="1"/>
    </xf>
    <xf numFmtId="167" fontId="14" fillId="2" borderId="106" xfId="0" applyNumberFormat="1" applyFont="1" applyFill="1" applyBorder="1" applyAlignment="1">
      <alignment horizontal="right" vertical="center" wrapText="1" indent="1"/>
    </xf>
    <xf numFmtId="0" fontId="12" fillId="0" borderId="32" xfId="0" applyFont="1" applyBorder="1" applyAlignment="1">
      <alignment vertical="center" wrapText="1"/>
    </xf>
    <xf numFmtId="0" fontId="12" fillId="0" borderId="31" xfId="0" applyFont="1" applyBorder="1" applyAlignment="1">
      <alignment vertical="center" wrapText="1"/>
    </xf>
    <xf numFmtId="0" fontId="48" fillId="16" borderId="0" xfId="7" applyFont="1" applyAlignment="1">
      <alignment horizontal="centerContinuous" vertical="center"/>
    </xf>
    <xf numFmtId="0" fontId="13" fillId="17" borderId="2" xfId="0" applyFont="1" applyFill="1" applyBorder="1" applyAlignment="1">
      <alignment horizontal="center" vertical="center" wrapText="1"/>
    </xf>
    <xf numFmtId="0" fontId="48" fillId="16" borderId="0" xfId="7" applyFont="1" applyAlignment="1">
      <alignment horizontal="centerContinuous"/>
    </xf>
    <xf numFmtId="0" fontId="0" fillId="0" borderId="0" xfId="0" applyAlignment="1">
      <alignment vertical="center"/>
    </xf>
    <xf numFmtId="0" fontId="13" fillId="17" borderId="107" xfId="0" applyFont="1" applyFill="1" applyBorder="1" applyAlignment="1">
      <alignment horizontal="center" vertical="center" wrapText="1"/>
    </xf>
    <xf numFmtId="0" fontId="13" fillId="17" borderId="108" xfId="0" applyFont="1" applyFill="1" applyBorder="1" applyAlignment="1">
      <alignment horizontal="center" vertical="center" wrapText="1"/>
    </xf>
    <xf numFmtId="0" fontId="13" fillId="17" borderId="109" xfId="0" applyFont="1" applyFill="1" applyBorder="1" applyAlignment="1">
      <alignment horizontal="center" vertical="center" wrapText="1"/>
    </xf>
    <xf numFmtId="0" fontId="13" fillId="17" borderId="110" xfId="0" applyFont="1" applyFill="1" applyBorder="1" applyAlignment="1">
      <alignment horizontal="center" vertical="center" wrapText="1"/>
    </xf>
    <xf numFmtId="0" fontId="3" fillId="19" borderId="111" xfId="0" applyFont="1" applyFill="1" applyBorder="1" applyAlignment="1">
      <alignment horizontal="center" vertical="center" wrapText="1"/>
    </xf>
    <xf numFmtId="167" fontId="14" fillId="23" borderId="112" xfId="0" applyNumberFormat="1" applyFont="1" applyFill="1" applyBorder="1" applyAlignment="1">
      <alignment horizontal="right" vertical="center" wrapText="1" indent="4"/>
    </xf>
    <xf numFmtId="167" fontId="14" fillId="23" borderId="113" xfId="0" applyNumberFormat="1" applyFont="1" applyFill="1" applyBorder="1" applyAlignment="1">
      <alignment horizontal="right" vertical="center" wrapText="1" indent="4"/>
    </xf>
    <xf numFmtId="167" fontId="14" fillId="23" borderId="114" xfId="0" applyNumberFormat="1" applyFont="1" applyFill="1" applyBorder="1" applyAlignment="1">
      <alignment horizontal="right" vertical="center" wrapText="1" indent="4"/>
    </xf>
    <xf numFmtId="0" fontId="3" fillId="19" borderId="115" xfId="0" applyFont="1" applyFill="1" applyBorder="1" applyAlignment="1">
      <alignment horizontal="center" vertical="center" wrapText="1"/>
    </xf>
    <xf numFmtId="167" fontId="14" fillId="23" borderId="57" xfId="0" applyNumberFormat="1" applyFont="1" applyFill="1" applyBorder="1" applyAlignment="1">
      <alignment horizontal="right" vertical="center" wrapText="1" indent="4"/>
    </xf>
    <xf numFmtId="167" fontId="14" fillId="23" borderId="51" xfId="0" applyNumberFormat="1" applyFont="1" applyFill="1" applyBorder="1" applyAlignment="1">
      <alignment horizontal="right" vertical="center" wrapText="1" indent="4"/>
    </xf>
    <xf numFmtId="167" fontId="14" fillId="23" borderId="116" xfId="0" applyNumberFormat="1" applyFont="1" applyFill="1" applyBorder="1" applyAlignment="1">
      <alignment horizontal="right" vertical="center" wrapText="1" indent="4"/>
    </xf>
    <xf numFmtId="0" fontId="3" fillId="19" borderId="117" xfId="0" applyFont="1" applyFill="1" applyBorder="1" applyAlignment="1">
      <alignment horizontal="center" vertical="center" wrapText="1"/>
    </xf>
    <xf numFmtId="167" fontId="14" fillId="23" borderId="59" xfId="0" applyNumberFormat="1" applyFont="1" applyFill="1" applyBorder="1" applyAlignment="1">
      <alignment horizontal="right" vertical="center" wrapText="1" indent="4"/>
    </xf>
    <xf numFmtId="167" fontId="14" fillId="23" borderId="60" xfId="0" applyNumberFormat="1" applyFont="1" applyFill="1" applyBorder="1" applyAlignment="1">
      <alignment horizontal="right" vertical="center" wrapText="1" indent="4"/>
    </xf>
    <xf numFmtId="167" fontId="14" fillId="23" borderId="118" xfId="0" applyNumberFormat="1" applyFont="1" applyFill="1" applyBorder="1" applyAlignment="1">
      <alignment horizontal="right" vertical="center" wrapText="1" indent="4"/>
    </xf>
    <xf numFmtId="0" fontId="3" fillId="19" borderId="119" xfId="0" applyFont="1" applyFill="1" applyBorder="1" applyAlignment="1">
      <alignment horizontal="center" vertical="center" wrapText="1"/>
    </xf>
    <xf numFmtId="167" fontId="14" fillId="23" borderId="120" xfId="0" applyNumberFormat="1" applyFont="1" applyFill="1" applyBorder="1" applyAlignment="1">
      <alignment horizontal="right" vertical="center" wrapText="1" indent="4"/>
    </xf>
    <xf numFmtId="167" fontId="14" fillId="23" borderId="121" xfId="0" applyNumberFormat="1" applyFont="1" applyFill="1" applyBorder="1" applyAlignment="1">
      <alignment horizontal="right" vertical="center" wrapText="1" indent="4"/>
    </xf>
    <xf numFmtId="167" fontId="14" fillId="23" borderId="122" xfId="0" applyNumberFormat="1" applyFont="1" applyFill="1" applyBorder="1" applyAlignment="1">
      <alignment horizontal="right" vertical="center" wrapText="1" indent="4"/>
    </xf>
    <xf numFmtId="168" fontId="0" fillId="10" borderId="0" xfId="0" applyNumberFormat="1" applyFill="1" applyAlignment="1" applyProtection="1">
      <alignment horizontal="center" vertical="center"/>
      <protection locked="0"/>
    </xf>
    <xf numFmtId="0" fontId="51" fillId="0" borderId="0" xfId="10"/>
    <xf numFmtId="0" fontId="13" fillId="17" borderId="140" xfId="0" applyFont="1" applyFill="1" applyBorder="1" applyAlignment="1">
      <alignment horizontal="center" vertical="center" wrapText="1"/>
    </xf>
    <xf numFmtId="0" fontId="5" fillId="19" borderId="6" xfId="0" applyFont="1" applyFill="1" applyBorder="1" applyAlignment="1">
      <alignment horizontal="center" vertical="center" wrapText="1"/>
    </xf>
    <xf numFmtId="0" fontId="5" fillId="19" borderId="142" xfId="0" applyFont="1" applyFill="1" applyBorder="1" applyAlignment="1">
      <alignment horizontal="center" vertical="center" wrapText="1"/>
    </xf>
    <xf numFmtId="0" fontId="14" fillId="4" borderId="124" xfId="0" applyFont="1" applyFill="1" applyBorder="1" applyAlignment="1">
      <alignment horizontal="center" vertical="center" wrapText="1"/>
    </xf>
    <xf numFmtId="0" fontId="5" fillId="0" borderId="135" xfId="0" applyFont="1" applyBorder="1" applyAlignment="1">
      <alignment horizontal="justify" vertical="center" wrapText="1"/>
    </xf>
    <xf numFmtId="167" fontId="37" fillId="18" borderId="141" xfId="0" applyNumberFormat="1" applyFont="1" applyFill="1" applyBorder="1" applyAlignment="1">
      <alignment horizontal="center" vertical="center" wrapText="1"/>
    </xf>
    <xf numFmtId="167" fontId="5" fillId="10" borderId="124" xfId="0" applyNumberFormat="1" applyFont="1" applyFill="1" applyBorder="1" applyAlignment="1" applyProtection="1">
      <alignment horizontal="center" vertical="center" wrapText="1"/>
      <protection locked="0"/>
    </xf>
    <xf numFmtId="167" fontId="5" fillId="0" borderId="124" xfId="0" applyNumberFormat="1" applyFont="1" applyBorder="1" applyAlignment="1">
      <alignment horizontal="center" vertical="center" wrapText="1"/>
    </xf>
    <xf numFmtId="167" fontId="5" fillId="0" borderId="136" xfId="0" applyNumberFormat="1" applyFont="1" applyBorder="1" applyAlignment="1">
      <alignment horizontal="center" vertical="center" wrapText="1"/>
    </xf>
    <xf numFmtId="0" fontId="0" fillId="2" borderId="0" xfId="0" applyFill="1" applyAlignment="1">
      <alignment horizontal="centerContinuous" vertical="center" wrapText="1"/>
    </xf>
    <xf numFmtId="0" fontId="0" fillId="2" borderId="0" xfId="0" applyFill="1" applyAlignment="1">
      <alignment horizontal="centerContinuous" vertical="center"/>
    </xf>
    <xf numFmtId="0" fontId="13" fillId="17" borderId="0" xfId="0" applyFont="1" applyFill="1" applyAlignment="1">
      <alignment horizontal="centerContinuous" vertical="center" wrapText="1"/>
    </xf>
    <xf numFmtId="0" fontId="17" fillId="17" borderId="0" xfId="0" applyFont="1" applyFill="1" applyAlignment="1">
      <alignment horizontal="centerContinuous" vertical="center" wrapText="1"/>
    </xf>
    <xf numFmtId="0" fontId="52" fillId="2" borderId="0" xfId="0" applyFont="1" applyFill="1"/>
    <xf numFmtId="0" fontId="0" fillId="2" borderId="0" xfId="0" applyFill="1"/>
    <xf numFmtId="0" fontId="53" fillId="24" borderId="0" xfId="7" applyFont="1" applyFill="1" applyAlignment="1">
      <alignment horizontal="centerContinuous"/>
    </xf>
    <xf numFmtId="0" fontId="36" fillId="24" borderId="0" xfId="7" applyFont="1" applyFill="1" applyAlignment="1">
      <alignment horizontal="centerContinuous"/>
    </xf>
    <xf numFmtId="0" fontId="0" fillId="24" borderId="0" xfId="0" applyFill="1" applyAlignment="1">
      <alignment horizontal="centerContinuous"/>
    </xf>
    <xf numFmtId="0" fontId="54" fillId="24" borderId="0" xfId="7" applyFont="1" applyFill="1" applyAlignment="1">
      <alignment horizontal="centerContinuous" vertical="center"/>
    </xf>
    <xf numFmtId="0" fontId="50" fillId="24" borderId="0" xfId="7" applyFont="1" applyFill="1" applyAlignment="1">
      <alignment horizontal="centerContinuous"/>
    </xf>
    <xf numFmtId="0" fontId="13" fillId="17" borderId="144" xfId="0" applyFont="1" applyFill="1" applyBorder="1" applyAlignment="1">
      <alignment horizontal="centerContinuous" vertical="center" wrapText="1"/>
    </xf>
    <xf numFmtId="0" fontId="17" fillId="17" borderId="6" xfId="0" applyFont="1" applyFill="1" applyBorder="1" applyAlignment="1">
      <alignment horizontal="centerContinuous" vertical="center" wrapText="1"/>
    </xf>
    <xf numFmtId="0" fontId="13" fillId="17" borderId="150" xfId="0" applyFont="1" applyFill="1" applyBorder="1" applyAlignment="1">
      <alignment horizontal="centerContinuous" vertical="center" wrapText="1"/>
    </xf>
    <xf numFmtId="0" fontId="13" fillId="17" borderId="151" xfId="0" applyFont="1" applyFill="1" applyBorder="1" applyAlignment="1">
      <alignment horizontal="center" vertical="center" wrapText="1"/>
    </xf>
    <xf numFmtId="167" fontId="5" fillId="0" borderId="147" xfId="0" applyNumberFormat="1" applyFont="1" applyBorder="1" applyAlignment="1">
      <alignment horizontal="center" vertical="center" wrapText="1"/>
    </xf>
    <xf numFmtId="172" fontId="5" fillId="18" borderId="138" xfId="0" applyNumberFormat="1" applyFont="1" applyFill="1" applyBorder="1" applyAlignment="1">
      <alignment horizontal="center" vertical="center" wrapText="1"/>
    </xf>
    <xf numFmtId="0" fontId="0" fillId="26" borderId="0" xfId="0" applyFill="1"/>
    <xf numFmtId="0" fontId="13" fillId="17" borderId="124" xfId="0" applyFont="1" applyFill="1" applyBorder="1" applyAlignment="1">
      <alignment horizontal="center" vertical="center" wrapText="1"/>
    </xf>
    <xf numFmtId="0" fontId="10" fillId="0" borderId="124" xfId="0" applyFont="1" applyBorder="1" applyAlignment="1">
      <alignment vertical="center" wrapText="1"/>
    </xf>
    <xf numFmtId="0" fontId="14" fillId="10" borderId="124" xfId="0" applyFont="1" applyFill="1" applyBorder="1" applyAlignment="1" applyProtection="1">
      <alignment vertical="center" wrapText="1"/>
      <protection locked="0"/>
    </xf>
    <xf numFmtId="167" fontId="9" fillId="10" borderId="124" xfId="1" applyNumberFormat="1" applyFont="1" applyFill="1" applyBorder="1" applyAlignment="1" applyProtection="1">
      <alignment horizontal="right" vertical="center" indent="1"/>
      <protection locked="0"/>
    </xf>
    <xf numFmtId="167" fontId="9" fillId="0" borderId="124" xfId="1" applyNumberFormat="1" applyFont="1" applyFill="1" applyBorder="1" applyAlignment="1">
      <alignment horizontal="right" vertical="center" indent="1"/>
    </xf>
    <xf numFmtId="167" fontId="9" fillId="0" borderId="124" xfId="0" applyNumberFormat="1" applyFont="1" applyBorder="1" applyAlignment="1">
      <alignment horizontal="right" vertical="center" indent="1"/>
    </xf>
    <xf numFmtId="0" fontId="13" fillId="17" borderId="128" xfId="0" applyFont="1" applyFill="1" applyBorder="1" applyAlignment="1">
      <alignment horizontal="centerContinuous" vertical="center" wrapText="1"/>
    </xf>
    <xf numFmtId="0" fontId="13" fillId="17" borderId="124" xfId="0" applyFont="1" applyFill="1" applyBorder="1" applyAlignment="1">
      <alignment horizontal="center" vertical="center"/>
    </xf>
    <xf numFmtId="0" fontId="12" fillId="0" borderId="0" xfId="0" applyFont="1" applyAlignment="1" applyProtection="1">
      <alignment horizontal="center" vertical="center" wrapText="1"/>
      <protection locked="0"/>
    </xf>
    <xf numFmtId="0" fontId="14" fillId="0" borderId="0" xfId="10" applyFont="1"/>
    <xf numFmtId="171" fontId="57" fillId="28" borderId="124" xfId="11" applyFont="1" applyFill="1" applyBorder="1" applyAlignment="1">
      <alignment horizontal="center" vertical="center" wrapText="1"/>
    </xf>
    <xf numFmtId="0" fontId="58" fillId="12" borderId="125" xfId="9" applyFont="1" applyFill="1" applyBorder="1" applyAlignment="1">
      <alignment horizontal="center" vertical="center" wrapText="1"/>
    </xf>
    <xf numFmtId="171" fontId="57" fillId="28" borderId="124" xfId="11" applyFont="1" applyFill="1" applyBorder="1" applyAlignment="1">
      <alignment horizontal="center" vertical="center"/>
    </xf>
    <xf numFmtId="0" fontId="19" fillId="12" borderId="125" xfId="9" applyFont="1" applyFill="1" applyBorder="1" applyAlignment="1">
      <alignment horizontal="center" vertical="center" wrapText="1"/>
    </xf>
    <xf numFmtId="0" fontId="6" fillId="0" borderId="0" xfId="10" applyFont="1"/>
    <xf numFmtId="39" fontId="60" fillId="0" borderId="124" xfId="12" applyNumberFormat="1" applyFont="1" applyBorder="1" applyAlignment="1" applyProtection="1">
      <alignment horizontal="center" vertical="center"/>
      <protection locked="0"/>
    </xf>
    <xf numFmtId="0" fontId="55" fillId="24" borderId="144" xfId="7" applyFont="1" applyFill="1" applyBorder="1" applyAlignment="1">
      <alignment horizontal="centerContinuous"/>
    </xf>
    <xf numFmtId="0" fontId="56" fillId="24" borderId="6" xfId="7" applyFont="1" applyFill="1" applyBorder="1" applyAlignment="1">
      <alignment horizontal="centerContinuous"/>
    </xf>
    <xf numFmtId="0" fontId="0" fillId="24" borderId="6" xfId="0" applyFill="1" applyBorder="1" applyAlignment="1">
      <alignment horizontal="centerContinuous"/>
    </xf>
    <xf numFmtId="0" fontId="0" fillId="24" borderId="142" xfId="0" applyFill="1" applyBorder="1" applyAlignment="1">
      <alignment horizontal="centerContinuous"/>
    </xf>
    <xf numFmtId="171" fontId="57" fillId="28" borderId="135" xfId="11" applyFont="1" applyFill="1" applyBorder="1" applyAlignment="1">
      <alignment horizontal="center" vertical="center" wrapText="1"/>
    </xf>
    <xf numFmtId="0" fontId="59" fillId="0" borderId="124" xfId="13" applyFont="1" applyBorder="1" applyAlignment="1">
      <alignment horizontal="center" vertical="center"/>
    </xf>
    <xf numFmtId="171" fontId="59" fillId="0" borderId="137" xfId="11" applyFont="1" applyBorder="1" applyAlignment="1">
      <alignment horizontal="left" vertical="center" wrapText="1"/>
    </xf>
    <xf numFmtId="9" fontId="59" fillId="0" borderId="147" xfId="9" applyNumberFormat="1" applyFont="1" applyBorder="1" applyAlignment="1">
      <alignment horizontal="center" vertical="center"/>
    </xf>
    <xf numFmtId="171" fontId="59" fillId="0" borderId="147" xfId="11" applyFont="1" applyBorder="1" applyAlignment="1">
      <alignment horizontal="left" vertical="center"/>
    </xf>
    <xf numFmtId="0" fontId="59" fillId="0" borderId="147" xfId="13" applyFont="1" applyBorder="1" applyAlignment="1">
      <alignment horizontal="center" vertical="center"/>
    </xf>
    <xf numFmtId="39" fontId="60" fillId="0" borderId="147" xfId="12" applyNumberFormat="1" applyFont="1" applyBorder="1" applyAlignment="1" applyProtection="1">
      <alignment horizontal="center" vertical="center"/>
      <protection locked="0"/>
    </xf>
    <xf numFmtId="171" fontId="59" fillId="0" borderId="135" xfId="11" applyFont="1" applyBorder="1" applyAlignment="1">
      <alignment horizontal="left" vertical="center" wrapText="1"/>
    </xf>
    <xf numFmtId="0" fontId="0" fillId="13" borderId="0" xfId="0" applyFill="1"/>
    <xf numFmtId="0" fontId="14" fillId="13" borderId="0" xfId="10" applyFont="1" applyFill="1"/>
    <xf numFmtId="0" fontId="51" fillId="13" borderId="0" xfId="10" applyFill="1"/>
    <xf numFmtId="171" fontId="59" fillId="13" borderId="0" xfId="11" applyFont="1" applyFill="1" applyAlignment="1">
      <alignment wrapText="1"/>
    </xf>
    <xf numFmtId="0" fontId="16" fillId="13" borderId="0" xfId="12" applyFont="1" applyFill="1" applyAlignment="1">
      <alignment horizontal="right" vertical="center" wrapText="1"/>
    </xf>
    <xf numFmtId="171" fontId="59" fillId="13" borderId="0" xfId="11" applyFont="1" applyFill="1" applyAlignment="1">
      <alignment horizontal="center"/>
    </xf>
    <xf numFmtId="0" fontId="6" fillId="13" borderId="0" xfId="10" applyFont="1" applyFill="1"/>
    <xf numFmtId="0" fontId="16" fillId="13" borderId="0" xfId="12" applyFont="1" applyFill="1" applyAlignment="1">
      <alignment horizontal="centerContinuous" vertical="center" wrapText="1"/>
    </xf>
    <xf numFmtId="171" fontId="16" fillId="13" borderId="0" xfId="11" applyFont="1" applyFill="1" applyAlignment="1">
      <alignment horizontal="centerContinuous"/>
    </xf>
    <xf numFmtId="168" fontId="6" fillId="25" borderId="124" xfId="0" applyNumberFormat="1" applyFont="1" applyFill="1" applyBorder="1" applyAlignment="1" applyProtection="1">
      <alignment horizontal="center"/>
      <protection locked="0"/>
    </xf>
    <xf numFmtId="168" fontId="0" fillId="25" borderId="124" xfId="0" applyNumberFormat="1" applyFill="1" applyBorder="1" applyAlignment="1" applyProtection="1">
      <alignment horizontal="center"/>
      <protection locked="0"/>
    </xf>
    <xf numFmtId="0" fontId="13" fillId="17" borderId="42" xfId="0" applyFont="1" applyFill="1" applyBorder="1" applyAlignment="1">
      <alignment horizontal="center" vertical="center" wrapText="1"/>
    </xf>
    <xf numFmtId="0" fontId="5" fillId="13" borderId="44" xfId="0" applyFont="1" applyFill="1" applyBorder="1" applyAlignment="1">
      <alignment horizontal="justify" vertical="center" wrapText="1"/>
    </xf>
    <xf numFmtId="0" fontId="13" fillId="17" borderId="148" xfId="0" applyFont="1" applyFill="1" applyBorder="1" applyAlignment="1">
      <alignment horizontal="center" vertical="center" wrapText="1"/>
    </xf>
    <xf numFmtId="0" fontId="13" fillId="17" borderId="155" xfId="0" applyFont="1" applyFill="1" applyBorder="1" applyAlignment="1">
      <alignment horizontal="center" vertical="center" wrapText="1"/>
    </xf>
    <xf numFmtId="0" fontId="13" fillId="17" borderId="156" xfId="0" applyFont="1" applyFill="1" applyBorder="1" applyAlignment="1">
      <alignment horizontal="center" vertical="center" wrapText="1"/>
    </xf>
    <xf numFmtId="0" fontId="19" fillId="0" borderId="39" xfId="0" applyFont="1" applyBorder="1" applyAlignment="1">
      <alignment horizontal="justify" vertical="center" wrapText="1"/>
    </xf>
    <xf numFmtId="167" fontId="3" fillId="0" borderId="0" xfId="0" applyNumberFormat="1" applyFont="1" applyAlignment="1">
      <alignment horizontal="right" vertical="center" wrapText="1" indent="1"/>
    </xf>
    <xf numFmtId="0" fontId="0" fillId="0" borderId="0" xfId="0" applyAlignment="1">
      <alignment horizontal="center" vertical="center" wrapText="1"/>
    </xf>
    <xf numFmtId="167" fontId="3" fillId="0" borderId="40" xfId="0" applyNumberFormat="1" applyFont="1" applyBorder="1" applyAlignment="1">
      <alignment horizontal="right" vertical="center" wrapText="1" indent="1"/>
    </xf>
    <xf numFmtId="0" fontId="0" fillId="14" borderId="76" xfId="0" applyFill="1" applyBorder="1" applyAlignment="1">
      <alignment horizontal="center" vertical="center" wrapText="1"/>
    </xf>
    <xf numFmtId="0" fontId="13" fillId="17" borderId="45" xfId="0" applyFont="1" applyFill="1" applyBorder="1" applyAlignment="1">
      <alignment horizontal="center" vertical="center" wrapText="1"/>
    </xf>
    <xf numFmtId="0" fontId="46" fillId="19" borderId="145" xfId="0" applyFont="1" applyFill="1" applyBorder="1" applyAlignment="1">
      <alignment vertical="center" wrapText="1"/>
    </xf>
    <xf numFmtId="0" fontId="46" fillId="19" borderId="146" xfId="0" applyFont="1" applyFill="1" applyBorder="1" applyAlignment="1">
      <alignment vertical="center" wrapText="1"/>
    </xf>
    <xf numFmtId="0" fontId="14" fillId="13" borderId="164" xfId="0" applyFont="1" applyFill="1" applyBorder="1" applyAlignment="1">
      <alignment horizontal="center" vertical="center" wrapText="1"/>
    </xf>
    <xf numFmtId="0" fontId="5" fillId="13" borderId="132" xfId="0" applyFont="1" applyFill="1" applyBorder="1" applyAlignment="1">
      <alignment horizontal="center" vertical="center" wrapText="1"/>
    </xf>
    <xf numFmtId="0" fontId="5" fillId="13" borderId="133" xfId="0" applyFont="1" applyFill="1" applyBorder="1" applyAlignment="1">
      <alignment horizontal="center" vertical="center" wrapText="1"/>
    </xf>
    <xf numFmtId="0" fontId="5" fillId="13" borderId="0" xfId="0" applyFont="1" applyFill="1" applyAlignment="1">
      <alignment horizontal="center" vertical="center" wrapText="1"/>
    </xf>
    <xf numFmtId="0" fontId="5" fillId="0" borderId="164" xfId="0" applyFont="1" applyBorder="1" applyAlignment="1">
      <alignment horizontal="center" vertical="center" wrapText="1"/>
    </xf>
    <xf numFmtId="0" fontId="14" fillId="13" borderId="165" xfId="0" applyFont="1" applyFill="1" applyBorder="1" applyAlignment="1">
      <alignment horizontal="center" vertical="center" wrapText="1"/>
    </xf>
    <xf numFmtId="0" fontId="5" fillId="0" borderId="166" xfId="0" applyFont="1" applyBorder="1" applyAlignment="1">
      <alignment horizontal="center" vertical="center" wrapText="1"/>
    </xf>
    <xf numFmtId="0" fontId="5" fillId="0" borderId="167" xfId="0" applyFont="1" applyBorder="1" applyAlignment="1">
      <alignment horizontal="center" vertical="center" wrapText="1"/>
    </xf>
    <xf numFmtId="0" fontId="5" fillId="0" borderId="168" xfId="0" applyFont="1" applyBorder="1" applyAlignment="1">
      <alignment horizontal="center" vertical="center" wrapText="1"/>
    </xf>
    <xf numFmtId="167" fontId="5" fillId="10" borderId="166" xfId="0" applyNumberFormat="1" applyFont="1" applyFill="1" applyBorder="1" applyAlignment="1" applyProtection="1">
      <alignment horizontal="center" vertical="center" wrapText="1"/>
      <protection locked="0"/>
    </xf>
    <xf numFmtId="167" fontId="5" fillId="10" borderId="167" xfId="0" applyNumberFormat="1" applyFont="1" applyFill="1" applyBorder="1" applyAlignment="1" applyProtection="1">
      <alignment horizontal="center" vertical="center" wrapText="1"/>
      <protection locked="0"/>
    </xf>
    <xf numFmtId="167" fontId="5" fillId="10" borderId="168" xfId="0" applyNumberFormat="1" applyFont="1" applyFill="1" applyBorder="1" applyAlignment="1" applyProtection="1">
      <alignment horizontal="center" vertical="center" wrapText="1"/>
      <protection locked="0"/>
    </xf>
    <xf numFmtId="0" fontId="5" fillId="0" borderId="169" xfId="0" applyFont="1" applyBorder="1" applyAlignment="1">
      <alignment horizontal="left" vertical="center" wrapText="1"/>
    </xf>
    <xf numFmtId="0" fontId="5" fillId="0" borderId="172" xfId="0" applyFont="1" applyBorder="1" applyAlignment="1">
      <alignment horizontal="left" vertical="center" wrapText="1"/>
    </xf>
    <xf numFmtId="0" fontId="5" fillId="10" borderId="175" xfId="0" applyFont="1" applyFill="1" applyBorder="1" applyAlignment="1" applyProtection="1">
      <alignment horizontal="left" vertical="center" wrapText="1"/>
      <protection locked="0"/>
    </xf>
    <xf numFmtId="0" fontId="5" fillId="10" borderId="176" xfId="0" applyFont="1" applyFill="1" applyBorder="1" applyAlignment="1" applyProtection="1">
      <alignment horizontal="left" vertical="center" wrapText="1"/>
      <protection locked="0"/>
    </xf>
    <xf numFmtId="0" fontId="5" fillId="10" borderId="179" xfId="0" applyFont="1" applyFill="1" applyBorder="1" applyAlignment="1" applyProtection="1">
      <alignment horizontal="left" vertical="center" wrapText="1"/>
      <protection locked="0"/>
    </xf>
    <xf numFmtId="0" fontId="5" fillId="10" borderId="180" xfId="0" applyFont="1" applyFill="1" applyBorder="1" applyAlignment="1" applyProtection="1">
      <alignment horizontal="left" vertical="center" wrapText="1"/>
      <protection locked="0"/>
    </xf>
    <xf numFmtId="0" fontId="5" fillId="10" borderId="181" xfId="0" applyFont="1" applyFill="1" applyBorder="1" applyAlignment="1" applyProtection="1">
      <alignment horizontal="left" vertical="center" wrapText="1"/>
      <protection locked="0"/>
    </xf>
    <xf numFmtId="167" fontId="6" fillId="10" borderId="124" xfId="1" applyNumberFormat="1" applyFont="1" applyFill="1" applyBorder="1" applyAlignment="1" applyProtection="1">
      <alignment horizontal="center"/>
      <protection locked="0"/>
    </xf>
    <xf numFmtId="168" fontId="6" fillId="10" borderId="124" xfId="0" applyNumberFormat="1" applyFont="1" applyFill="1" applyBorder="1" applyAlignment="1" applyProtection="1">
      <alignment horizontal="center"/>
      <protection locked="0"/>
    </xf>
    <xf numFmtId="0" fontId="0" fillId="10" borderId="0" xfId="0" applyFill="1"/>
    <xf numFmtId="0" fontId="10" fillId="29" borderId="0" xfId="0" applyFont="1" applyFill="1" applyAlignment="1">
      <alignment horizontal="center" vertical="center" wrapText="1"/>
    </xf>
    <xf numFmtId="0" fontId="0" fillId="29" borderId="0" xfId="0" applyFill="1"/>
    <xf numFmtId="171" fontId="59" fillId="0" borderId="139" xfId="11" applyFont="1" applyBorder="1" applyAlignment="1">
      <alignment horizontal="left" vertical="center" wrapText="1"/>
    </xf>
    <xf numFmtId="9" fontId="59" fillId="0" borderId="125" xfId="9" applyNumberFormat="1" applyFont="1" applyBorder="1" applyAlignment="1">
      <alignment horizontal="center" vertical="center"/>
    </xf>
    <xf numFmtId="0" fontId="59" fillId="0" borderId="125" xfId="9" applyFont="1" applyBorder="1" applyAlignment="1">
      <alignment horizontal="center" vertical="center"/>
    </xf>
    <xf numFmtId="171" fontId="59" fillId="0" borderId="125" xfId="11" applyFont="1" applyBorder="1" applyAlignment="1">
      <alignment horizontal="center" vertical="center"/>
    </xf>
    <xf numFmtId="0" fontId="59" fillId="0" borderId="124" xfId="10" applyFont="1" applyBorder="1" applyAlignment="1">
      <alignment horizontal="center" vertical="center"/>
    </xf>
    <xf numFmtId="39" fontId="60" fillId="0" borderId="136" xfId="12" applyNumberFormat="1" applyFont="1" applyBorder="1" applyAlignment="1" applyProtection="1">
      <alignment horizontal="center" vertical="center"/>
      <protection locked="0"/>
    </xf>
    <xf numFmtId="0" fontId="59" fillId="0" borderId="147" xfId="9" applyFont="1" applyBorder="1" applyAlignment="1">
      <alignment horizontal="center" vertical="center"/>
    </xf>
    <xf numFmtId="0" fontId="59" fillId="0" borderId="147" xfId="10" applyFont="1" applyBorder="1" applyAlignment="1">
      <alignment horizontal="center" vertical="center"/>
    </xf>
    <xf numFmtId="39" fontId="60" fillId="0" borderId="138" xfId="12" applyNumberFormat="1" applyFont="1" applyBorder="1" applyAlignment="1" applyProtection="1">
      <alignment horizontal="center" vertical="center"/>
      <protection locked="0"/>
    </xf>
    <xf numFmtId="39" fontId="60" fillId="10" borderId="124" xfId="12" applyNumberFormat="1" applyFont="1" applyFill="1" applyBorder="1" applyAlignment="1" applyProtection="1">
      <alignment horizontal="center" vertical="center"/>
      <protection locked="0"/>
    </xf>
    <xf numFmtId="39" fontId="60" fillId="10" borderId="147" xfId="12" applyNumberFormat="1" applyFont="1" applyFill="1" applyBorder="1" applyAlignment="1" applyProtection="1">
      <alignment horizontal="center" vertical="center"/>
      <protection locked="0"/>
    </xf>
    <xf numFmtId="0" fontId="0" fillId="0" borderId="125" xfId="9" applyFont="1" applyBorder="1" applyAlignment="1">
      <alignment horizontal="center" vertical="center" wrapText="1"/>
    </xf>
    <xf numFmtId="0" fontId="37" fillId="18" borderId="182" xfId="0" applyFont="1" applyFill="1" applyBorder="1" applyAlignment="1">
      <alignment horizontal="center" vertical="center" wrapText="1"/>
    </xf>
    <xf numFmtId="171" fontId="57" fillId="30" borderId="183" xfId="11" applyFont="1" applyFill="1" applyBorder="1" applyAlignment="1">
      <alignment horizontal="center" vertical="center" wrapText="1"/>
    </xf>
    <xf numFmtId="171" fontId="57" fillId="30" borderId="133" xfId="11" applyFont="1" applyFill="1" applyBorder="1" applyAlignment="1">
      <alignment horizontal="center" vertical="center" wrapText="1"/>
    </xf>
    <xf numFmtId="0" fontId="58" fillId="13" borderId="133" xfId="9" applyFont="1" applyFill="1" applyBorder="1" applyAlignment="1">
      <alignment horizontal="center" vertical="center" wrapText="1"/>
    </xf>
    <xf numFmtId="171" fontId="57" fillId="30" borderId="133" xfId="11" applyFont="1" applyFill="1" applyBorder="1" applyAlignment="1">
      <alignment horizontal="center" vertical="center"/>
    </xf>
    <xf numFmtId="0" fontId="19" fillId="13" borderId="133" xfId="9" applyFont="1" applyFill="1" applyBorder="1" applyAlignment="1">
      <alignment horizontal="center" vertical="center" wrapText="1"/>
    </xf>
    <xf numFmtId="0" fontId="0" fillId="13" borderId="133" xfId="9" applyFont="1" applyFill="1" applyBorder="1" applyAlignment="1">
      <alignment horizontal="center" vertical="center" wrapText="1"/>
    </xf>
    <xf numFmtId="0" fontId="6" fillId="13" borderId="184" xfId="9" applyFont="1" applyFill="1" applyBorder="1" applyAlignment="1">
      <alignment horizontal="center" vertical="center" wrapText="1"/>
    </xf>
    <xf numFmtId="171" fontId="57" fillId="0" borderId="129" xfId="11" applyFont="1" applyBorder="1" applyAlignment="1">
      <alignment horizontal="center" vertical="center" wrapText="1"/>
    </xf>
    <xf numFmtId="171" fontId="57" fillId="0" borderId="130" xfId="11" applyFont="1" applyBorder="1" applyAlignment="1">
      <alignment horizontal="center" vertical="center" wrapText="1"/>
    </xf>
    <xf numFmtId="0" fontId="58" fillId="0" borderId="130" xfId="9" applyFont="1" applyBorder="1" applyAlignment="1">
      <alignment horizontal="center" vertical="center" wrapText="1"/>
    </xf>
    <xf numFmtId="171" fontId="57" fillId="0" borderId="130" xfId="11" applyFont="1" applyBorder="1" applyAlignment="1">
      <alignment horizontal="center" vertical="center"/>
    </xf>
    <xf numFmtId="0" fontId="19" fillId="0" borderId="131" xfId="9" applyFont="1" applyBorder="1" applyAlignment="1">
      <alignment horizontal="center" vertical="center" wrapText="1"/>
    </xf>
    <xf numFmtId="39" fontId="14" fillId="13" borderId="0" xfId="10" applyNumberFormat="1" applyFont="1" applyFill="1"/>
    <xf numFmtId="171" fontId="59" fillId="13" borderId="0" xfId="11" applyFont="1" applyFill="1"/>
    <xf numFmtId="171" fontId="16" fillId="13" borderId="0" xfId="11" applyFont="1" applyFill="1" applyAlignment="1">
      <alignment horizontal="centerContinuous" vertical="center"/>
    </xf>
    <xf numFmtId="4" fontId="61" fillId="13" borderId="0" xfId="9" applyNumberFormat="1" applyFont="1" applyFill="1" applyAlignment="1">
      <alignment horizontal="centerContinuous" vertical="center"/>
    </xf>
    <xf numFmtId="0" fontId="14" fillId="13" borderId="65" xfId="0" applyFont="1" applyFill="1" applyBorder="1" applyAlignment="1">
      <alignment horizontal="justify" vertical="center" wrapText="1"/>
    </xf>
    <xf numFmtId="0" fontId="14" fillId="13" borderId="41" xfId="0" applyFont="1" applyFill="1" applyBorder="1" applyAlignment="1">
      <alignment horizontal="justify" vertical="center" wrapText="1"/>
    </xf>
    <xf numFmtId="0" fontId="14" fillId="18" borderId="41" xfId="0" applyFont="1" applyFill="1" applyBorder="1" applyAlignment="1">
      <alignment horizontal="right" vertical="center" wrapText="1"/>
    </xf>
    <xf numFmtId="0" fontId="14" fillId="18" borderId="65" xfId="0" applyFont="1" applyFill="1" applyBorder="1" applyAlignment="1">
      <alignment horizontal="right" vertical="center" wrapText="1"/>
    </xf>
    <xf numFmtId="0" fontId="5" fillId="10" borderId="52" xfId="0" applyFont="1" applyFill="1" applyBorder="1" applyAlignment="1">
      <alignment horizontal="justify" vertical="center" wrapText="1"/>
    </xf>
    <xf numFmtId="0" fontId="5" fillId="10" borderId="63" xfId="0" applyFont="1" applyFill="1" applyBorder="1" applyAlignment="1">
      <alignment horizontal="justify" vertical="center" wrapText="1"/>
    </xf>
    <xf numFmtId="0" fontId="13" fillId="17" borderId="150" xfId="0" applyFont="1" applyFill="1" applyBorder="1" applyAlignment="1">
      <alignment horizontal="center" vertical="center" wrapText="1"/>
    </xf>
    <xf numFmtId="167" fontId="5" fillId="0" borderId="129" xfId="0" applyNumberFormat="1" applyFont="1" applyBorder="1" applyAlignment="1">
      <alignment horizontal="center" vertical="center" wrapText="1"/>
    </xf>
    <xf numFmtId="167" fontId="5" fillId="0" borderId="130" xfId="0" applyNumberFormat="1" applyFont="1" applyBorder="1" applyAlignment="1">
      <alignment horizontal="center" vertical="center" wrapText="1"/>
    </xf>
    <xf numFmtId="172" fontId="5" fillId="0" borderId="166" xfId="0" applyNumberFormat="1" applyFont="1" applyBorder="1" applyAlignment="1">
      <alignment horizontal="center" vertical="center" wrapText="1"/>
    </xf>
    <xf numFmtId="172" fontId="5" fillId="0" borderId="168" xfId="0" applyNumberFormat="1" applyFont="1" applyBorder="1" applyAlignment="1">
      <alignment horizontal="center" vertical="center" wrapText="1"/>
    </xf>
    <xf numFmtId="167" fontId="5" fillId="10" borderId="185" xfId="0" applyNumberFormat="1" applyFont="1" applyFill="1" applyBorder="1" applyAlignment="1" applyProtection="1">
      <alignment horizontal="center" vertical="center" wrapText="1"/>
      <protection locked="0"/>
    </xf>
    <xf numFmtId="167" fontId="5" fillId="10" borderId="170" xfId="0" applyNumberFormat="1" applyFont="1" applyFill="1" applyBorder="1" applyAlignment="1" applyProtection="1">
      <alignment horizontal="center" vertical="center" wrapText="1"/>
      <protection locked="0"/>
    </xf>
    <xf numFmtId="172" fontId="5" fillId="0" borderId="171" xfId="0" applyNumberFormat="1" applyFont="1" applyBorder="1" applyAlignment="1">
      <alignment horizontal="center" vertical="center" wrapText="1"/>
    </xf>
    <xf numFmtId="167" fontId="5" fillId="10" borderId="176" xfId="0" applyNumberFormat="1" applyFont="1" applyFill="1" applyBorder="1" applyAlignment="1" applyProtection="1">
      <alignment horizontal="center" vertical="center" wrapText="1"/>
      <protection locked="0"/>
    </xf>
    <xf numFmtId="167" fontId="5" fillId="10" borderId="177" xfId="0" applyNumberFormat="1" applyFont="1" applyFill="1" applyBorder="1" applyAlignment="1" applyProtection="1">
      <alignment horizontal="center" vertical="center" wrapText="1"/>
      <protection locked="0"/>
    </xf>
    <xf numFmtId="172" fontId="5" fillId="0" borderId="178" xfId="0" applyNumberFormat="1" applyFont="1" applyBorder="1" applyAlignment="1">
      <alignment horizontal="center" vertical="center" wrapText="1"/>
    </xf>
    <xf numFmtId="0" fontId="5" fillId="0" borderId="186" xfId="0" applyFont="1" applyBorder="1" applyAlignment="1">
      <alignment horizontal="left" vertical="center" wrapText="1"/>
    </xf>
    <xf numFmtId="0" fontId="5" fillId="10" borderId="187" xfId="0" applyFont="1" applyFill="1" applyBorder="1" applyAlignment="1" applyProtection="1">
      <alignment horizontal="left" vertical="center" wrapText="1"/>
      <protection locked="0"/>
    </xf>
    <xf numFmtId="0" fontId="5" fillId="0" borderId="188" xfId="0" applyFont="1" applyBorder="1" applyAlignment="1">
      <alignment horizontal="left" vertical="center" wrapText="1"/>
    </xf>
    <xf numFmtId="0" fontId="5" fillId="10" borderId="189" xfId="0" applyFont="1" applyFill="1" applyBorder="1" applyAlignment="1" applyProtection="1">
      <alignment horizontal="left" vertical="center" wrapText="1"/>
      <protection locked="0"/>
    </xf>
    <xf numFmtId="0" fontId="14" fillId="0" borderId="126" xfId="0" applyFont="1" applyBorder="1" applyAlignment="1">
      <alignment horizontal="center" vertical="center" wrapText="1"/>
    </xf>
    <xf numFmtId="0" fontId="14" fillId="0" borderId="164" xfId="0" applyFont="1" applyBorder="1" applyAlignment="1">
      <alignment horizontal="center" vertical="center" wrapText="1"/>
    </xf>
    <xf numFmtId="172" fontId="5" fillId="2" borderId="138" xfId="0" applyNumberFormat="1" applyFont="1" applyFill="1" applyBorder="1" applyAlignment="1">
      <alignment horizontal="center" vertical="center" wrapText="1"/>
    </xf>
    <xf numFmtId="0" fontId="5" fillId="10" borderId="185" xfId="0" applyFont="1" applyFill="1" applyBorder="1" applyAlignment="1">
      <alignment vertical="center" wrapText="1"/>
    </xf>
    <xf numFmtId="0" fontId="5" fillId="10" borderId="175" xfId="0" applyFont="1" applyFill="1" applyBorder="1" applyAlignment="1">
      <alignment vertical="center" wrapText="1"/>
    </xf>
    <xf numFmtId="167" fontId="5" fillId="10" borderId="173" xfId="0" applyNumberFormat="1" applyFont="1" applyFill="1" applyBorder="1" applyAlignment="1" applyProtection="1">
      <alignment horizontal="center" vertical="center" wrapText="1"/>
      <protection locked="0"/>
    </xf>
    <xf numFmtId="0" fontId="5" fillId="10" borderId="176" xfId="0" applyFont="1" applyFill="1" applyBorder="1" applyAlignment="1">
      <alignment vertical="center" wrapText="1"/>
    </xf>
    <xf numFmtId="167" fontId="3" fillId="18" borderId="46" xfId="0" applyNumberFormat="1" applyFont="1" applyFill="1" applyBorder="1" applyAlignment="1">
      <alignment horizontal="center" vertical="center" wrapText="1"/>
    </xf>
    <xf numFmtId="0" fontId="37" fillId="13" borderId="182" xfId="0" applyFont="1" applyFill="1" applyBorder="1" applyAlignment="1">
      <alignment horizontal="center" vertical="center" wrapText="1"/>
    </xf>
    <xf numFmtId="0" fontId="5" fillId="0" borderId="179" xfId="0" applyFont="1" applyBorder="1" applyAlignment="1">
      <alignment vertical="center" wrapText="1"/>
    </xf>
    <xf numFmtId="0" fontId="5" fillId="0" borderId="180" xfId="0" applyFont="1" applyBorder="1" applyAlignment="1">
      <alignment vertical="center" wrapText="1"/>
    </xf>
    <xf numFmtId="0" fontId="5" fillId="0" borderId="181" xfId="0" applyFont="1" applyBorder="1" applyAlignment="1">
      <alignment vertical="center" wrapText="1"/>
    </xf>
    <xf numFmtId="167" fontId="5" fillId="13" borderId="171" xfId="0" applyNumberFormat="1" applyFont="1" applyFill="1" applyBorder="1" applyAlignment="1" applyProtection="1">
      <alignment horizontal="center" vertical="center" wrapText="1"/>
      <protection locked="0"/>
    </xf>
    <xf numFmtId="167" fontId="5" fillId="10" borderId="175" xfId="0" applyNumberFormat="1" applyFont="1" applyFill="1" applyBorder="1" applyAlignment="1" applyProtection="1">
      <alignment horizontal="center" vertical="center" wrapText="1"/>
      <protection locked="0"/>
    </xf>
    <xf numFmtId="167" fontId="5" fillId="13" borderId="174" xfId="0" applyNumberFormat="1" applyFont="1" applyFill="1" applyBorder="1" applyAlignment="1" applyProtection="1">
      <alignment horizontal="center" vertical="center" wrapText="1"/>
      <protection locked="0"/>
    </xf>
    <xf numFmtId="167" fontId="5" fillId="13" borderId="178" xfId="0" applyNumberFormat="1" applyFont="1" applyFill="1" applyBorder="1" applyAlignment="1" applyProtection="1">
      <alignment horizontal="center" vertical="center" wrapText="1"/>
      <protection locked="0"/>
    </xf>
    <xf numFmtId="0" fontId="14" fillId="0" borderId="190" xfId="0" applyFont="1" applyBorder="1" applyAlignment="1">
      <alignment horizontal="center" vertical="center" wrapText="1"/>
    </xf>
    <xf numFmtId="0" fontId="14" fillId="0" borderId="0" xfId="0" applyFont="1" applyAlignment="1">
      <alignment horizontal="center" vertical="center" wrapText="1"/>
    </xf>
    <xf numFmtId="167" fontId="3" fillId="18" borderId="166" xfId="0" applyNumberFormat="1" applyFont="1" applyFill="1" applyBorder="1" applyAlignment="1">
      <alignment horizontal="center" vertical="center" wrapText="1"/>
    </xf>
    <xf numFmtId="167" fontId="3" fillId="18" borderId="167" xfId="0" applyNumberFormat="1" applyFont="1" applyFill="1" applyBorder="1" applyAlignment="1">
      <alignment horizontal="center" vertical="center" wrapText="1"/>
    </xf>
    <xf numFmtId="167" fontId="3" fillId="18" borderId="168" xfId="0" applyNumberFormat="1" applyFont="1" applyFill="1" applyBorder="1" applyAlignment="1">
      <alignment horizontal="center" vertical="center" wrapText="1"/>
    </xf>
    <xf numFmtId="0" fontId="37" fillId="0" borderId="182" xfId="0" applyFont="1" applyBorder="1" applyAlignment="1">
      <alignment vertical="center" wrapText="1"/>
    </xf>
    <xf numFmtId="167" fontId="14" fillId="31" borderId="58" xfId="0" applyNumberFormat="1" applyFont="1" applyFill="1" applyBorder="1" applyAlignment="1">
      <alignment horizontal="right" vertical="center" wrapText="1" indent="1"/>
    </xf>
    <xf numFmtId="167" fontId="14" fillId="31" borderId="60" xfId="0" applyNumberFormat="1" applyFont="1" applyFill="1" applyBorder="1" applyAlignment="1">
      <alignment horizontal="right" vertical="center" wrapText="1" indent="1"/>
    </xf>
    <xf numFmtId="167" fontId="14" fillId="31" borderId="98" xfId="0" applyNumberFormat="1" applyFont="1" applyFill="1" applyBorder="1" applyAlignment="1">
      <alignment horizontal="right" vertical="center" wrapText="1" indent="1"/>
    </xf>
    <xf numFmtId="167" fontId="14" fillId="31" borderId="95" xfId="0" applyNumberFormat="1" applyFont="1" applyFill="1" applyBorder="1" applyAlignment="1">
      <alignment horizontal="right" vertical="center" wrapText="1" indent="1"/>
    </xf>
    <xf numFmtId="167" fontId="14" fillId="31" borderId="94" xfId="0" applyNumberFormat="1" applyFont="1" applyFill="1" applyBorder="1" applyAlignment="1">
      <alignment horizontal="right" vertical="center" wrapText="1" indent="1"/>
    </xf>
    <xf numFmtId="167" fontId="14" fillId="31" borderId="93" xfId="0" applyNumberFormat="1" applyFont="1" applyFill="1" applyBorder="1" applyAlignment="1">
      <alignment horizontal="right" vertical="center" wrapText="1" indent="1"/>
    </xf>
    <xf numFmtId="0" fontId="55" fillId="24" borderId="144" xfId="7" applyFont="1" applyFill="1" applyBorder="1" applyAlignment="1">
      <alignment horizontal="left"/>
    </xf>
    <xf numFmtId="0" fontId="13" fillId="17" borderId="31" xfId="0" applyFont="1" applyFill="1" applyBorder="1" applyAlignment="1">
      <alignment vertical="center" wrapText="1"/>
    </xf>
    <xf numFmtId="0" fontId="12" fillId="0" borderId="192" xfId="0" applyFont="1" applyBorder="1" applyAlignment="1">
      <alignment horizontal="center" vertical="center" wrapText="1"/>
    </xf>
    <xf numFmtId="0" fontId="12" fillId="0" borderId="34" xfId="0" applyFont="1" applyBorder="1" applyAlignment="1">
      <alignment horizontal="center" vertical="center" wrapText="1"/>
    </xf>
    <xf numFmtId="0" fontId="12" fillId="0" borderId="193" xfId="0" applyFont="1" applyBorder="1" applyAlignment="1">
      <alignment horizontal="center" vertical="center" wrapText="1"/>
    </xf>
    <xf numFmtId="0" fontId="12" fillId="0" borderId="195" xfId="0" applyFont="1" applyBorder="1" applyAlignment="1">
      <alignment horizontal="center" vertical="center" wrapText="1"/>
    </xf>
    <xf numFmtId="0" fontId="12" fillId="0" borderId="194" xfId="0" applyFont="1" applyBorder="1" applyAlignment="1">
      <alignment horizontal="center" vertical="center" wrapText="1"/>
    </xf>
    <xf numFmtId="0" fontId="5" fillId="10" borderId="124" xfId="0" applyFont="1" applyFill="1" applyBorder="1" applyAlignment="1" applyProtection="1">
      <alignment horizontal="left" vertical="center" wrapText="1"/>
      <protection locked="0"/>
    </xf>
    <xf numFmtId="0" fontId="5" fillId="10" borderId="196" xfId="0" applyFont="1" applyFill="1" applyBorder="1" applyAlignment="1">
      <alignment vertical="center" wrapText="1"/>
    </xf>
    <xf numFmtId="49" fontId="10" fillId="0" borderId="0" xfId="5" applyNumberFormat="1" applyFont="1" applyAlignment="1" applyProtection="1">
      <alignment vertical="top"/>
      <protection locked="0"/>
    </xf>
    <xf numFmtId="0" fontId="5" fillId="7" borderId="0" xfId="5" applyFont="1" applyFill="1" applyAlignment="1" applyProtection="1">
      <alignment vertical="top" wrapText="1"/>
      <protection locked="0"/>
    </xf>
    <xf numFmtId="49" fontId="5" fillId="7" borderId="0" xfId="5" applyNumberFormat="1" applyFont="1" applyFill="1" applyAlignment="1" applyProtection="1">
      <alignment vertical="top"/>
      <protection locked="0"/>
    </xf>
    <xf numFmtId="49" fontId="5" fillId="7" borderId="0" xfId="5" applyNumberFormat="1" applyFont="1" applyFill="1" applyAlignment="1" applyProtection="1">
      <alignment vertical="top" wrapText="1"/>
      <protection locked="0"/>
    </xf>
    <xf numFmtId="0" fontId="5" fillId="7" borderId="0" xfId="5" applyFont="1" applyFill="1" applyAlignment="1" applyProtection="1">
      <alignment vertical="top"/>
      <protection locked="0"/>
    </xf>
    <xf numFmtId="49" fontId="5" fillId="0" borderId="0" xfId="5" applyNumberFormat="1" applyFont="1" applyAlignment="1" applyProtection="1">
      <alignment vertical="top"/>
      <protection locked="0"/>
    </xf>
    <xf numFmtId="49" fontId="5" fillId="0" borderId="0" xfId="5" applyNumberFormat="1" applyFont="1" applyAlignment="1" applyProtection="1">
      <alignment vertical="top" wrapText="1"/>
      <protection locked="0"/>
    </xf>
    <xf numFmtId="3" fontId="5" fillId="0" borderId="0" xfId="5" applyNumberFormat="1" applyFont="1" applyAlignment="1" applyProtection="1">
      <alignment vertical="top" wrapText="1"/>
      <protection locked="0"/>
    </xf>
    <xf numFmtId="0" fontId="1" fillId="0" borderId="0" xfId="8" applyFont="1" applyAlignment="1">
      <alignment vertical="center"/>
    </xf>
    <xf numFmtId="172" fontId="10" fillId="18" borderId="138" xfId="0" applyNumberFormat="1" applyFont="1" applyFill="1" applyBorder="1" applyAlignment="1">
      <alignment horizontal="center" vertical="center" wrapText="1"/>
    </xf>
    <xf numFmtId="167" fontId="0" fillId="10" borderId="59" xfId="0" applyNumberFormat="1" applyFill="1" applyBorder="1" applyAlignment="1" applyProtection="1">
      <alignment horizontal="center" vertical="center" wrapText="1"/>
      <protection locked="0"/>
    </xf>
    <xf numFmtId="167" fontId="3" fillId="18" borderId="66" xfId="0" applyNumberFormat="1" applyFont="1" applyFill="1" applyBorder="1" applyAlignment="1">
      <alignment horizontal="center" vertical="center" wrapText="1"/>
    </xf>
    <xf numFmtId="167" fontId="3" fillId="18" borderId="68" xfId="0" applyNumberFormat="1" applyFont="1" applyFill="1" applyBorder="1" applyAlignment="1">
      <alignment horizontal="center" vertical="center" wrapText="1"/>
    </xf>
    <xf numFmtId="167" fontId="0" fillId="0" borderId="61" xfId="0" applyNumberFormat="1" applyBorder="1" applyAlignment="1">
      <alignment horizontal="center" vertical="center" wrapText="1"/>
    </xf>
    <xf numFmtId="167" fontId="3" fillId="18" borderId="69" xfId="0" applyNumberFormat="1" applyFont="1" applyFill="1" applyBorder="1" applyAlignment="1">
      <alignment horizontal="center" vertical="center" wrapText="1"/>
    </xf>
    <xf numFmtId="167" fontId="0" fillId="10" borderId="57" xfId="0" applyNumberFormat="1" applyFill="1" applyBorder="1" applyAlignment="1" applyProtection="1">
      <alignment horizontal="center" vertical="center" wrapText="1"/>
      <protection locked="0"/>
    </xf>
    <xf numFmtId="167" fontId="0" fillId="10" borderId="64" xfId="0" applyNumberFormat="1" applyFill="1" applyBorder="1" applyAlignment="1" applyProtection="1">
      <alignment horizontal="center" vertical="center" wrapText="1"/>
      <protection locked="0"/>
    </xf>
    <xf numFmtId="167" fontId="3" fillId="18" borderId="161" xfId="0" applyNumberFormat="1" applyFont="1" applyFill="1" applyBorder="1" applyAlignment="1">
      <alignment horizontal="center" vertical="center" wrapText="1"/>
    </xf>
    <xf numFmtId="167" fontId="3" fillId="18" borderId="162" xfId="0" applyNumberFormat="1" applyFont="1" applyFill="1" applyBorder="1" applyAlignment="1">
      <alignment horizontal="center" vertical="center" wrapText="1"/>
    </xf>
    <xf numFmtId="167" fontId="3" fillId="18" borderId="163" xfId="0" applyNumberFormat="1" applyFont="1" applyFill="1" applyBorder="1" applyAlignment="1">
      <alignment horizontal="center" vertical="center" wrapText="1"/>
    </xf>
    <xf numFmtId="167" fontId="12" fillId="0" borderId="0" xfId="0" applyNumberFormat="1" applyFont="1" applyAlignment="1">
      <alignment horizontal="center" vertical="center" wrapText="1"/>
    </xf>
    <xf numFmtId="0" fontId="37" fillId="0" borderId="0" xfId="0" applyFont="1" applyAlignment="1">
      <alignment vertical="center" wrapText="1"/>
    </xf>
    <xf numFmtId="167" fontId="45" fillId="10" borderId="85" xfId="8" applyNumberFormat="1" applyFont="1" applyFill="1" applyBorder="1" applyAlignment="1">
      <alignment horizontal="center" vertical="center"/>
    </xf>
    <xf numFmtId="167" fontId="45" fillId="10" borderId="197" xfId="8" applyNumberFormat="1" applyFont="1" applyFill="1" applyBorder="1" applyAlignment="1">
      <alignment horizontal="center" vertical="center"/>
    </xf>
    <xf numFmtId="167" fontId="45" fillId="10" borderId="80" xfId="8" applyNumberFormat="1" applyFont="1" applyFill="1" applyBorder="1" applyAlignment="1">
      <alignment horizontal="center" vertical="center"/>
    </xf>
    <xf numFmtId="167" fontId="44" fillId="22" borderId="88" xfId="8" applyNumberFormat="1" applyFont="1" applyFill="1" applyBorder="1" applyAlignment="1">
      <alignment horizontal="center" vertical="center"/>
    </xf>
    <xf numFmtId="167" fontId="44" fillId="22" borderId="86" xfId="8" applyNumberFormat="1" applyFont="1" applyFill="1" applyBorder="1" applyAlignment="1">
      <alignment horizontal="center" vertical="center"/>
    </xf>
    <xf numFmtId="167" fontId="44" fillId="22" borderId="87" xfId="8" applyNumberFormat="1" applyFont="1" applyFill="1" applyBorder="1" applyAlignment="1">
      <alignment horizontal="center" vertical="center"/>
    </xf>
    <xf numFmtId="167" fontId="37" fillId="2" borderId="141" xfId="0" applyNumberFormat="1" applyFont="1" applyFill="1" applyBorder="1" applyAlignment="1">
      <alignment horizontal="center" vertical="center" wrapText="1"/>
    </xf>
    <xf numFmtId="170" fontId="5" fillId="2" borderId="138" xfId="0" applyNumberFormat="1" applyFont="1" applyFill="1" applyBorder="1" applyAlignment="1">
      <alignment horizontal="center" vertical="center" wrapText="1"/>
    </xf>
    <xf numFmtId="2" fontId="3" fillId="2" borderId="124" xfId="1" applyNumberFormat="1" applyFont="1" applyFill="1" applyBorder="1" applyAlignment="1">
      <alignment horizontal="center" vertical="center"/>
    </xf>
    <xf numFmtId="167" fontId="3" fillId="2" borderId="46" xfId="0" applyNumberFormat="1" applyFont="1" applyFill="1" applyBorder="1" applyAlignment="1">
      <alignment horizontal="right" vertical="center" wrapText="1" indent="1"/>
    </xf>
    <xf numFmtId="39" fontId="37" fillId="2" borderId="182" xfId="0" applyNumberFormat="1" applyFont="1" applyFill="1" applyBorder="1" applyAlignment="1">
      <alignment horizontal="center" vertical="center" wrapText="1"/>
    </xf>
    <xf numFmtId="0" fontId="0" fillId="0" borderId="0" xfId="0" applyProtection="1"/>
    <xf numFmtId="0" fontId="0" fillId="0" borderId="0" xfId="0" applyAlignment="1" applyProtection="1">
      <alignment horizontal="center"/>
    </xf>
    <xf numFmtId="0" fontId="0" fillId="0" borderId="0" xfId="0" applyAlignment="1" applyProtection="1">
      <alignment horizontal="center" vertical="top" wrapText="1"/>
    </xf>
    <xf numFmtId="0" fontId="0" fillId="0" borderId="0" xfId="0" applyAlignment="1" applyProtection="1">
      <alignment vertical="top" wrapText="1"/>
    </xf>
    <xf numFmtId="0" fontId="13" fillId="17" borderId="0" xfId="0" applyFont="1" applyFill="1" applyAlignment="1" applyProtection="1">
      <alignment horizontal="center" vertical="center" wrapText="1"/>
    </xf>
    <xf numFmtId="0" fontId="13" fillId="17" borderId="4" xfId="0" applyFont="1" applyFill="1" applyBorder="1" applyAlignment="1" applyProtection="1">
      <alignment horizontal="center" vertical="center" wrapText="1"/>
    </xf>
    <xf numFmtId="0" fontId="37" fillId="2" borderId="31" xfId="0" applyFont="1" applyFill="1" applyBorder="1" applyAlignment="1" applyProtection="1">
      <alignment horizontal="center" vertical="center" wrapText="1"/>
    </xf>
    <xf numFmtId="0" fontId="37" fillId="2" borderId="32" xfId="0" applyFont="1" applyFill="1" applyBorder="1" applyAlignment="1" applyProtection="1">
      <alignment horizontal="centerContinuous" vertical="center" wrapText="1"/>
    </xf>
    <xf numFmtId="0" fontId="37" fillId="2" borderId="33" xfId="0" applyFont="1" applyFill="1" applyBorder="1" applyAlignment="1" applyProtection="1">
      <alignment horizontal="centerContinuous" vertical="center" wrapText="1"/>
    </xf>
    <xf numFmtId="167" fontId="37" fillId="2" borderId="30" xfId="0" applyNumberFormat="1" applyFont="1" applyFill="1" applyBorder="1" applyAlignment="1" applyProtection="1">
      <alignment horizontal="center" vertical="center" wrapText="1"/>
    </xf>
    <xf numFmtId="0" fontId="13" fillId="19" borderId="37" xfId="0" applyFont="1" applyFill="1" applyBorder="1" applyAlignment="1" applyProtection="1">
      <alignment horizontal="justify" vertical="center" wrapText="1"/>
    </xf>
    <xf numFmtId="0" fontId="13" fillId="19" borderId="38" xfId="0" applyFont="1" applyFill="1" applyBorder="1" applyAlignment="1" applyProtection="1">
      <alignment horizontal="justify" vertical="center" wrapText="1"/>
    </xf>
    <xf numFmtId="0" fontId="13" fillId="0" borderId="0" xfId="0" applyFont="1" applyAlignment="1" applyProtection="1">
      <alignment horizontal="center" vertical="center" wrapText="1"/>
    </xf>
    <xf numFmtId="0" fontId="3" fillId="0" borderId="124" xfId="0" applyFont="1" applyBorder="1" applyAlignment="1" applyProtection="1">
      <alignment vertical="center"/>
    </xf>
    <xf numFmtId="0" fontId="7" fillId="14" borderId="124" xfId="0" applyFont="1" applyFill="1" applyBorder="1" applyAlignment="1" applyProtection="1">
      <alignment horizontal="center" vertical="center" wrapText="1"/>
    </xf>
    <xf numFmtId="0" fontId="14" fillId="0" borderId="124" xfId="0" applyFont="1" applyBorder="1" applyAlignment="1" applyProtection="1">
      <alignment horizontal="justify" vertical="center" wrapText="1"/>
    </xf>
    <xf numFmtId="172" fontId="6" fillId="0" borderId="124" xfId="0" applyNumberFormat="1" applyFont="1" applyBorder="1" applyAlignment="1" applyProtection="1">
      <alignment horizontal="center"/>
    </xf>
    <xf numFmtId="167" fontId="6" fillId="0" borderId="124" xfId="0" applyNumberFormat="1" applyFont="1" applyBorder="1" applyAlignment="1" applyProtection="1">
      <alignment horizontal="center"/>
    </xf>
    <xf numFmtId="167" fontId="6" fillId="13" borderId="124" xfId="0" applyNumberFormat="1" applyFont="1" applyFill="1" applyBorder="1" applyAlignment="1" applyProtection="1">
      <alignment horizontal="center"/>
    </xf>
    <xf numFmtId="167" fontId="6" fillId="0" borderId="127" xfId="0" applyNumberFormat="1" applyFont="1" applyBorder="1" applyAlignment="1" applyProtection="1">
      <alignment horizontal="center"/>
    </xf>
    <xf numFmtId="167" fontId="31" fillId="0" borderId="124" xfId="0" applyNumberFormat="1" applyFont="1" applyBorder="1" applyAlignment="1" applyProtection="1">
      <alignment horizontal="center" vertical="center" wrapText="1"/>
    </xf>
    <xf numFmtId="0" fontId="3" fillId="0" borderId="0" xfId="0" applyFont="1" applyAlignment="1" applyProtection="1">
      <alignment horizontal="center"/>
    </xf>
    <xf numFmtId="0" fontId="3" fillId="0" borderId="0" xfId="0" applyFont="1" applyProtection="1"/>
    <xf numFmtId="164" fontId="9" fillId="0" borderId="129" xfId="1" applyFont="1" applyFill="1" applyBorder="1" applyAlignment="1" applyProtection="1"/>
    <xf numFmtId="164" fontId="9" fillId="0" borderId="130" xfId="1" applyFont="1" applyFill="1" applyBorder="1" applyAlignment="1" applyProtection="1"/>
    <xf numFmtId="164" fontId="9" fillId="0" borderId="131" xfId="1" applyFont="1" applyFill="1" applyBorder="1" applyAlignment="1" applyProtection="1"/>
    <xf numFmtId="0" fontId="14" fillId="0" borderId="125" xfId="0" applyFont="1" applyBorder="1" applyAlignment="1" applyProtection="1">
      <alignment horizontal="justify" vertical="center" wrapText="1"/>
    </xf>
    <xf numFmtId="164" fontId="9" fillId="0" borderId="132" xfId="1" applyFont="1" applyFill="1" applyBorder="1" applyAlignment="1" applyProtection="1"/>
    <xf numFmtId="164" fontId="9" fillId="0" borderId="133" xfId="1" applyFont="1" applyFill="1" applyBorder="1" applyAlignment="1" applyProtection="1"/>
    <xf numFmtId="164" fontId="9" fillId="0" borderId="134" xfId="1" applyFont="1" applyFill="1" applyBorder="1" applyAlignment="1" applyProtection="1"/>
    <xf numFmtId="0" fontId="38" fillId="0" borderId="124" xfId="0" applyFont="1" applyBorder="1" applyAlignment="1" applyProtection="1">
      <alignment horizontal="centerContinuous" vertical="center" wrapText="1"/>
    </xf>
    <xf numFmtId="164" fontId="39" fillId="29" borderId="124" xfId="1" applyFont="1" applyFill="1" applyBorder="1" applyAlignment="1" applyProtection="1">
      <alignment horizontal="centerContinuous"/>
    </xf>
    <xf numFmtId="0" fontId="39" fillId="29" borderId="124" xfId="0" applyFont="1" applyFill="1" applyBorder="1" applyAlignment="1" applyProtection="1">
      <alignment horizontal="centerContinuous"/>
    </xf>
    <xf numFmtId="167" fontId="40" fillId="29" borderId="124" xfId="0" applyNumberFormat="1" applyFont="1" applyFill="1" applyBorder="1" applyAlignment="1" applyProtection="1">
      <alignment horizontal="center" vertical="center" wrapText="1"/>
    </xf>
    <xf numFmtId="0" fontId="38" fillId="0" borderId="124" xfId="0" applyFont="1" applyBorder="1" applyAlignment="1" applyProtection="1">
      <alignment horizontal="centerContinuous" vertical="center"/>
    </xf>
    <xf numFmtId="0" fontId="38" fillId="0" borderId="124" xfId="0" applyFont="1" applyBorder="1" applyAlignment="1" applyProtection="1">
      <alignment horizontal="centerContinuous"/>
    </xf>
    <xf numFmtId="167" fontId="41" fillId="0" borderId="124" xfId="0" applyNumberFormat="1" applyFont="1" applyBorder="1" applyAlignment="1" applyProtection="1">
      <alignment horizontal="center" vertical="center"/>
    </xf>
    <xf numFmtId="0" fontId="12" fillId="0" borderId="0" xfId="0" applyFont="1" applyAlignment="1" applyProtection="1">
      <alignment horizontal="center"/>
    </xf>
    <xf numFmtId="0" fontId="12" fillId="0" borderId="0" xfId="0" applyFont="1" applyProtection="1"/>
    <xf numFmtId="0" fontId="38" fillId="18" borderId="124" xfId="0" applyFont="1" applyFill="1" applyBorder="1" applyAlignment="1" applyProtection="1">
      <alignment horizontal="centerContinuous" vertical="center" wrapText="1"/>
    </xf>
    <xf numFmtId="0" fontId="38" fillId="18" borderId="127" xfId="0" applyFont="1" applyFill="1" applyBorder="1" applyAlignment="1" applyProtection="1">
      <alignment horizontal="centerContinuous" vertical="center" wrapText="1"/>
    </xf>
    <xf numFmtId="167" fontId="38" fillId="18" borderId="124" xfId="0" applyNumberFormat="1" applyFont="1" applyFill="1" applyBorder="1" applyAlignment="1" applyProtection="1">
      <alignment horizontal="center" vertical="center" wrapText="1"/>
    </xf>
    <xf numFmtId="0" fontId="15" fillId="0" borderId="124" xfId="0" applyFont="1" applyBorder="1" applyAlignment="1" applyProtection="1">
      <alignment horizontal="justify" vertical="center" wrapText="1"/>
    </xf>
    <xf numFmtId="0" fontId="10" fillId="0" borderId="0" xfId="0" applyFont="1" applyAlignment="1" applyProtection="1">
      <alignment horizontal="justify" vertical="center" wrapText="1"/>
    </xf>
    <xf numFmtId="0" fontId="10" fillId="0" borderId="35" xfId="0" applyFont="1" applyBorder="1" applyAlignment="1" applyProtection="1">
      <alignment horizontal="justify" vertical="center" wrapText="1"/>
    </xf>
    <xf numFmtId="0" fontId="38" fillId="25" borderId="124" xfId="0" applyFont="1" applyFill="1" applyBorder="1" applyAlignment="1" applyProtection="1">
      <alignment horizontal="justify" vertical="center" wrapText="1"/>
    </xf>
    <xf numFmtId="0" fontId="10" fillId="25" borderId="0" xfId="0" applyFont="1" applyFill="1" applyAlignment="1" applyProtection="1">
      <alignment horizontal="justify" vertical="center" wrapText="1"/>
    </xf>
    <xf numFmtId="167" fontId="40" fillId="25" borderId="124" xfId="0" applyNumberFormat="1" applyFont="1" applyFill="1" applyBorder="1" applyAlignment="1" applyProtection="1">
      <alignment horizontal="center" vertical="center" wrapText="1"/>
    </xf>
    <xf numFmtId="0" fontId="38" fillId="0" borderId="124" xfId="0" applyFont="1" applyBorder="1" applyAlignment="1" applyProtection="1">
      <alignment horizontal="justify" vertical="center" wrapText="1"/>
    </xf>
    <xf numFmtId="0" fontId="38" fillId="18" borderId="125" xfId="0" applyFont="1" applyFill="1" applyBorder="1" applyAlignment="1" applyProtection="1">
      <alignment horizontal="centerContinuous" vertical="center" wrapText="1"/>
    </xf>
    <xf numFmtId="0" fontId="15" fillId="18" borderId="0" xfId="0" applyFont="1" applyFill="1" applyAlignment="1" applyProtection="1">
      <alignment horizontal="centerContinuous" vertical="center" wrapText="1"/>
    </xf>
    <xf numFmtId="0" fontId="10" fillId="18" borderId="0" xfId="0" applyFont="1" applyFill="1" applyAlignment="1" applyProtection="1">
      <alignment horizontal="centerContinuous" vertical="center" wrapText="1"/>
    </xf>
    <xf numFmtId="0" fontId="10" fillId="18" borderId="143" xfId="0" applyFont="1" applyFill="1" applyBorder="1" applyAlignment="1" applyProtection="1">
      <alignment horizontal="centerContinuous" vertical="center" wrapText="1"/>
    </xf>
    <xf numFmtId="0" fontId="10" fillId="0" borderId="6" xfId="0" applyFont="1" applyBorder="1" applyAlignment="1" applyProtection="1">
      <alignment horizontal="justify" vertical="center" wrapText="1"/>
    </xf>
    <xf numFmtId="0" fontId="10" fillId="0" borderId="157" xfId="0" applyFont="1" applyBorder="1" applyAlignment="1" applyProtection="1">
      <alignment horizontal="justify" vertical="center" wrapText="1"/>
    </xf>
    <xf numFmtId="0" fontId="27" fillId="0" borderId="0" xfId="0" applyFont="1" applyAlignment="1" applyProtection="1">
      <alignment horizontal="left" vertical="center" wrapText="1"/>
    </xf>
    <xf numFmtId="172" fontId="40" fillId="0" borderId="124" xfId="0" applyNumberFormat="1" applyFont="1" applyBorder="1" applyAlignment="1" applyProtection="1">
      <alignment horizontal="center" vertical="center" wrapText="1"/>
    </xf>
    <xf numFmtId="0" fontId="38" fillId="0" borderId="0" xfId="0" applyFont="1" applyAlignment="1" applyProtection="1">
      <alignment horizontal="left" vertical="center"/>
    </xf>
    <xf numFmtId="0" fontId="38" fillId="0" borderId="0" xfId="0" applyFont="1" applyAlignment="1" applyProtection="1">
      <alignment horizontal="left" vertical="center" wrapText="1"/>
    </xf>
    <xf numFmtId="0" fontId="12" fillId="0" borderId="0" xfId="0" applyFont="1" applyAlignment="1" applyProtection="1">
      <alignment horizontal="left" vertical="center" wrapText="1"/>
    </xf>
    <xf numFmtId="167" fontId="40" fillId="0" borderId="124" xfId="0" applyNumberFormat="1" applyFont="1" applyBorder="1" applyAlignment="1" applyProtection="1">
      <alignment horizontal="center" vertical="center" wrapText="1"/>
    </xf>
    <xf numFmtId="0" fontId="38" fillId="0" borderId="0" xfId="0" applyFont="1" applyAlignment="1" applyProtection="1">
      <alignment horizontal="justify" vertical="center" wrapText="1"/>
    </xf>
    <xf numFmtId="0" fontId="38" fillId="0" borderId="0" xfId="0" applyFont="1" applyAlignment="1" applyProtection="1">
      <alignment horizontal="centerContinuous" vertical="center" wrapText="1"/>
    </xf>
    <xf numFmtId="0" fontId="38" fillId="18" borderId="131" xfId="0" applyFont="1" applyFill="1" applyBorder="1" applyAlignment="1" applyProtection="1">
      <alignment horizontal="center" vertical="center" wrapText="1"/>
    </xf>
    <xf numFmtId="167" fontId="38" fillId="18" borderId="125" xfId="0" applyNumberFormat="1" applyFont="1" applyFill="1" applyBorder="1" applyAlignment="1" applyProtection="1">
      <alignment horizontal="center" vertical="center" wrapText="1"/>
    </xf>
    <xf numFmtId="0" fontId="3" fillId="0" borderId="128" xfId="0" applyFont="1" applyBorder="1" applyAlignment="1" applyProtection="1">
      <alignment horizontal="justify" vertical="center" wrapText="1"/>
    </xf>
    <xf numFmtId="0" fontId="0" fillId="0" borderId="128" xfId="0" applyBorder="1" applyAlignment="1" applyProtection="1">
      <alignment horizontal="justify" vertical="center" wrapText="1"/>
    </xf>
    <xf numFmtId="167" fontId="5" fillId="0" borderId="124" xfId="0" applyNumberFormat="1" applyFont="1" applyBorder="1" applyAlignment="1" applyProtection="1">
      <alignment horizontal="center" vertical="center" wrapText="1"/>
    </xf>
    <xf numFmtId="172" fontId="6" fillId="0" borderId="124" xfId="1" applyNumberFormat="1" applyFont="1" applyFill="1" applyBorder="1" applyAlignment="1" applyProtection="1">
      <alignment horizontal="center"/>
    </xf>
    <xf numFmtId="167" fontId="0" fillId="0" borderId="124" xfId="1" applyNumberFormat="1" applyFont="1" applyFill="1" applyBorder="1" applyAlignment="1" applyProtection="1">
      <alignment horizontal="center"/>
    </xf>
    <xf numFmtId="167" fontId="0" fillId="25" borderId="124" xfId="1" applyNumberFormat="1" applyFont="1" applyFill="1" applyBorder="1" applyAlignment="1" applyProtection="1">
      <alignment horizontal="center"/>
      <protection locked="0"/>
    </xf>
    <xf numFmtId="172" fontId="0" fillId="0" borderId="124" xfId="1" applyNumberFormat="1" applyFont="1" applyFill="1" applyBorder="1" applyAlignment="1" applyProtection="1">
      <alignment horizontal="center"/>
    </xf>
    <xf numFmtId="167" fontId="6" fillId="25" borderId="124" xfId="0" applyNumberFormat="1" applyFont="1" applyFill="1" applyBorder="1" applyAlignment="1" applyProtection="1">
      <alignment horizontal="center"/>
      <protection locked="0"/>
    </xf>
    <xf numFmtId="167" fontId="6" fillId="0" borderId="124" xfId="1" applyNumberFormat="1" applyFont="1" applyFill="1" applyBorder="1" applyAlignment="1" applyProtection="1">
      <alignment horizontal="center"/>
    </xf>
    <xf numFmtId="172" fontId="0" fillId="0" borderId="125" xfId="0" applyNumberFormat="1" applyFill="1" applyBorder="1" applyAlignment="1" applyProtection="1">
      <alignment horizontal="center" vertical="center"/>
    </xf>
    <xf numFmtId="0" fontId="12" fillId="0" borderId="0" xfId="0" applyFont="1" applyAlignment="1" applyProtection="1">
      <alignment horizontal="center" vertical="center" wrapText="1"/>
    </xf>
    <xf numFmtId="0" fontId="10" fillId="18" borderId="0" xfId="0" applyFont="1" applyFill="1" applyAlignment="1" applyProtection="1">
      <alignment horizontal="centerContinuous" vertical="center" wrapText="1"/>
      <protection locked="0"/>
    </xf>
    <xf numFmtId="0" fontId="7" fillId="14" borderId="124" xfId="0" applyFont="1" applyFill="1" applyBorder="1" applyAlignment="1" applyProtection="1">
      <alignment horizontal="center" vertical="center" wrapText="1"/>
      <protection locked="0"/>
    </xf>
    <xf numFmtId="0" fontId="37" fillId="2" borderId="31" xfId="0" applyFont="1" applyFill="1" applyBorder="1" applyAlignment="1" applyProtection="1">
      <alignment horizontal="centerContinuous" vertical="center" wrapText="1"/>
    </xf>
    <xf numFmtId="0" fontId="14" fillId="25" borderId="124" xfId="0" applyFont="1" applyFill="1" applyBorder="1" applyAlignment="1" applyProtection="1">
      <alignment horizontal="justify" vertical="center" wrapText="1"/>
      <protection locked="0"/>
    </xf>
    <xf numFmtId="0" fontId="14" fillId="25" borderId="125" xfId="0" applyFont="1" applyFill="1" applyBorder="1" applyAlignment="1" applyProtection="1">
      <alignment horizontal="justify" vertical="center" wrapText="1"/>
      <protection locked="0"/>
    </xf>
    <xf numFmtId="0" fontId="13" fillId="17" borderId="31" xfId="0" applyFont="1" applyFill="1" applyBorder="1" applyAlignment="1">
      <alignment horizontal="center" vertical="center" wrapText="1"/>
    </xf>
    <xf numFmtId="0" fontId="13" fillId="17" borderId="33" xfId="0" applyFont="1" applyFill="1" applyBorder="1" applyAlignment="1">
      <alignment horizontal="center" vertical="center" wrapText="1"/>
    </xf>
    <xf numFmtId="0" fontId="3" fillId="0" borderId="0" xfId="0" applyFont="1" applyAlignment="1">
      <alignment horizontal="center"/>
    </xf>
    <xf numFmtId="0" fontId="17" fillId="14" borderId="0" xfId="0" applyFont="1" applyFill="1" applyAlignment="1">
      <alignment horizontal="left" vertical="center" wrapText="1"/>
    </xf>
    <xf numFmtId="0" fontId="13" fillId="17" borderId="191" xfId="0" applyFont="1" applyFill="1" applyBorder="1" applyAlignment="1">
      <alignment horizontal="center" vertical="center" wrapText="1"/>
    </xf>
    <xf numFmtId="0" fontId="13" fillId="17" borderId="30" xfId="0" applyFont="1" applyFill="1" applyBorder="1" applyAlignment="1">
      <alignment horizontal="center" vertical="center" wrapText="1"/>
    </xf>
    <xf numFmtId="0" fontId="12" fillId="0" borderId="32" xfId="0" applyFont="1" applyBorder="1" applyAlignment="1">
      <alignment horizontal="center" vertical="center" wrapText="1"/>
    </xf>
    <xf numFmtId="0" fontId="12" fillId="0" borderId="33" xfId="0" applyFont="1" applyBorder="1" applyAlignment="1">
      <alignment horizontal="center" vertical="center" wrapText="1"/>
    </xf>
    <xf numFmtId="0" fontId="18" fillId="0" borderId="0" xfId="0" applyFont="1" applyAlignment="1">
      <alignment horizontal="center" vertical="center" wrapText="1"/>
    </xf>
    <xf numFmtId="0" fontId="18" fillId="0" borderId="35" xfId="0" applyFont="1" applyBorder="1" applyAlignment="1">
      <alignment horizontal="center" vertical="center" wrapText="1"/>
    </xf>
    <xf numFmtId="0" fontId="38" fillId="0" borderId="0" xfId="0" applyFont="1" applyAlignment="1">
      <alignment horizontal="left" vertical="center" wrapText="1"/>
    </xf>
    <xf numFmtId="0" fontId="38" fillId="0" borderId="35" xfId="0" applyFont="1" applyBorder="1" applyAlignment="1">
      <alignment horizontal="left" vertical="center" wrapText="1"/>
    </xf>
    <xf numFmtId="0" fontId="18" fillId="0" borderId="36" xfId="0" applyFont="1" applyBorder="1" applyAlignment="1">
      <alignment horizontal="left" vertical="center" wrapText="1"/>
    </xf>
    <xf numFmtId="0" fontId="18" fillId="0" borderId="37" xfId="0" applyFont="1" applyBorder="1" applyAlignment="1">
      <alignment horizontal="left" vertical="center" wrapText="1"/>
    </xf>
    <xf numFmtId="0" fontId="13" fillId="13" borderId="0" xfId="0" applyFont="1" applyFill="1" applyAlignment="1">
      <alignment horizontal="center" vertical="center"/>
    </xf>
    <xf numFmtId="0" fontId="13" fillId="13" borderId="0" xfId="0" applyFont="1" applyFill="1" applyAlignment="1">
      <alignment horizontal="center" vertical="center" wrapText="1"/>
    </xf>
    <xf numFmtId="0" fontId="1" fillId="10" borderId="0" xfId="8" applyFont="1" applyFill="1" applyAlignment="1" applyProtection="1">
      <alignment horizontal="left" vertical="center"/>
      <protection locked="0"/>
    </xf>
    <xf numFmtId="0" fontId="2" fillId="10" borderId="0" xfId="8" applyFill="1" applyAlignment="1" applyProtection="1">
      <alignment horizontal="left" vertical="center"/>
      <protection locked="0"/>
    </xf>
    <xf numFmtId="0" fontId="10" fillId="0" borderId="125" xfId="0" applyFont="1" applyBorder="1" applyAlignment="1" applyProtection="1">
      <alignment horizontal="center" vertical="center" wrapText="1"/>
    </xf>
    <xf numFmtId="0" fontId="10" fillId="0" borderId="126" xfId="0" applyFont="1" applyBorder="1" applyAlignment="1" applyProtection="1">
      <alignment horizontal="center" vertical="center" wrapText="1"/>
    </xf>
    <xf numFmtId="0" fontId="3" fillId="27" borderId="158" xfId="0" applyFont="1" applyFill="1" applyBorder="1" applyAlignment="1" applyProtection="1">
      <alignment horizontal="center" vertical="center" wrapText="1"/>
    </xf>
    <xf numFmtId="0" fontId="3" fillId="27" borderId="123" xfId="0" applyFont="1" applyFill="1" applyBorder="1" applyAlignment="1" applyProtection="1">
      <alignment horizontal="center" vertical="center" wrapText="1"/>
    </xf>
    <xf numFmtId="0" fontId="3" fillId="27" borderId="159" xfId="0" applyFont="1" applyFill="1" applyBorder="1" applyAlignment="1" applyProtection="1">
      <alignment horizontal="center" vertical="center" wrapText="1"/>
    </xf>
    <xf numFmtId="0" fontId="13" fillId="17" borderId="2" xfId="0" applyFont="1" applyFill="1" applyBorder="1" applyAlignment="1" applyProtection="1">
      <alignment horizontal="center" vertical="center" wrapText="1"/>
    </xf>
    <xf numFmtId="0" fontId="13" fillId="17" borderId="3" xfId="0" applyFont="1" applyFill="1" applyBorder="1" applyAlignment="1" applyProtection="1">
      <alignment horizontal="center" vertical="center" wrapText="1"/>
    </xf>
    <xf numFmtId="0" fontId="18" fillId="19" borderId="36" xfId="0" applyFont="1" applyFill="1" applyBorder="1" applyAlignment="1" applyProtection="1">
      <alignment horizontal="left" vertical="center" wrapText="1"/>
    </xf>
    <xf numFmtId="0" fontId="18" fillId="19" borderId="37" xfId="0" applyFont="1" applyFill="1" applyBorder="1" applyAlignment="1" applyProtection="1">
      <alignment horizontal="left" vertical="center" wrapText="1"/>
    </xf>
    <xf numFmtId="0" fontId="3" fillId="27" borderId="6" xfId="0" applyFont="1" applyFill="1" applyBorder="1" applyAlignment="1" applyProtection="1">
      <alignment horizontal="center" vertical="center"/>
    </xf>
    <xf numFmtId="0" fontId="3" fillId="27" borderId="142" xfId="0" applyFont="1" applyFill="1" applyBorder="1" applyAlignment="1" applyProtection="1">
      <alignment horizontal="center" vertical="center"/>
    </xf>
    <xf numFmtId="0" fontId="38" fillId="0" borderId="0" xfId="0" applyFont="1" applyAlignment="1" applyProtection="1">
      <alignment horizontal="left" vertical="center" wrapText="1"/>
    </xf>
    <xf numFmtId="0" fontId="10" fillId="0" borderId="124" xfId="0" applyFont="1" applyBorder="1" applyAlignment="1" applyProtection="1">
      <alignment horizontal="center" vertical="center" wrapText="1"/>
    </xf>
    <xf numFmtId="0" fontId="10" fillId="0" borderId="150" xfId="0" applyFont="1" applyBorder="1" applyAlignment="1" applyProtection="1">
      <alignment horizontal="center" vertical="center" wrapText="1"/>
    </xf>
    <xf numFmtId="0" fontId="10" fillId="27" borderId="158" xfId="0" applyFont="1" applyFill="1" applyBorder="1" applyAlignment="1" applyProtection="1">
      <alignment horizontal="center" vertical="center" wrapText="1"/>
    </xf>
    <xf numFmtId="0" fontId="10" fillId="27" borderId="123" xfId="0" applyFont="1" applyFill="1" applyBorder="1" applyAlignment="1" applyProtection="1">
      <alignment horizontal="center" vertical="center" wrapText="1"/>
    </xf>
    <xf numFmtId="0" fontId="10" fillId="27" borderId="159" xfId="0" applyFont="1" applyFill="1" applyBorder="1" applyAlignment="1" applyProtection="1">
      <alignment horizontal="center" vertical="center" wrapText="1"/>
    </xf>
    <xf numFmtId="0" fontId="13" fillId="17" borderId="1" xfId="0" applyFont="1" applyFill="1" applyBorder="1" applyAlignment="1" applyProtection="1">
      <alignment horizontal="center" vertical="center" wrapText="1"/>
    </xf>
    <xf numFmtId="0" fontId="13" fillId="17" borderId="160" xfId="0" applyFont="1" applyFill="1" applyBorder="1" applyAlignment="1" applyProtection="1">
      <alignment horizontal="center" vertical="center" wrapText="1"/>
    </xf>
    <xf numFmtId="0" fontId="13" fillId="17" borderId="76" xfId="0" applyFont="1" applyFill="1" applyBorder="1" applyAlignment="1" applyProtection="1">
      <alignment horizontal="center" vertical="center" wrapText="1"/>
    </xf>
    <xf numFmtId="0" fontId="28" fillId="12" borderId="0" xfId="0" applyFont="1" applyFill="1" applyAlignment="1">
      <alignment horizontal="left"/>
    </xf>
    <xf numFmtId="0" fontId="29" fillId="12" borderId="8" xfId="6" applyNumberFormat="1" applyFont="1" applyFill="1" applyBorder="1" applyAlignment="1">
      <alignment horizontal="center" vertical="center"/>
    </xf>
    <xf numFmtId="0" fontId="29" fillId="12" borderId="9" xfId="6" applyNumberFormat="1" applyFont="1" applyFill="1" applyBorder="1" applyAlignment="1">
      <alignment horizontal="center" vertical="center"/>
    </xf>
    <xf numFmtId="0" fontId="29" fillId="12" borderId="10" xfId="6" applyNumberFormat="1" applyFont="1" applyFill="1" applyBorder="1" applyAlignment="1">
      <alignment horizontal="center" vertical="center"/>
    </xf>
    <xf numFmtId="0" fontId="30" fillId="12" borderId="11" xfId="6" applyNumberFormat="1" applyFont="1" applyFill="1" applyBorder="1" applyAlignment="1">
      <alignment horizontal="center" vertical="center"/>
    </xf>
    <xf numFmtId="0" fontId="30" fillId="12" borderId="0" xfId="6" applyNumberFormat="1" applyFont="1" applyFill="1" applyAlignment="1">
      <alignment horizontal="center" vertical="center"/>
    </xf>
    <xf numFmtId="0" fontId="30" fillId="12" borderId="12" xfId="6" applyNumberFormat="1" applyFont="1" applyFill="1" applyBorder="1" applyAlignment="1">
      <alignment horizontal="center" vertical="center"/>
    </xf>
    <xf numFmtId="0" fontId="19" fillId="12" borderId="11" xfId="6" applyNumberFormat="1" applyFont="1" applyFill="1" applyBorder="1" applyAlignment="1">
      <alignment horizontal="center" vertical="center"/>
    </xf>
    <xf numFmtId="0" fontId="19" fillId="12" borderId="0" xfId="6" applyNumberFormat="1" applyFont="1" applyFill="1" applyAlignment="1">
      <alignment horizontal="center" vertical="center"/>
    </xf>
    <xf numFmtId="0" fontId="19" fillId="12" borderId="12" xfId="6" applyNumberFormat="1" applyFont="1" applyFill="1" applyBorder="1" applyAlignment="1">
      <alignment horizontal="center" vertical="center"/>
    </xf>
    <xf numFmtId="0" fontId="0" fillId="0" borderId="0" xfId="0" applyAlignment="1">
      <alignment horizontal="left" wrapText="1"/>
    </xf>
    <xf numFmtId="0" fontId="41" fillId="19" borderId="36" xfId="0" applyFont="1" applyFill="1" applyBorder="1" applyAlignment="1">
      <alignment horizontal="left" vertical="center" wrapText="1"/>
    </xf>
    <xf numFmtId="0" fontId="41" fillId="19" borderId="38" xfId="0" applyFont="1" applyFill="1" applyBorder="1" applyAlignment="1">
      <alignment horizontal="left" vertical="center" wrapText="1"/>
    </xf>
    <xf numFmtId="0" fontId="13" fillId="17" borderId="0" xfId="0" applyFont="1" applyFill="1" applyAlignment="1">
      <alignment horizontal="left" vertical="center" wrapText="1"/>
    </xf>
    <xf numFmtId="0" fontId="38" fillId="18" borderId="48" xfId="0" applyFont="1" applyFill="1" applyBorder="1" applyAlignment="1">
      <alignment horizontal="center" vertical="center" wrapText="1"/>
    </xf>
    <xf numFmtId="0" fontId="38" fillId="18" borderId="41" xfId="0" applyFont="1" applyFill="1" applyBorder="1" applyAlignment="1">
      <alignment horizontal="center" vertical="center" wrapText="1"/>
    </xf>
    <xf numFmtId="0" fontId="13" fillId="17" borderId="148" xfId="0" applyFont="1" applyFill="1" applyBorder="1" applyAlignment="1">
      <alignment horizontal="center" vertical="center" wrapText="1"/>
    </xf>
    <xf numFmtId="0" fontId="13" fillId="17" borderId="154" xfId="0" applyFont="1" applyFill="1" applyBorder="1" applyAlignment="1">
      <alignment horizontal="center" vertical="center" wrapText="1"/>
    </xf>
    <xf numFmtId="0" fontId="13" fillId="17" borderId="155" xfId="0" applyFont="1" applyFill="1" applyBorder="1" applyAlignment="1">
      <alignment horizontal="center" vertical="center" wrapText="1"/>
    </xf>
    <xf numFmtId="0" fontId="46" fillId="19" borderId="145" xfId="0" applyFont="1" applyFill="1" applyBorder="1" applyAlignment="1">
      <alignment horizontal="left" vertical="center" wrapText="1"/>
    </xf>
    <xf numFmtId="0" fontId="46" fillId="19" borderId="146" xfId="0" applyFont="1" applyFill="1" applyBorder="1" applyAlignment="1">
      <alignment horizontal="left" vertical="center" wrapText="1"/>
    </xf>
    <xf numFmtId="0" fontId="37" fillId="18" borderId="32" xfId="0" applyFont="1" applyFill="1" applyBorder="1" applyAlignment="1">
      <alignment horizontal="center" vertical="center" wrapText="1"/>
    </xf>
    <xf numFmtId="0" fontId="37" fillId="18" borderId="90" xfId="0" applyFont="1" applyFill="1" applyBorder="1" applyAlignment="1">
      <alignment horizontal="center" vertical="center" wrapText="1"/>
    </xf>
    <xf numFmtId="0" fontId="37" fillId="18" borderId="31" xfId="0" applyFont="1" applyFill="1" applyBorder="1" applyAlignment="1">
      <alignment horizontal="center" vertical="center" wrapText="1"/>
    </xf>
    <xf numFmtId="0" fontId="13" fillId="17" borderId="149" xfId="0" applyFont="1" applyFill="1" applyBorder="1" applyAlignment="1">
      <alignment horizontal="center" vertical="center" wrapText="1"/>
    </xf>
    <xf numFmtId="0" fontId="13" fillId="17" borderId="156" xfId="0" applyFont="1" applyFill="1" applyBorder="1" applyAlignment="1">
      <alignment horizontal="center" vertical="center" wrapText="1"/>
    </xf>
    <xf numFmtId="0" fontId="37" fillId="18" borderId="152" xfId="0" applyFont="1" applyFill="1" applyBorder="1" applyAlignment="1">
      <alignment horizontal="center" vertical="center" wrapText="1"/>
    </xf>
    <xf numFmtId="0" fontId="37" fillId="18" borderId="153" xfId="0" applyFont="1" applyFill="1" applyBorder="1" applyAlignment="1">
      <alignment horizontal="center" vertical="center" wrapText="1"/>
    </xf>
    <xf numFmtId="0" fontId="16" fillId="2" borderId="0" xfId="0" applyFont="1" applyFill="1" applyAlignment="1">
      <alignment horizontal="left" vertical="top" wrapText="1"/>
    </xf>
    <xf numFmtId="0" fontId="13" fillId="17" borderId="127" xfId="0" applyFont="1" applyFill="1" applyBorder="1" applyAlignment="1">
      <alignment horizontal="center" vertical="center"/>
    </xf>
    <xf numFmtId="0" fontId="13" fillId="17" borderId="123" xfId="0" applyFont="1" applyFill="1" applyBorder="1" applyAlignment="1">
      <alignment horizontal="center" vertical="center"/>
    </xf>
    <xf numFmtId="0" fontId="13" fillId="17" borderId="124" xfId="0" applyFont="1" applyFill="1" applyBorder="1" applyAlignment="1">
      <alignment horizontal="center" vertical="center" wrapText="1"/>
    </xf>
    <xf numFmtId="0" fontId="13" fillId="17" borderId="5" xfId="0" applyFont="1" applyFill="1" applyBorder="1" applyAlignment="1">
      <alignment horizontal="center" vertical="center" wrapText="1"/>
    </xf>
  </cellXfs>
  <cellStyles count="14">
    <cellStyle name="Comma" xfId="1" builtinId="3"/>
    <cellStyle name="Comma 2" xfId="4"/>
    <cellStyle name="Currency 2" xfId="3"/>
    <cellStyle name="Neutral" xfId="7" builtinId="28"/>
    <cellStyle name="Normal" xfId="0" builtinId="0"/>
    <cellStyle name="Normal 12" xfId="11"/>
    <cellStyle name="Normal 2" xfId="2"/>
    <cellStyle name="Normal 25" xfId="6"/>
    <cellStyle name="Normal 3" xfId="5"/>
    <cellStyle name="Normal 4" xfId="8"/>
    <cellStyle name="Normal 5" xfId="10"/>
    <cellStyle name="Normal 6" xfId="13"/>
    <cellStyle name="Normal 7 2" xfId="12"/>
    <cellStyle name="Normal_REMUNERATION_10_RevMaster" xfId="9"/>
  </cellStyles>
  <dxfs count="15">
    <dxf>
      <font>
        <b val="0"/>
        <i/>
        <color theme="0" tint="-0.34998626667073579"/>
      </font>
    </dxf>
    <dxf>
      <border>
        <bottom style="thin">
          <color rgb="FF002060"/>
        </bottom>
        <vertical/>
        <horizontal/>
      </border>
    </dxf>
    <dxf>
      <font>
        <b val="0"/>
        <i/>
        <color theme="0" tint="-0.24994659260841701"/>
      </font>
    </dxf>
    <dxf>
      <font>
        <b val="0"/>
        <i/>
        <color theme="0" tint="-0.24994659260841701"/>
      </font>
    </dxf>
    <dxf>
      <font>
        <b val="0"/>
        <i/>
        <color theme="0" tint="-0.24994659260841701"/>
      </font>
    </dxf>
    <dxf>
      <font>
        <b val="0"/>
        <i/>
        <color theme="0" tint="-0.24994659260841701"/>
      </font>
    </dxf>
    <dxf>
      <font>
        <b val="0"/>
        <i/>
        <color theme="0" tint="-0.24994659260841701"/>
      </font>
    </dxf>
    <dxf>
      <font>
        <b val="0"/>
        <i/>
        <color theme="0" tint="-0.24994659260841701"/>
      </font>
    </dxf>
    <dxf>
      <font>
        <b val="0"/>
        <i/>
        <color theme="0" tint="-0.24994659260841701"/>
      </font>
    </dxf>
    <dxf>
      <font>
        <b val="0"/>
        <i/>
        <color theme="0" tint="-0.24994659260841701"/>
      </font>
    </dxf>
    <dxf>
      <font>
        <b val="0"/>
        <i/>
        <color theme="0" tint="-0.24994659260841701"/>
      </font>
    </dxf>
    <dxf>
      <font>
        <b val="0"/>
        <i/>
        <color theme="0" tint="-0.34998626667073579"/>
      </font>
    </dxf>
    <dxf>
      <font>
        <color rgb="FF0070C0"/>
      </font>
      <fill>
        <patternFill>
          <bgColor rgb="FFFFFF99"/>
        </patternFill>
      </fill>
    </dxf>
    <dxf>
      <font>
        <color rgb="FF0070C0"/>
      </font>
      <fill>
        <patternFill>
          <bgColor rgb="FFFFFF99"/>
        </patternFill>
      </fill>
    </dxf>
    <dxf>
      <font>
        <color rgb="FF0070C0"/>
      </font>
      <fill>
        <patternFill>
          <bgColor rgb="FFFFFF99"/>
        </patternFill>
      </fill>
    </dxf>
  </dxfs>
  <tableStyles count="0" defaultTableStyle="TableStyleMedium9" defaultPivotStyle="PivotStyleLight16"/>
  <colors>
    <mruColors>
      <color rgb="FFE1E1E1"/>
      <color rgb="FF0A0A0A"/>
      <color rgb="FFBED600"/>
      <color rgb="FF61626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32"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 Id="rId30" Type="http://schemas.openxmlformats.org/officeDocument/2006/relationships/customXml" Target="../customXml/item2.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theme/theme1.xml><?xml version="1.0" encoding="utf-8"?>
<a:theme xmlns:a="http://schemas.openxmlformats.org/drawingml/2006/main" name="Theme1">
  <a:themeElements>
    <a:clrScheme name="Vanilla">
      <a:dk1>
        <a:srgbClr val="000000"/>
      </a:dk1>
      <a:lt1>
        <a:srgbClr val="FFFFFF"/>
      </a:lt1>
      <a:dk2>
        <a:srgbClr val="44546A"/>
      </a:dk2>
      <a:lt2>
        <a:srgbClr val="FFFFFF"/>
      </a:lt2>
      <a:accent1>
        <a:srgbClr val="123C3F"/>
      </a:accent1>
      <a:accent2>
        <a:srgbClr val="6FCE74"/>
      </a:accent2>
      <a:accent3>
        <a:srgbClr val="00B0B9"/>
      </a:accent3>
      <a:accent4>
        <a:srgbClr val="FF7F32"/>
      </a:accent4>
      <a:accent5>
        <a:srgbClr val="720062"/>
      </a:accent5>
      <a:accent6>
        <a:srgbClr val="D9D9D6"/>
      </a:accent6>
      <a:hlink>
        <a:srgbClr val="515151"/>
      </a:hlink>
      <a:folHlink>
        <a:srgbClr val="CBCBCB"/>
      </a:folHlink>
    </a:clrScheme>
    <a:fontScheme name="OW_Cluster">
      <a:majorFont>
        <a:latin typeface="Arial"/>
        <a:ea typeface=""/>
        <a:cs typeface="SST Arabic"/>
      </a:majorFont>
      <a:minorFont>
        <a:latin typeface="Arial"/>
        <a:ea typeface=""/>
        <a:cs typeface="SST Arabic"/>
      </a:minorFont>
    </a:fontScheme>
    <a:fmtScheme name="Vanilla">
      <a:fillStyleLst>
        <a:solidFill>
          <a:schemeClr val="phClr"/>
        </a:solidFill>
        <a:solidFill>
          <a:schemeClr val="phClr">
            <a:tint val="0"/>
          </a:schemeClr>
        </a:solidFill>
        <a:solidFill>
          <a:schemeClr val="phClr"/>
        </a:solidFill>
      </a:fillStyleLst>
      <a:lnStyleLst>
        <a:ln w="9525" cap="flat" cmpd="sng" algn="ctr">
          <a:solidFill>
            <a:schemeClr val="phClr">
              <a:satMod val="105000"/>
            </a:schemeClr>
          </a:solidFill>
          <a:prstDash val="solid"/>
        </a:ln>
        <a:ln w="9525" cap="flat" cmpd="sng" algn="ctr">
          <a:solidFill>
            <a:schemeClr val="phClr"/>
          </a:solidFill>
          <a:prstDash val="solid"/>
        </a:ln>
        <a:ln w="9525" cap="flat" cmpd="sng" algn="ctr">
          <a:solidFill>
            <a:schemeClr val="phClr"/>
          </a:solidFill>
          <a:prstDash val="solid"/>
        </a:ln>
      </a:lnStyleLst>
      <a:effectStyleLst>
        <a:effectStyle>
          <a:effectLst/>
        </a:effectStyle>
        <a:effectStyle>
          <a:effectLst/>
        </a:effectStyle>
        <a:effectStyle>
          <a:effectLst>
            <a:reflection blurRad="12700" stA="26000" endPos="28000" dist="38100" dir="5400000" sy="-100000" rotWithShape="0"/>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bg1"/>
        </a:solidFill>
        <a:ln w="9525">
          <a:solidFill>
            <a:schemeClr val="tx1"/>
          </a:solidFill>
          <a:miter lim="800000"/>
        </a:ln>
      </a:spPr>
      <a:bodyPr lIns="73152" tIns="73152" rIns="73152" bIns="73152" rtlCol="0" anchor="ctr"/>
      <a:lstStyle>
        <a:defPPr algn="ctr">
          <a:defRPr kern="0" dirty="0" smtClean="0">
            <a:solidFill>
              <a:schemeClr val="tx1"/>
            </a:solidFill>
          </a:defRPr>
        </a:defPPr>
      </a:lstStyle>
      <a:style>
        <a:lnRef idx="2">
          <a:schemeClr val="accent1">
            <a:shade val="50000"/>
          </a:schemeClr>
        </a:lnRef>
        <a:fillRef idx="1">
          <a:schemeClr val="accent1"/>
        </a:fillRef>
        <a:effectRef idx="0">
          <a:schemeClr val="accent1"/>
        </a:effectRef>
        <a:fontRef idx="minor">
          <a:schemeClr val="lt1"/>
        </a:fontRef>
      </a:style>
    </a:spDef>
    <a:lnDef>
      <a:spPr>
        <a:ln w="9525">
          <a:solidFill>
            <a:schemeClr val="tx1"/>
          </a:solidFill>
          <a:headEnd type="none" w="med" len="med"/>
          <a:tailEnd type="none" w="med" len="med"/>
        </a:ln>
      </a:spPr>
      <a:bodyPr/>
      <a:lstStyle/>
      <a:style>
        <a:lnRef idx="1">
          <a:schemeClr val="accent1"/>
        </a:lnRef>
        <a:fillRef idx="0">
          <a:schemeClr val="accent1"/>
        </a:fillRef>
        <a:effectRef idx="0">
          <a:schemeClr val="accent1"/>
        </a:effectRef>
        <a:fontRef idx="minor">
          <a:schemeClr val="tx1"/>
        </a:fontRef>
      </a:style>
    </a:lnDef>
    <a:txDef>
      <a:spPr>
        <a:noFill/>
      </a:spPr>
      <a:bodyPr wrap="none" lIns="0" tIns="0" rIns="0" bIns="0" rtlCol="0">
        <a:spAutoFit/>
      </a:bodyPr>
      <a:lstStyle>
        <a:defPPr algn="l">
          <a:defRPr sz="1200" kern="0" dirty="0" smtClean="0"/>
        </a:defPPr>
      </a:lstStyle>
    </a:txDef>
  </a:objectDefaults>
  <a:extraClrSchemeLst/>
  <a:extLst>
    <a:ext uri="{05A4C25C-085E-4340-85A3-A5531E510DB2}">
      <thm15:themeFamily xmlns:thm15="http://schemas.microsoft.com/office/thememl/2012/main" name="Theme1" id="{38B52E6B-A282-49A5-B430-7C906FBB3DE3}" vid="{15E3C934-1423-4BAC-93BD-745327EA1F4E}"/>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2.v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FF00"/>
    <pageSetUpPr fitToPage="1"/>
  </sheetPr>
  <dimension ref="A1:B37"/>
  <sheetViews>
    <sheetView showGridLines="0" workbookViewId="0">
      <selection activeCell="A18" sqref="A18"/>
    </sheetView>
  </sheetViews>
  <sheetFormatPr defaultColWidth="8.81640625" defaultRowHeight="12.5"/>
  <cols>
    <col min="1" max="1" width="180.7265625" style="32" customWidth="1"/>
  </cols>
  <sheetData>
    <row r="1" spans="1:1">
      <c r="A1" s="32" t="str">
        <f>"Tender ID: "&amp;TenderID</f>
        <v>Tender ID: WP25007</v>
      </c>
    </row>
    <row r="2" spans="1:1">
      <c r="A2" s="32" t="str">
        <f>"Tender: "&amp;TenderFullName</f>
        <v>Tender: Provision of Facility Management Services for  New Jazan Airport</v>
      </c>
    </row>
    <row r="3" spans="1:1">
      <c r="A3" s="32" t="str">
        <f>"Bidder: " &amp; BidderName</f>
        <v xml:space="preserve">Bidder: </v>
      </c>
    </row>
    <row r="6" spans="1:1" ht="20.25" customHeight="1">
      <c r="A6" s="31" t="s">
        <v>0</v>
      </c>
    </row>
    <row r="8" spans="1:1">
      <c r="A8" s="34" t="s">
        <v>1</v>
      </c>
    </row>
    <row r="9" spans="1:1">
      <c r="A9" s="34"/>
    </row>
    <row r="10" spans="1:1">
      <c r="A10" s="34" t="s">
        <v>2</v>
      </c>
    </row>
    <row r="11" spans="1:1">
      <c r="A11" s="34"/>
    </row>
    <row r="12" spans="1:1">
      <c r="A12" s="34" t="s">
        <v>3</v>
      </c>
    </row>
    <row r="13" spans="1:1">
      <c r="A13" s="34"/>
    </row>
    <row r="14" spans="1:1" ht="25">
      <c r="A14" s="34" t="s">
        <v>4</v>
      </c>
    </row>
    <row r="15" spans="1:1">
      <c r="A15" s="34"/>
    </row>
    <row r="16" spans="1:1">
      <c r="A16" s="34" t="s">
        <v>5</v>
      </c>
    </row>
    <row r="17" spans="1:2">
      <c r="A17" s="34"/>
    </row>
    <row r="18" spans="1:2" ht="25">
      <c r="A18" s="34" t="s">
        <v>421</v>
      </c>
    </row>
    <row r="19" spans="1:2">
      <c r="A19" s="34"/>
    </row>
    <row r="20" spans="1:2" ht="26">
      <c r="A20" s="33" t="s">
        <v>6</v>
      </c>
    </row>
    <row r="21" spans="1:2">
      <c r="A21" s="34"/>
    </row>
    <row r="22" spans="1:2">
      <c r="A22" s="34"/>
    </row>
    <row r="23" spans="1:2" ht="13">
      <c r="A23" s="33" t="s">
        <v>63</v>
      </c>
    </row>
    <row r="24" spans="1:2">
      <c r="A24" s="34"/>
    </row>
    <row r="27" spans="1:2">
      <c r="A27" s="34"/>
    </row>
    <row r="28" spans="1:2">
      <c r="A28" s="34"/>
    </row>
    <row r="29" spans="1:2">
      <c r="A29" s="34"/>
    </row>
    <row r="30" spans="1:2">
      <c r="A30" s="32" t="s">
        <v>7</v>
      </c>
    </row>
    <row r="31" spans="1:2" ht="15" customHeight="1">
      <c r="A31" s="273" t="s">
        <v>8</v>
      </c>
      <c r="B31" s="274"/>
    </row>
    <row r="32" spans="1:2" ht="15" customHeight="1">
      <c r="A32" s="54" t="s">
        <v>9</v>
      </c>
      <c r="B32" s="272"/>
    </row>
    <row r="33" spans="1:1" ht="15" customHeight="1">
      <c r="A33" s="55" t="s">
        <v>10</v>
      </c>
    </row>
    <row r="34" spans="1:1" ht="15" customHeight="1">
      <c r="A34" s="56" t="s">
        <v>11</v>
      </c>
    </row>
    <row r="35" spans="1:1" ht="15" customHeight="1">
      <c r="A35" s="8" t="s">
        <v>12</v>
      </c>
    </row>
    <row r="36" spans="1:1" ht="15" customHeight="1">
      <c r="A36" s="57" t="s">
        <v>13</v>
      </c>
    </row>
    <row r="37" spans="1:1" ht="15" customHeight="1">
      <c r="A37" s="58" t="s">
        <v>14</v>
      </c>
    </row>
  </sheetData>
  <sheetProtection selectLockedCells="1"/>
  <customSheetViews>
    <customSheetView guid="{482D6BF3-1E87-4455-8864-8E3D358E2676}" showGridLines="0" fitToPage="1">
      <selection activeCell="E34" sqref="E34"/>
      <pageMargins left="0" right="0" top="0" bottom="0" header="0" footer="0"/>
      <pageSetup paperSize="9" scale="74" orientation="landscape" r:id="rId1"/>
      <headerFooter>
        <oddHeader>&amp;L&amp;G&amp;R&amp;G</oddHeader>
        <oddFooter>&amp;L&amp;9&amp;A&amp;C&amp;P of &amp;N&amp;R&amp;D</oddFooter>
      </headerFooter>
    </customSheetView>
  </customSheetViews>
  <pageMargins left="0.70866141732283472" right="0.70866141732283472" top="0.9055118110236221" bottom="0.51181102362204722" header="0.19685039370078741" footer="0.11811023622047245"/>
  <pageSetup paperSize="9" scale="74" orientation="landscape" r:id="rId2"/>
  <headerFooter>
    <oddHeader>&amp;L&amp;G&amp;R&amp;G</oddHeader>
    <oddFooter>&amp;L&amp;9&amp;A&amp;C&amp;P of &amp;N&amp;R&amp;D</oddFooter>
  </headerFooter>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5:C98"/>
  <sheetViews>
    <sheetView topLeftCell="A46" workbookViewId="0"/>
  </sheetViews>
  <sheetFormatPr defaultColWidth="10.7265625" defaultRowHeight="12.5"/>
  <cols>
    <col min="2" max="2" width="24.26953125" customWidth="1"/>
    <col min="3" max="3" width="32" customWidth="1"/>
  </cols>
  <sheetData>
    <row r="5" spans="1:3" ht="14">
      <c r="A5" s="514" t="s">
        <v>182</v>
      </c>
      <c r="B5" s="514"/>
      <c r="C5" s="514"/>
    </row>
    <row r="6" spans="1:3" ht="13" thickBot="1"/>
    <row r="7" spans="1:3" ht="15">
      <c r="A7" s="515" t="s">
        <v>183</v>
      </c>
      <c r="B7" s="516"/>
      <c r="C7" s="517"/>
    </row>
    <row r="8" spans="1:3">
      <c r="A8" s="518" t="s">
        <v>184</v>
      </c>
      <c r="B8" s="519"/>
      <c r="C8" s="520"/>
    </row>
    <row r="9" spans="1:3" ht="13" thickBot="1">
      <c r="A9" s="521" t="s">
        <v>185</v>
      </c>
      <c r="B9" s="522"/>
      <c r="C9" s="523"/>
    </row>
    <row r="10" spans="1:3" ht="25.5" thickBot="1">
      <c r="A10" s="36" t="s">
        <v>186</v>
      </c>
      <c r="B10" s="37" t="s">
        <v>187</v>
      </c>
      <c r="C10" s="38" t="s">
        <v>188</v>
      </c>
    </row>
    <row r="11" spans="1:3" ht="13">
      <c r="A11" s="39">
        <v>1</v>
      </c>
      <c r="B11" s="40" t="s">
        <v>189</v>
      </c>
      <c r="C11" s="41"/>
    </row>
    <row r="12" spans="1:3" ht="13">
      <c r="A12" s="42">
        <v>2</v>
      </c>
      <c r="B12" s="43" t="s">
        <v>190</v>
      </c>
      <c r="C12" s="44"/>
    </row>
    <row r="13" spans="1:3" ht="13">
      <c r="A13" s="42">
        <v>3</v>
      </c>
      <c r="B13" s="43" t="s">
        <v>191</v>
      </c>
      <c r="C13" s="44"/>
    </row>
    <row r="14" spans="1:3" ht="13">
      <c r="A14" s="42">
        <v>4</v>
      </c>
      <c r="B14" s="43" t="s">
        <v>192</v>
      </c>
      <c r="C14" s="44"/>
    </row>
    <row r="15" spans="1:3" ht="26">
      <c r="A15" s="42">
        <v>5</v>
      </c>
      <c r="B15" s="43" t="s">
        <v>193</v>
      </c>
      <c r="C15" s="44"/>
    </row>
    <row r="16" spans="1:3" ht="13">
      <c r="A16" s="42">
        <v>6</v>
      </c>
      <c r="B16" s="43" t="s">
        <v>194</v>
      </c>
      <c r="C16" s="44"/>
    </row>
    <row r="17" spans="1:3" ht="13">
      <c r="A17" s="42">
        <v>7</v>
      </c>
      <c r="B17" s="43" t="s">
        <v>195</v>
      </c>
      <c r="C17" s="44"/>
    </row>
    <row r="18" spans="1:3" ht="13">
      <c r="A18" s="42">
        <v>8</v>
      </c>
      <c r="B18" s="43" t="s">
        <v>196</v>
      </c>
      <c r="C18" s="44"/>
    </row>
    <row r="19" spans="1:3" ht="13">
      <c r="A19" s="42">
        <v>9</v>
      </c>
      <c r="B19" s="43" t="s">
        <v>197</v>
      </c>
      <c r="C19" s="44"/>
    </row>
    <row r="20" spans="1:3" ht="13">
      <c r="A20" s="42">
        <v>10</v>
      </c>
      <c r="B20" s="45" t="s">
        <v>198</v>
      </c>
      <c r="C20" s="44"/>
    </row>
    <row r="21" spans="1:3" ht="13">
      <c r="A21" s="42">
        <v>11</v>
      </c>
      <c r="B21" s="45" t="s">
        <v>199</v>
      </c>
      <c r="C21" s="44"/>
    </row>
    <row r="22" spans="1:3" ht="13">
      <c r="A22" s="42">
        <v>12</v>
      </c>
      <c r="B22" s="45" t="s">
        <v>200</v>
      </c>
      <c r="C22" s="44"/>
    </row>
    <row r="23" spans="1:3" ht="13">
      <c r="A23" s="42">
        <v>13</v>
      </c>
      <c r="B23" s="45" t="s">
        <v>201</v>
      </c>
      <c r="C23" s="44"/>
    </row>
    <row r="24" spans="1:3" ht="13">
      <c r="A24" s="42">
        <v>14</v>
      </c>
      <c r="B24" s="45" t="s">
        <v>202</v>
      </c>
      <c r="C24" s="44"/>
    </row>
    <row r="25" spans="1:3" ht="13">
      <c r="A25" s="42">
        <v>15</v>
      </c>
      <c r="B25" s="45" t="s">
        <v>203</v>
      </c>
      <c r="C25" s="44"/>
    </row>
    <row r="26" spans="1:3" ht="13">
      <c r="A26" s="42">
        <v>16</v>
      </c>
      <c r="B26" s="45" t="s">
        <v>204</v>
      </c>
      <c r="C26" s="44"/>
    </row>
    <row r="27" spans="1:3" ht="13">
      <c r="A27" s="42">
        <v>17</v>
      </c>
      <c r="B27" s="45" t="s">
        <v>205</v>
      </c>
      <c r="C27" s="44"/>
    </row>
    <row r="28" spans="1:3" ht="13">
      <c r="A28" s="42">
        <v>18</v>
      </c>
      <c r="B28" s="45" t="s">
        <v>206</v>
      </c>
      <c r="C28" s="44"/>
    </row>
    <row r="29" spans="1:3" ht="13">
      <c r="A29" s="42">
        <v>19</v>
      </c>
      <c r="B29" s="45" t="s">
        <v>207</v>
      </c>
      <c r="C29" s="44"/>
    </row>
    <row r="30" spans="1:3" ht="13">
      <c r="A30" s="42">
        <v>20</v>
      </c>
      <c r="B30" s="45" t="s">
        <v>208</v>
      </c>
      <c r="C30" s="44"/>
    </row>
    <row r="31" spans="1:3" ht="13">
      <c r="A31" s="42">
        <v>21</v>
      </c>
      <c r="B31" s="43" t="s">
        <v>209</v>
      </c>
      <c r="C31" s="44"/>
    </row>
    <row r="32" spans="1:3" ht="13">
      <c r="A32" s="42">
        <v>22</v>
      </c>
      <c r="B32" s="43" t="s">
        <v>210</v>
      </c>
      <c r="C32" s="44"/>
    </row>
    <row r="33" spans="1:3" ht="13">
      <c r="A33" s="42">
        <v>23</v>
      </c>
      <c r="B33" s="43" t="s">
        <v>211</v>
      </c>
      <c r="C33" s="44"/>
    </row>
    <row r="34" spans="1:3" ht="13">
      <c r="A34" s="42">
        <v>24</v>
      </c>
      <c r="B34" s="43" t="s">
        <v>212</v>
      </c>
      <c r="C34" s="44"/>
    </row>
    <row r="35" spans="1:3" ht="13">
      <c r="A35" s="42">
        <v>25</v>
      </c>
      <c r="B35" s="43" t="s">
        <v>213</v>
      </c>
      <c r="C35" s="44"/>
    </row>
    <row r="36" spans="1:3" ht="13">
      <c r="A36" s="42">
        <v>26</v>
      </c>
      <c r="B36" s="43" t="s">
        <v>200</v>
      </c>
      <c r="C36" s="44"/>
    </row>
    <row r="37" spans="1:3" ht="13">
      <c r="A37" s="42">
        <v>27</v>
      </c>
      <c r="B37" s="43" t="s">
        <v>201</v>
      </c>
      <c r="C37" s="44"/>
    </row>
    <row r="38" spans="1:3" ht="13">
      <c r="A38" s="42">
        <v>28</v>
      </c>
      <c r="B38" s="43" t="s">
        <v>214</v>
      </c>
      <c r="C38" s="44"/>
    </row>
    <row r="39" spans="1:3" ht="13">
      <c r="A39" s="42">
        <v>29</v>
      </c>
      <c r="B39" s="43" t="s">
        <v>215</v>
      </c>
      <c r="C39" s="44"/>
    </row>
    <row r="40" spans="1:3" ht="13">
      <c r="A40" s="42">
        <v>30</v>
      </c>
      <c r="B40" s="43" t="s">
        <v>216</v>
      </c>
      <c r="C40" s="44"/>
    </row>
    <row r="41" spans="1:3" ht="13">
      <c r="A41" s="42">
        <v>31</v>
      </c>
      <c r="B41" s="43" t="s">
        <v>217</v>
      </c>
      <c r="C41" s="44"/>
    </row>
    <row r="42" spans="1:3" ht="13.5" thickBot="1">
      <c r="A42" s="46">
        <v>32</v>
      </c>
      <c r="B42" s="47" t="s">
        <v>207</v>
      </c>
      <c r="C42" s="48"/>
    </row>
    <row r="44" spans="1:3">
      <c r="A44" s="524" t="s">
        <v>218</v>
      </c>
      <c r="B44" s="524"/>
      <c r="C44" s="524"/>
    </row>
    <row r="45" spans="1:3">
      <c r="A45" s="524"/>
      <c r="B45" s="524"/>
      <c r="C45" s="524"/>
    </row>
    <row r="46" spans="1:3">
      <c r="A46" s="524"/>
      <c r="B46" s="524"/>
      <c r="C46" s="524"/>
    </row>
    <row r="48" spans="1:3" ht="23">
      <c r="A48" s="49" t="s">
        <v>219</v>
      </c>
      <c r="B48" s="50" t="s">
        <v>220</v>
      </c>
      <c r="C48" s="50" t="s">
        <v>221</v>
      </c>
    </row>
    <row r="49" spans="1:3" ht="13.5" thickBot="1">
      <c r="A49" s="51">
        <v>1</v>
      </c>
      <c r="B49" s="52" t="s">
        <v>222</v>
      </c>
      <c r="C49" s="53" t="s">
        <v>223</v>
      </c>
    </row>
    <row r="50" spans="1:3" ht="13.5" thickBot="1">
      <c r="A50" s="51">
        <v>2</v>
      </c>
      <c r="B50" s="52" t="s">
        <v>224</v>
      </c>
      <c r="C50" s="53" t="s">
        <v>223</v>
      </c>
    </row>
    <row r="51" spans="1:3" ht="13.5" thickBot="1">
      <c r="A51" s="51">
        <v>3</v>
      </c>
      <c r="B51" s="52" t="s">
        <v>225</v>
      </c>
      <c r="C51" s="53" t="s">
        <v>223</v>
      </c>
    </row>
    <row r="52" spans="1:3" ht="13.5" thickBot="1">
      <c r="A52" s="51">
        <v>4</v>
      </c>
      <c r="B52" s="52" t="s">
        <v>226</v>
      </c>
      <c r="C52" s="53" t="s">
        <v>223</v>
      </c>
    </row>
    <row r="53" spans="1:3" ht="13.5" thickBot="1">
      <c r="A53" s="51">
        <v>5</v>
      </c>
      <c r="B53" s="52" t="s">
        <v>227</v>
      </c>
      <c r="C53" s="53" t="s">
        <v>223</v>
      </c>
    </row>
    <row r="54" spans="1:3" ht="13.5" thickBot="1">
      <c r="A54" s="51">
        <v>6</v>
      </c>
      <c r="B54" s="52" t="s">
        <v>228</v>
      </c>
      <c r="C54" s="53" t="s">
        <v>223</v>
      </c>
    </row>
    <row r="55" spans="1:3" ht="13.5" thickBot="1">
      <c r="A55" s="51">
        <v>7</v>
      </c>
      <c r="B55" s="52" t="s">
        <v>229</v>
      </c>
      <c r="C55" s="53" t="s">
        <v>223</v>
      </c>
    </row>
    <row r="56" spans="1:3" ht="13.5" thickBot="1">
      <c r="A56" s="51">
        <v>8</v>
      </c>
      <c r="B56" s="52" t="s">
        <v>230</v>
      </c>
      <c r="C56" s="53" t="s">
        <v>223</v>
      </c>
    </row>
    <row r="57" spans="1:3" ht="26.5" thickBot="1">
      <c r="A57" s="51">
        <v>9</v>
      </c>
      <c r="B57" s="52" t="s">
        <v>231</v>
      </c>
      <c r="C57" s="53" t="s">
        <v>223</v>
      </c>
    </row>
    <row r="58" spans="1:3" ht="13.5" thickBot="1">
      <c r="A58" s="51">
        <v>10</v>
      </c>
      <c r="B58" s="52" t="s">
        <v>232</v>
      </c>
      <c r="C58" s="53" t="s">
        <v>223</v>
      </c>
    </row>
    <row r="59" spans="1:3" ht="13.5" thickBot="1">
      <c r="A59" s="51">
        <v>11</v>
      </c>
      <c r="B59" s="52" t="s">
        <v>233</v>
      </c>
      <c r="C59" s="53" t="s">
        <v>234</v>
      </c>
    </row>
    <row r="60" spans="1:3" ht="13.5" thickBot="1">
      <c r="A60" s="51">
        <v>12</v>
      </c>
      <c r="B60" s="52" t="s">
        <v>235</v>
      </c>
      <c r="C60" s="53" t="s">
        <v>234</v>
      </c>
    </row>
    <row r="61" spans="1:3" ht="13.5" thickBot="1">
      <c r="A61" s="51">
        <v>13</v>
      </c>
      <c r="B61" s="52" t="s">
        <v>236</v>
      </c>
      <c r="C61" s="53" t="s">
        <v>234</v>
      </c>
    </row>
    <row r="62" spans="1:3" ht="13.5" thickBot="1">
      <c r="A62" s="51">
        <v>14</v>
      </c>
      <c r="B62" s="52" t="s">
        <v>237</v>
      </c>
      <c r="C62" s="53" t="s">
        <v>234</v>
      </c>
    </row>
    <row r="63" spans="1:3" ht="13.5" thickBot="1">
      <c r="A63" s="51">
        <v>15</v>
      </c>
      <c r="B63" s="52" t="s">
        <v>238</v>
      </c>
      <c r="C63" s="53" t="s">
        <v>234</v>
      </c>
    </row>
    <row r="64" spans="1:3" ht="13.5" thickBot="1">
      <c r="A64" s="51">
        <v>16</v>
      </c>
      <c r="B64" s="52" t="s">
        <v>239</v>
      </c>
      <c r="C64" s="53" t="s">
        <v>234</v>
      </c>
    </row>
    <row r="65" spans="1:3" ht="13.5" thickBot="1">
      <c r="A65" s="51">
        <v>17</v>
      </c>
      <c r="B65" s="52" t="s">
        <v>240</v>
      </c>
      <c r="C65" s="53" t="s">
        <v>234</v>
      </c>
    </row>
    <row r="66" spans="1:3" ht="13.5" thickBot="1">
      <c r="A66" s="51">
        <v>18</v>
      </c>
      <c r="B66" s="52" t="s">
        <v>241</v>
      </c>
      <c r="C66" s="53" t="s">
        <v>234</v>
      </c>
    </row>
    <row r="67" spans="1:3" ht="13.5" thickBot="1">
      <c r="A67" s="51">
        <v>19</v>
      </c>
      <c r="B67" s="52" t="s">
        <v>242</v>
      </c>
      <c r="C67" s="53" t="s">
        <v>234</v>
      </c>
    </row>
    <row r="68" spans="1:3" ht="13.5" thickBot="1">
      <c r="A68" s="51">
        <v>20</v>
      </c>
      <c r="B68" s="52" t="s">
        <v>243</v>
      </c>
      <c r="C68" s="53" t="s">
        <v>234</v>
      </c>
    </row>
    <row r="69" spans="1:3" ht="13.5" thickBot="1">
      <c r="A69" s="51">
        <v>133</v>
      </c>
      <c r="B69" s="52" t="s">
        <v>244</v>
      </c>
      <c r="C69" s="53" t="s">
        <v>234</v>
      </c>
    </row>
    <row r="70" spans="1:3" ht="13.5" thickBot="1">
      <c r="A70" s="51">
        <v>138</v>
      </c>
      <c r="B70" s="52" t="s">
        <v>245</v>
      </c>
      <c r="C70" s="53" t="s">
        <v>234</v>
      </c>
    </row>
    <row r="71" spans="1:3" ht="13.5" thickBot="1">
      <c r="A71" s="51">
        <v>21</v>
      </c>
      <c r="B71" s="52" t="s">
        <v>246</v>
      </c>
      <c r="C71" s="53" t="s">
        <v>234</v>
      </c>
    </row>
    <row r="72" spans="1:3" ht="13.5" thickBot="1">
      <c r="A72" s="51">
        <v>22</v>
      </c>
      <c r="B72" s="52" t="s">
        <v>247</v>
      </c>
      <c r="C72" s="53" t="s">
        <v>234</v>
      </c>
    </row>
    <row r="73" spans="1:3" ht="13.5" thickBot="1">
      <c r="A73" s="51">
        <v>23</v>
      </c>
      <c r="B73" s="52" t="s">
        <v>248</v>
      </c>
      <c r="C73" s="53" t="s">
        <v>234</v>
      </c>
    </row>
    <row r="74" spans="1:3" ht="26.5" thickBot="1">
      <c r="A74" s="51">
        <v>24</v>
      </c>
      <c r="B74" s="52" t="s">
        <v>249</v>
      </c>
      <c r="C74" s="53" t="s">
        <v>234</v>
      </c>
    </row>
    <row r="75" spans="1:3" ht="26.5" thickBot="1">
      <c r="A75" s="51">
        <v>25</v>
      </c>
      <c r="B75" s="52" t="s">
        <v>250</v>
      </c>
      <c r="C75" s="53" t="s">
        <v>234</v>
      </c>
    </row>
    <row r="76" spans="1:3" ht="13.5" thickBot="1">
      <c r="A76" s="51">
        <v>122</v>
      </c>
      <c r="B76" s="52" t="s">
        <v>251</v>
      </c>
      <c r="C76" s="53" t="s">
        <v>234</v>
      </c>
    </row>
    <row r="77" spans="1:3" ht="13.5" thickBot="1">
      <c r="A77" s="51">
        <v>141</v>
      </c>
      <c r="B77" s="52" t="s">
        <v>252</v>
      </c>
      <c r="C77" s="53" t="s">
        <v>234</v>
      </c>
    </row>
    <row r="78" spans="1:3" ht="26.5" thickBot="1">
      <c r="A78" s="51">
        <v>123</v>
      </c>
      <c r="B78" s="52" t="s">
        <v>253</v>
      </c>
      <c r="C78" s="53" t="s">
        <v>254</v>
      </c>
    </row>
    <row r="79" spans="1:3" ht="13.5" thickBot="1">
      <c r="A79" s="51">
        <v>26</v>
      </c>
      <c r="B79" s="52" t="s">
        <v>255</v>
      </c>
      <c r="C79" s="53" t="s">
        <v>254</v>
      </c>
    </row>
    <row r="80" spans="1:3" ht="13.5" thickBot="1">
      <c r="A80" s="51">
        <v>27</v>
      </c>
      <c r="B80" s="52" t="s">
        <v>256</v>
      </c>
      <c r="C80" s="53" t="s">
        <v>254</v>
      </c>
    </row>
    <row r="81" spans="1:3" ht="13.5" thickBot="1">
      <c r="A81" s="51">
        <v>28</v>
      </c>
      <c r="B81" s="52" t="s">
        <v>257</v>
      </c>
      <c r="C81" s="53" t="s">
        <v>254</v>
      </c>
    </row>
    <row r="82" spans="1:3" ht="26.5" thickBot="1">
      <c r="A82" s="51">
        <v>29</v>
      </c>
      <c r="B82" s="52" t="s">
        <v>258</v>
      </c>
      <c r="C82" s="53" t="s">
        <v>254</v>
      </c>
    </row>
    <row r="83" spans="1:3" ht="13.5" thickBot="1">
      <c r="A83" s="51">
        <v>30</v>
      </c>
      <c r="B83" s="52" t="s">
        <v>259</v>
      </c>
      <c r="C83" s="53" t="s">
        <v>254</v>
      </c>
    </row>
    <row r="84" spans="1:3" ht="13.5" thickBot="1">
      <c r="A84" s="51">
        <v>31</v>
      </c>
      <c r="B84" s="52" t="s">
        <v>260</v>
      </c>
      <c r="C84" s="53" t="s">
        <v>254</v>
      </c>
    </row>
    <row r="85" spans="1:3" ht="13.5" thickBot="1">
      <c r="A85" s="51">
        <v>32</v>
      </c>
      <c r="B85" s="52" t="s">
        <v>261</v>
      </c>
      <c r="C85" s="53" t="s">
        <v>254</v>
      </c>
    </row>
    <row r="86" spans="1:3" ht="26.5" thickBot="1">
      <c r="A86" s="51">
        <v>33</v>
      </c>
      <c r="B86" s="52" t="s">
        <v>262</v>
      </c>
      <c r="C86" s="53" t="s">
        <v>254</v>
      </c>
    </row>
    <row r="87" spans="1:3" ht="13.5" thickBot="1">
      <c r="A87" s="51">
        <v>34</v>
      </c>
      <c r="B87" s="52" t="s">
        <v>263</v>
      </c>
      <c r="C87" s="53" t="s">
        <v>254</v>
      </c>
    </row>
    <row r="88" spans="1:3" ht="26.5" thickBot="1">
      <c r="A88" s="51">
        <v>35</v>
      </c>
      <c r="B88" s="52" t="s">
        <v>264</v>
      </c>
      <c r="C88" s="53" t="s">
        <v>254</v>
      </c>
    </row>
    <row r="89" spans="1:3" ht="13.5" thickBot="1">
      <c r="A89" s="51">
        <v>36</v>
      </c>
      <c r="B89" s="52" t="s">
        <v>265</v>
      </c>
      <c r="C89" s="53" t="s">
        <v>254</v>
      </c>
    </row>
    <row r="90" spans="1:3" ht="13.5" thickBot="1">
      <c r="A90" s="51">
        <v>128</v>
      </c>
      <c r="B90" s="52" t="s">
        <v>266</v>
      </c>
      <c r="C90" s="53" t="s">
        <v>254</v>
      </c>
    </row>
    <row r="91" spans="1:3" ht="13.5" thickBot="1">
      <c r="A91" s="51">
        <v>37</v>
      </c>
      <c r="B91" s="52" t="s">
        <v>267</v>
      </c>
      <c r="C91" s="53" t="s">
        <v>254</v>
      </c>
    </row>
    <row r="92" spans="1:3" ht="26.5" thickBot="1">
      <c r="A92" s="51">
        <v>38</v>
      </c>
      <c r="B92" s="52" t="s">
        <v>268</v>
      </c>
      <c r="C92" s="53" t="s">
        <v>254</v>
      </c>
    </row>
    <row r="93" spans="1:3" ht="13.5" thickBot="1">
      <c r="A93" s="51">
        <v>39</v>
      </c>
      <c r="B93" s="52" t="s">
        <v>269</v>
      </c>
      <c r="C93" s="53" t="s">
        <v>254</v>
      </c>
    </row>
    <row r="94" spans="1:3" ht="13.5" thickBot="1">
      <c r="A94" s="51">
        <v>40</v>
      </c>
      <c r="B94" s="52" t="s">
        <v>270</v>
      </c>
      <c r="C94" s="53" t="s">
        <v>254</v>
      </c>
    </row>
    <row r="95" spans="1:3" ht="13.5" thickBot="1">
      <c r="A95" s="51">
        <v>142</v>
      </c>
      <c r="B95" s="52" t="s">
        <v>271</v>
      </c>
      <c r="C95" s="53" t="s">
        <v>254</v>
      </c>
    </row>
    <row r="96" spans="1:3" ht="13.5" thickBot="1">
      <c r="A96" s="51">
        <v>143</v>
      </c>
      <c r="B96" s="52" t="s">
        <v>272</v>
      </c>
      <c r="C96" s="53" t="s">
        <v>254</v>
      </c>
    </row>
    <row r="97" spans="1:3" ht="13.5" thickBot="1">
      <c r="A97" s="51">
        <v>144</v>
      </c>
      <c r="B97" s="52" t="s">
        <v>273</v>
      </c>
      <c r="C97" s="53" t="s">
        <v>254</v>
      </c>
    </row>
    <row r="98" spans="1:3" ht="13.5" thickBot="1">
      <c r="A98" s="51">
        <v>145</v>
      </c>
      <c r="B98" s="52" t="s">
        <v>274</v>
      </c>
      <c r="C98" s="53" t="s">
        <v>254</v>
      </c>
    </row>
  </sheetData>
  <customSheetViews>
    <customSheetView guid="{482D6BF3-1E87-4455-8864-8E3D358E2676}" state="hidden" topLeftCell="A46">
      <pageMargins left="0" right="0" top="0" bottom="0" header="0" footer="0"/>
    </customSheetView>
  </customSheetViews>
  <mergeCells count="5">
    <mergeCell ref="A5:C5"/>
    <mergeCell ref="A7:C7"/>
    <mergeCell ref="A8:C8"/>
    <mergeCell ref="A9:C9"/>
    <mergeCell ref="A44:C46"/>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FF00"/>
    <pageSetUpPr fitToPage="1"/>
  </sheetPr>
  <dimension ref="A1:W42"/>
  <sheetViews>
    <sheetView showGridLines="0" view="pageBreakPreview" zoomScale="85" zoomScaleNormal="82" zoomScaleSheetLayoutView="85" workbookViewId="0">
      <selection activeCell="D35" sqref="D35"/>
    </sheetView>
  </sheetViews>
  <sheetFormatPr defaultColWidth="8.81640625" defaultRowHeight="12.5"/>
  <cols>
    <col min="1" max="1" width="28.1796875" style="395" customWidth="1"/>
    <col min="2" max="2" width="70.453125" style="395" customWidth="1"/>
    <col min="3" max="3" width="16.54296875" style="395" customWidth="1"/>
    <col min="4" max="4" width="14.54296875" style="395" customWidth="1"/>
    <col min="5" max="5" width="12.7265625" style="395" customWidth="1"/>
    <col min="6" max="6" width="15.54296875" style="395" customWidth="1"/>
    <col min="7" max="7" width="16.81640625" style="395" customWidth="1"/>
    <col min="8" max="9" width="12.7265625" style="395" customWidth="1"/>
    <col min="10" max="22" width="15.7265625" style="396" customWidth="1"/>
    <col min="23" max="24" width="12.26953125" style="395" customWidth="1"/>
    <col min="25" max="16384" width="8.81640625" style="395"/>
  </cols>
  <sheetData>
    <row r="1" spans="1:23">
      <c r="A1" s="395" t="str">
        <f>" Tender ID: "&amp;TenderID</f>
        <v xml:space="preserve"> Tender ID: WP25007</v>
      </c>
    </row>
    <row r="2" spans="1:23">
      <c r="A2" s="395" t="str">
        <f>"Tender: "&amp;TenderFullName</f>
        <v>Tender: Provision of Facility Management Services for  New Jazan Airport</v>
      </c>
    </row>
    <row r="3" spans="1:23">
      <c r="A3" s="395" t="str">
        <f>"Bidder: " &amp; BidderName</f>
        <v xml:space="preserve">Bidder: </v>
      </c>
    </row>
    <row r="5" spans="1:23" ht="13" thickBot="1"/>
    <row r="6" spans="1:23" s="398" customFormat="1" ht="30" customHeight="1">
      <c r="A6" s="511" t="s">
        <v>87</v>
      </c>
      <c r="B6" s="499"/>
      <c r="C6" s="499"/>
      <c r="D6" s="499"/>
      <c r="E6" s="499"/>
      <c r="F6" s="499"/>
      <c r="G6" s="499"/>
      <c r="H6" s="499"/>
      <c r="I6" s="499"/>
      <c r="J6" s="499" t="s">
        <v>85</v>
      </c>
      <c r="K6" s="499"/>
      <c r="L6" s="499"/>
      <c r="M6" s="499"/>
      <c r="N6" s="499"/>
      <c r="O6" s="499"/>
      <c r="P6" s="499"/>
      <c r="Q6" s="499"/>
      <c r="R6" s="499"/>
      <c r="S6" s="499"/>
      <c r="T6" s="499"/>
      <c r="U6" s="499"/>
      <c r="V6" s="500"/>
      <c r="W6" s="397"/>
    </row>
    <row r="7" spans="1:23" s="398" customFormat="1" ht="30" customHeight="1" thickBot="1">
      <c r="A7" s="512"/>
      <c r="B7" s="513"/>
      <c r="C7" s="513"/>
      <c r="D7" s="513"/>
      <c r="E7" s="513"/>
      <c r="F7" s="513"/>
      <c r="G7" s="513"/>
      <c r="H7" s="513"/>
      <c r="I7" s="513"/>
      <c r="J7" s="399" t="s">
        <v>120</v>
      </c>
      <c r="K7" s="399" t="s">
        <v>121</v>
      </c>
      <c r="L7" s="399" t="s">
        <v>122</v>
      </c>
      <c r="M7" s="399" t="s">
        <v>123</v>
      </c>
      <c r="N7" s="399" t="s">
        <v>124</v>
      </c>
      <c r="O7" s="399" t="s">
        <v>125</v>
      </c>
      <c r="P7" s="399" t="s">
        <v>126</v>
      </c>
      <c r="Q7" s="399" t="s">
        <v>127</v>
      </c>
      <c r="R7" s="399" t="s">
        <v>128</v>
      </c>
      <c r="S7" s="399" t="s">
        <v>129</v>
      </c>
      <c r="T7" s="399" t="s">
        <v>130</v>
      </c>
      <c r="U7" s="399" t="s">
        <v>131</v>
      </c>
      <c r="V7" s="400" t="s">
        <v>90</v>
      </c>
      <c r="W7" s="397"/>
    </row>
    <row r="8" spans="1:23" s="398" customFormat="1" ht="30" customHeight="1" thickBot="1">
      <c r="A8" s="401" t="s">
        <v>132</v>
      </c>
      <c r="B8" s="402"/>
      <c r="C8" s="402"/>
      <c r="D8" s="402"/>
      <c r="E8" s="402"/>
      <c r="F8" s="402"/>
      <c r="G8" s="402"/>
      <c r="H8" s="402"/>
      <c r="I8" s="403"/>
      <c r="J8" s="404">
        <f>J24+J28+J40+J42</f>
        <v>0</v>
      </c>
      <c r="K8" s="404">
        <f t="shared" ref="K8:U8" si="0">K24+K28+K40+K42</f>
        <v>0</v>
      </c>
      <c r="L8" s="404">
        <f t="shared" si="0"/>
        <v>0</v>
      </c>
      <c r="M8" s="404">
        <f t="shared" si="0"/>
        <v>0</v>
      </c>
      <c r="N8" s="404">
        <f t="shared" si="0"/>
        <v>0</v>
      </c>
      <c r="O8" s="404">
        <f t="shared" si="0"/>
        <v>0</v>
      </c>
      <c r="P8" s="404">
        <f t="shared" si="0"/>
        <v>0</v>
      </c>
      <c r="Q8" s="404">
        <f t="shared" si="0"/>
        <v>0</v>
      </c>
      <c r="R8" s="404">
        <f t="shared" si="0"/>
        <v>0</v>
      </c>
      <c r="S8" s="404">
        <f t="shared" si="0"/>
        <v>0</v>
      </c>
      <c r="T8" s="404">
        <f t="shared" si="0"/>
        <v>0</v>
      </c>
      <c r="U8" s="404">
        <f t="shared" si="0"/>
        <v>0</v>
      </c>
      <c r="V8" s="404">
        <f>SUM(J8:U8)</f>
        <v>0</v>
      </c>
      <c r="W8" s="397"/>
    </row>
    <row r="9" spans="1:23" s="398" customFormat="1" ht="7.5" customHeight="1">
      <c r="J9" s="397"/>
      <c r="K9" s="397"/>
      <c r="L9" s="397"/>
      <c r="M9" s="397"/>
      <c r="N9" s="397"/>
      <c r="O9" s="397"/>
      <c r="P9" s="397"/>
      <c r="Q9" s="397"/>
      <c r="R9" s="397"/>
      <c r="S9" s="397"/>
      <c r="T9" s="397"/>
      <c r="U9" s="397"/>
      <c r="V9" s="397"/>
      <c r="W9" s="397"/>
    </row>
    <row r="10" spans="1:23" s="398" customFormat="1" ht="7.5" customHeight="1">
      <c r="J10" s="397"/>
      <c r="K10" s="397"/>
      <c r="L10" s="397"/>
      <c r="M10" s="397"/>
      <c r="N10" s="397"/>
      <c r="O10" s="397"/>
      <c r="P10" s="397"/>
      <c r="Q10" s="397"/>
      <c r="R10" s="397"/>
      <c r="S10" s="397"/>
      <c r="T10" s="397"/>
      <c r="U10" s="397"/>
      <c r="V10" s="397"/>
      <c r="W10" s="397"/>
    </row>
    <row r="11" spans="1:23" s="398" customFormat="1" ht="7.5" customHeight="1" thickBot="1">
      <c r="J11" s="397"/>
      <c r="K11" s="397"/>
      <c r="L11" s="397"/>
      <c r="M11" s="397"/>
      <c r="N11" s="397"/>
      <c r="O11" s="397"/>
      <c r="P11" s="397"/>
      <c r="Q11" s="397"/>
      <c r="R11" s="397"/>
      <c r="S11" s="397"/>
      <c r="T11" s="397"/>
      <c r="U11" s="397"/>
      <c r="V11" s="397"/>
      <c r="W11" s="397"/>
    </row>
    <row r="12" spans="1:23" s="398" customFormat="1" ht="30" customHeight="1" thickBot="1">
      <c r="A12" s="501" t="s">
        <v>133</v>
      </c>
      <c r="B12" s="502"/>
      <c r="C12" s="405"/>
      <c r="D12" s="405"/>
      <c r="E12" s="405"/>
      <c r="F12" s="405"/>
      <c r="G12" s="405"/>
      <c r="H12" s="405"/>
      <c r="I12" s="406"/>
      <c r="J12" s="407"/>
      <c r="K12" s="407"/>
      <c r="L12" s="407"/>
      <c r="M12" s="407"/>
      <c r="N12" s="407"/>
      <c r="O12" s="407"/>
      <c r="P12" s="407"/>
      <c r="Q12" s="407"/>
      <c r="R12" s="407"/>
      <c r="S12" s="407"/>
      <c r="T12" s="407"/>
      <c r="U12" s="407"/>
      <c r="V12" s="407"/>
      <c r="W12" s="397"/>
    </row>
    <row r="13" spans="1:23" ht="43.5" customHeight="1">
      <c r="A13" s="506" t="s">
        <v>134</v>
      </c>
      <c r="B13" s="408" t="s">
        <v>135</v>
      </c>
      <c r="C13" s="409" t="s">
        <v>136</v>
      </c>
      <c r="D13" s="409" t="s">
        <v>137</v>
      </c>
      <c r="E13" s="409" t="s">
        <v>138</v>
      </c>
      <c r="F13" s="409" t="s">
        <v>139</v>
      </c>
      <c r="G13" s="409" t="s">
        <v>140</v>
      </c>
      <c r="H13" s="409" t="s">
        <v>141</v>
      </c>
      <c r="I13" s="409" t="s">
        <v>142</v>
      </c>
      <c r="J13" s="503" t="s">
        <v>143</v>
      </c>
      <c r="K13" s="503"/>
      <c r="L13" s="503"/>
      <c r="M13" s="503"/>
      <c r="N13" s="503"/>
      <c r="O13" s="503"/>
      <c r="P13" s="503"/>
      <c r="Q13" s="503"/>
      <c r="R13" s="503"/>
      <c r="S13" s="503"/>
      <c r="T13" s="503"/>
      <c r="U13" s="503"/>
      <c r="V13" s="504"/>
      <c r="W13" s="396"/>
    </row>
    <row r="14" spans="1:23" ht="15" customHeight="1">
      <c r="A14" s="506"/>
      <c r="B14" s="410" t="s">
        <v>144</v>
      </c>
      <c r="C14" s="270">
        <v>0</v>
      </c>
      <c r="D14" s="271">
        <v>0</v>
      </c>
      <c r="E14" s="411">
        <f>C14*(1+D14)</f>
        <v>0</v>
      </c>
      <c r="F14" s="467">
        <v>8</v>
      </c>
      <c r="G14" s="412">
        <f>E14*F14</f>
        <v>0</v>
      </c>
      <c r="H14" s="413">
        <f>'Manpower Summary'!C11</f>
        <v>0</v>
      </c>
      <c r="I14" s="414">
        <f>F14*26</f>
        <v>208</v>
      </c>
      <c r="J14" s="462">
        <f>$H14*$I14</f>
        <v>0</v>
      </c>
      <c r="K14" s="462">
        <f t="shared" ref="K14:U14" si="1">$H$14*$I$14</f>
        <v>0</v>
      </c>
      <c r="L14" s="462">
        <f t="shared" si="1"/>
        <v>0</v>
      </c>
      <c r="M14" s="462">
        <f t="shared" si="1"/>
        <v>0</v>
      </c>
      <c r="N14" s="462">
        <f t="shared" si="1"/>
        <v>0</v>
      </c>
      <c r="O14" s="462">
        <f t="shared" si="1"/>
        <v>0</v>
      </c>
      <c r="P14" s="462">
        <f t="shared" si="1"/>
        <v>0</v>
      </c>
      <c r="Q14" s="462">
        <f t="shared" si="1"/>
        <v>0</v>
      </c>
      <c r="R14" s="462">
        <f t="shared" si="1"/>
        <v>0</v>
      </c>
      <c r="S14" s="462">
        <f t="shared" si="1"/>
        <v>0</v>
      </c>
      <c r="T14" s="462">
        <f t="shared" si="1"/>
        <v>0</v>
      </c>
      <c r="U14" s="462">
        <f t="shared" si="1"/>
        <v>0</v>
      </c>
      <c r="V14" s="415">
        <f>+SUM(J14:U14)</f>
        <v>0</v>
      </c>
      <c r="W14" s="396"/>
    </row>
    <row r="15" spans="1:23" ht="15" customHeight="1">
      <c r="A15" s="506"/>
      <c r="B15" s="410" t="s">
        <v>145</v>
      </c>
      <c r="C15" s="270">
        <v>0</v>
      </c>
      <c r="D15" s="271">
        <v>0</v>
      </c>
      <c r="E15" s="411">
        <f t="shared" ref="E15:E19" si="2">C15*(1+D15)</f>
        <v>0</v>
      </c>
      <c r="F15" s="467">
        <v>8</v>
      </c>
      <c r="G15" s="412">
        <f t="shared" ref="G15:G19" si="3">E15*F15</f>
        <v>0</v>
      </c>
      <c r="H15" s="413">
        <f>'Manpower Summary'!C12</f>
        <v>0</v>
      </c>
      <c r="I15" s="414">
        <f t="shared" ref="I15:I19" si="4">F15*26</f>
        <v>208</v>
      </c>
      <c r="J15" s="462">
        <f t="shared" ref="J15:U15" si="5">$H$15*$I$15</f>
        <v>0</v>
      </c>
      <c r="K15" s="462">
        <f t="shared" si="5"/>
        <v>0</v>
      </c>
      <c r="L15" s="462">
        <f t="shared" si="5"/>
        <v>0</v>
      </c>
      <c r="M15" s="462">
        <f t="shared" si="5"/>
        <v>0</v>
      </c>
      <c r="N15" s="462">
        <f t="shared" si="5"/>
        <v>0</v>
      </c>
      <c r="O15" s="462">
        <f t="shared" si="5"/>
        <v>0</v>
      </c>
      <c r="P15" s="462">
        <f t="shared" si="5"/>
        <v>0</v>
      </c>
      <c r="Q15" s="462">
        <f t="shared" si="5"/>
        <v>0</v>
      </c>
      <c r="R15" s="462">
        <f t="shared" si="5"/>
        <v>0</v>
      </c>
      <c r="S15" s="462">
        <f t="shared" si="5"/>
        <v>0</v>
      </c>
      <c r="T15" s="462">
        <f t="shared" si="5"/>
        <v>0</v>
      </c>
      <c r="U15" s="462">
        <f t="shared" si="5"/>
        <v>0</v>
      </c>
      <c r="V15" s="415">
        <f t="shared" ref="V15:V19" si="6">+SUM(J15:U15)</f>
        <v>0</v>
      </c>
      <c r="W15" s="396"/>
    </row>
    <row r="16" spans="1:23" ht="15" customHeight="1">
      <c r="A16" s="506"/>
      <c r="B16" s="410" t="s">
        <v>146</v>
      </c>
      <c r="C16" s="270">
        <v>0</v>
      </c>
      <c r="D16" s="271">
        <v>0</v>
      </c>
      <c r="E16" s="411">
        <f t="shared" si="2"/>
        <v>0</v>
      </c>
      <c r="F16" s="467">
        <v>8</v>
      </c>
      <c r="G16" s="412">
        <f t="shared" si="3"/>
        <v>0</v>
      </c>
      <c r="H16" s="413">
        <f>'Manpower Summary'!C13</f>
        <v>0</v>
      </c>
      <c r="I16" s="414">
        <f t="shared" si="4"/>
        <v>208</v>
      </c>
      <c r="J16" s="462">
        <f t="shared" ref="J16:U16" si="7">$H$16*$I$16</f>
        <v>0</v>
      </c>
      <c r="K16" s="462">
        <f t="shared" si="7"/>
        <v>0</v>
      </c>
      <c r="L16" s="462">
        <f t="shared" si="7"/>
        <v>0</v>
      </c>
      <c r="M16" s="462">
        <f t="shared" si="7"/>
        <v>0</v>
      </c>
      <c r="N16" s="462">
        <f t="shared" si="7"/>
        <v>0</v>
      </c>
      <c r="O16" s="462">
        <f t="shared" si="7"/>
        <v>0</v>
      </c>
      <c r="P16" s="462">
        <f t="shared" si="7"/>
        <v>0</v>
      </c>
      <c r="Q16" s="462">
        <f t="shared" si="7"/>
        <v>0</v>
      </c>
      <c r="R16" s="462">
        <f t="shared" si="7"/>
        <v>0</v>
      </c>
      <c r="S16" s="462">
        <f t="shared" si="7"/>
        <v>0</v>
      </c>
      <c r="T16" s="462">
        <f t="shared" si="7"/>
        <v>0</v>
      </c>
      <c r="U16" s="462">
        <f t="shared" si="7"/>
        <v>0</v>
      </c>
      <c r="V16" s="415">
        <f t="shared" si="6"/>
        <v>0</v>
      </c>
      <c r="W16" s="396"/>
    </row>
    <row r="17" spans="1:23" ht="15" customHeight="1">
      <c r="A17" s="506"/>
      <c r="B17" s="410" t="s">
        <v>147</v>
      </c>
      <c r="C17" s="270">
        <v>0</v>
      </c>
      <c r="D17" s="271">
        <v>0</v>
      </c>
      <c r="E17" s="411">
        <f t="shared" si="2"/>
        <v>0</v>
      </c>
      <c r="F17" s="467">
        <v>8</v>
      </c>
      <c r="G17" s="412">
        <f t="shared" si="3"/>
        <v>0</v>
      </c>
      <c r="H17" s="413">
        <f>'Manpower Summary'!C14</f>
        <v>0</v>
      </c>
      <c r="I17" s="414">
        <f t="shared" si="4"/>
        <v>208</v>
      </c>
      <c r="J17" s="462">
        <f t="shared" ref="J17:U17" si="8">$H$17*$I$17</f>
        <v>0</v>
      </c>
      <c r="K17" s="462">
        <f t="shared" si="8"/>
        <v>0</v>
      </c>
      <c r="L17" s="462">
        <f t="shared" si="8"/>
        <v>0</v>
      </c>
      <c r="M17" s="462">
        <f t="shared" si="8"/>
        <v>0</v>
      </c>
      <c r="N17" s="462">
        <f t="shared" si="8"/>
        <v>0</v>
      </c>
      <c r="O17" s="462">
        <f t="shared" si="8"/>
        <v>0</v>
      </c>
      <c r="P17" s="462">
        <f t="shared" si="8"/>
        <v>0</v>
      </c>
      <c r="Q17" s="462">
        <f t="shared" si="8"/>
        <v>0</v>
      </c>
      <c r="R17" s="462">
        <f t="shared" si="8"/>
        <v>0</v>
      </c>
      <c r="S17" s="462">
        <f t="shared" si="8"/>
        <v>0</v>
      </c>
      <c r="T17" s="462">
        <f t="shared" si="8"/>
        <v>0</v>
      </c>
      <c r="U17" s="462">
        <f t="shared" si="8"/>
        <v>0</v>
      </c>
      <c r="V17" s="415">
        <f t="shared" si="6"/>
        <v>0</v>
      </c>
      <c r="W17" s="396"/>
    </row>
    <row r="18" spans="1:23" s="417" customFormat="1" ht="15" customHeight="1">
      <c r="A18" s="506"/>
      <c r="B18" s="410" t="s">
        <v>148</v>
      </c>
      <c r="C18" s="270">
        <v>0</v>
      </c>
      <c r="D18" s="271">
        <v>0</v>
      </c>
      <c r="E18" s="411">
        <f t="shared" si="2"/>
        <v>0</v>
      </c>
      <c r="F18" s="467">
        <v>8</v>
      </c>
      <c r="G18" s="412">
        <f t="shared" si="3"/>
        <v>0</v>
      </c>
      <c r="H18" s="413">
        <f>'Manpower Summary'!C15</f>
        <v>0</v>
      </c>
      <c r="I18" s="414">
        <f t="shared" si="4"/>
        <v>208</v>
      </c>
      <c r="J18" s="462">
        <f t="shared" ref="J18:U18" si="9">$H$18*$I$18</f>
        <v>0</v>
      </c>
      <c r="K18" s="462">
        <f t="shared" si="9"/>
        <v>0</v>
      </c>
      <c r="L18" s="462">
        <f t="shared" si="9"/>
        <v>0</v>
      </c>
      <c r="M18" s="462">
        <f t="shared" si="9"/>
        <v>0</v>
      </c>
      <c r="N18" s="462">
        <f t="shared" si="9"/>
        <v>0</v>
      </c>
      <c r="O18" s="462">
        <f t="shared" si="9"/>
        <v>0</v>
      </c>
      <c r="P18" s="462">
        <f t="shared" si="9"/>
        <v>0</v>
      </c>
      <c r="Q18" s="462">
        <f t="shared" si="9"/>
        <v>0</v>
      </c>
      <c r="R18" s="462">
        <f t="shared" si="9"/>
        <v>0</v>
      </c>
      <c r="S18" s="462">
        <f t="shared" si="9"/>
        <v>0</v>
      </c>
      <c r="T18" s="462">
        <f t="shared" si="9"/>
        <v>0</v>
      </c>
      <c r="U18" s="462">
        <f t="shared" si="9"/>
        <v>0</v>
      </c>
      <c r="V18" s="415">
        <f t="shared" si="6"/>
        <v>0</v>
      </c>
      <c r="W18" s="416"/>
    </row>
    <row r="19" spans="1:23" s="417" customFormat="1" ht="15" customHeight="1">
      <c r="A19" s="506"/>
      <c r="B19" s="410" t="s">
        <v>149</v>
      </c>
      <c r="C19" s="270">
        <v>0</v>
      </c>
      <c r="D19" s="271">
        <v>0</v>
      </c>
      <c r="E19" s="411">
        <f t="shared" si="2"/>
        <v>0</v>
      </c>
      <c r="F19" s="467">
        <v>8</v>
      </c>
      <c r="G19" s="412">
        <f t="shared" si="3"/>
        <v>0</v>
      </c>
      <c r="H19" s="413">
        <f>'Manpower Summary'!C16</f>
        <v>0</v>
      </c>
      <c r="I19" s="414">
        <f t="shared" si="4"/>
        <v>208</v>
      </c>
      <c r="J19" s="462">
        <f t="shared" ref="J19:U19" si="10">$H$19*$I$19</f>
        <v>0</v>
      </c>
      <c r="K19" s="462">
        <f t="shared" si="10"/>
        <v>0</v>
      </c>
      <c r="L19" s="462">
        <f t="shared" si="10"/>
        <v>0</v>
      </c>
      <c r="M19" s="462">
        <f t="shared" si="10"/>
        <v>0</v>
      </c>
      <c r="N19" s="462">
        <f t="shared" si="10"/>
        <v>0</v>
      </c>
      <c r="O19" s="462">
        <f t="shared" si="10"/>
        <v>0</v>
      </c>
      <c r="P19" s="462">
        <f t="shared" si="10"/>
        <v>0</v>
      </c>
      <c r="Q19" s="462">
        <f t="shared" si="10"/>
        <v>0</v>
      </c>
      <c r="R19" s="462">
        <f t="shared" si="10"/>
        <v>0</v>
      </c>
      <c r="S19" s="462">
        <f t="shared" si="10"/>
        <v>0</v>
      </c>
      <c r="T19" s="462">
        <f t="shared" si="10"/>
        <v>0</v>
      </c>
      <c r="U19" s="462">
        <f t="shared" si="10"/>
        <v>0</v>
      </c>
      <c r="V19" s="415">
        <f t="shared" si="6"/>
        <v>0</v>
      </c>
      <c r="W19" s="416"/>
    </row>
    <row r="20" spans="1:23" s="417" customFormat="1" ht="15" customHeight="1">
      <c r="A20" s="506"/>
      <c r="B20" s="410" t="s">
        <v>150</v>
      </c>
      <c r="C20" s="418"/>
      <c r="D20" s="419"/>
      <c r="E20" s="419"/>
      <c r="F20" s="419"/>
      <c r="G20" s="419"/>
      <c r="H20" s="419"/>
      <c r="I20" s="419"/>
      <c r="J20" s="419"/>
      <c r="K20" s="419"/>
      <c r="L20" s="419"/>
      <c r="M20" s="419"/>
      <c r="N20" s="419"/>
      <c r="O20" s="419"/>
      <c r="P20" s="419"/>
      <c r="Q20" s="419"/>
      <c r="R20" s="419"/>
      <c r="S20" s="419"/>
      <c r="T20" s="419"/>
      <c r="U20" s="419"/>
      <c r="V20" s="420"/>
      <c r="W20" s="416"/>
    </row>
    <row r="21" spans="1:23" ht="15" customHeight="1">
      <c r="A21" s="506"/>
      <c r="B21" s="421" t="s">
        <v>151</v>
      </c>
      <c r="C21" s="422"/>
      <c r="D21" s="423"/>
      <c r="E21" s="423"/>
      <c r="F21" s="423"/>
      <c r="G21" s="423"/>
      <c r="H21" s="423"/>
      <c r="I21" s="423"/>
      <c r="J21" s="423"/>
      <c r="K21" s="423"/>
      <c r="L21" s="423"/>
      <c r="M21" s="423"/>
      <c r="N21" s="423"/>
      <c r="O21" s="423"/>
      <c r="P21" s="423"/>
      <c r="Q21" s="423"/>
      <c r="R21" s="423"/>
      <c r="S21" s="423"/>
      <c r="T21" s="423"/>
      <c r="U21" s="423"/>
      <c r="V21" s="424"/>
    </row>
    <row r="22" spans="1:23" ht="15" customHeight="1">
      <c r="A22" s="506"/>
      <c r="B22" s="425" t="s">
        <v>152</v>
      </c>
      <c r="C22" s="426"/>
      <c r="D22" s="427"/>
      <c r="E22" s="427"/>
      <c r="F22" s="427"/>
      <c r="G22" s="427"/>
      <c r="H22" s="427"/>
      <c r="I22" s="427"/>
      <c r="J22" s="428">
        <f>+SUM(J14:J21)</f>
        <v>0</v>
      </c>
      <c r="K22" s="428">
        <f t="shared" ref="K22:V22" si="11">+SUM(K14:K21)</f>
        <v>0</v>
      </c>
      <c r="L22" s="428">
        <f t="shared" si="11"/>
        <v>0</v>
      </c>
      <c r="M22" s="428">
        <f t="shared" si="11"/>
        <v>0</v>
      </c>
      <c r="N22" s="428">
        <f t="shared" si="11"/>
        <v>0</v>
      </c>
      <c r="O22" s="428">
        <f t="shared" si="11"/>
        <v>0</v>
      </c>
      <c r="P22" s="428">
        <f t="shared" si="11"/>
        <v>0</v>
      </c>
      <c r="Q22" s="428">
        <f t="shared" si="11"/>
        <v>0</v>
      </c>
      <c r="R22" s="428">
        <f t="shared" si="11"/>
        <v>0</v>
      </c>
      <c r="S22" s="428">
        <f t="shared" si="11"/>
        <v>0</v>
      </c>
      <c r="T22" s="428">
        <f t="shared" si="11"/>
        <v>0</v>
      </c>
      <c r="U22" s="428">
        <f t="shared" si="11"/>
        <v>0</v>
      </c>
      <c r="V22" s="428">
        <f t="shared" si="11"/>
        <v>0</v>
      </c>
    </row>
    <row r="23" spans="1:23" s="433" customFormat="1" ht="15" customHeight="1">
      <c r="A23" s="506"/>
      <c r="B23" s="429" t="s">
        <v>153</v>
      </c>
      <c r="C23" s="425"/>
      <c r="D23" s="430"/>
      <c r="E23" s="430"/>
      <c r="F23" s="430"/>
      <c r="G23" s="430"/>
      <c r="H23" s="430"/>
      <c r="I23" s="430"/>
      <c r="J23" s="431">
        <f>IF(J22&gt;0,J24/J22,0)</f>
        <v>0</v>
      </c>
      <c r="K23" s="431">
        <f t="shared" ref="K23:V23" si="12">IF(K22&gt;0,K24/K22,0)</f>
        <v>0</v>
      </c>
      <c r="L23" s="431">
        <f t="shared" si="12"/>
        <v>0</v>
      </c>
      <c r="M23" s="431">
        <f t="shared" si="12"/>
        <v>0</v>
      </c>
      <c r="N23" s="431">
        <f t="shared" si="12"/>
        <v>0</v>
      </c>
      <c r="O23" s="431">
        <f t="shared" si="12"/>
        <v>0</v>
      </c>
      <c r="P23" s="431">
        <f t="shared" si="12"/>
        <v>0</v>
      </c>
      <c r="Q23" s="431">
        <f t="shared" si="12"/>
        <v>0</v>
      </c>
      <c r="R23" s="431">
        <f t="shared" si="12"/>
        <v>0</v>
      </c>
      <c r="S23" s="431">
        <f t="shared" si="12"/>
        <v>0</v>
      </c>
      <c r="T23" s="431">
        <f t="shared" si="12"/>
        <v>0</v>
      </c>
      <c r="U23" s="431">
        <f t="shared" si="12"/>
        <v>0</v>
      </c>
      <c r="V23" s="431">
        <f t="shared" si="12"/>
        <v>0</v>
      </c>
      <c r="W23" s="432"/>
    </row>
    <row r="24" spans="1:23" s="417" customFormat="1" ht="25.15" customHeight="1">
      <c r="A24" s="506"/>
      <c r="B24" s="434" t="s">
        <v>154</v>
      </c>
      <c r="C24" s="434"/>
      <c r="D24" s="434"/>
      <c r="E24" s="434"/>
      <c r="F24" s="434"/>
      <c r="G24" s="434"/>
      <c r="H24" s="434"/>
      <c r="I24" s="435"/>
      <c r="J24" s="436">
        <f>SUMPRODUCT($E14:$E19,J14:J19)</f>
        <v>0</v>
      </c>
      <c r="K24" s="436">
        <f t="shared" ref="K24:V24" si="13">SUMPRODUCT($E14:$E19,K14:K19)</f>
        <v>0</v>
      </c>
      <c r="L24" s="436">
        <f t="shared" si="13"/>
        <v>0</v>
      </c>
      <c r="M24" s="436">
        <f t="shared" si="13"/>
        <v>0</v>
      </c>
      <c r="N24" s="436">
        <f t="shared" si="13"/>
        <v>0</v>
      </c>
      <c r="O24" s="436">
        <f t="shared" si="13"/>
        <v>0</v>
      </c>
      <c r="P24" s="436">
        <f t="shared" si="13"/>
        <v>0</v>
      </c>
      <c r="Q24" s="436">
        <f t="shared" si="13"/>
        <v>0</v>
      </c>
      <c r="R24" s="436">
        <f t="shared" si="13"/>
        <v>0</v>
      </c>
      <c r="S24" s="436">
        <f t="shared" si="13"/>
        <v>0</v>
      </c>
      <c r="T24" s="436">
        <f t="shared" si="13"/>
        <v>0</v>
      </c>
      <c r="U24" s="436">
        <f t="shared" si="13"/>
        <v>0</v>
      </c>
      <c r="V24" s="436">
        <f t="shared" si="13"/>
        <v>0</v>
      </c>
      <c r="W24" s="416"/>
    </row>
    <row r="25" spans="1:23" s="417" customFormat="1" ht="25.15" customHeight="1">
      <c r="A25" s="507" t="s">
        <v>155</v>
      </c>
      <c r="B25" s="437" t="s">
        <v>156</v>
      </c>
      <c r="C25" s="409" t="s">
        <v>157</v>
      </c>
      <c r="D25" s="409" t="s">
        <v>137</v>
      </c>
      <c r="E25" s="409" t="s">
        <v>158</v>
      </c>
      <c r="F25" s="438"/>
      <c r="G25" s="438"/>
      <c r="H25" s="438"/>
      <c r="I25" s="439"/>
      <c r="J25" s="508" t="s">
        <v>159</v>
      </c>
      <c r="K25" s="509"/>
      <c r="L25" s="509"/>
      <c r="M25" s="509"/>
      <c r="N25" s="509"/>
      <c r="O25" s="509"/>
      <c r="P25" s="509"/>
      <c r="Q25" s="509"/>
      <c r="R25" s="509"/>
      <c r="S25" s="509"/>
      <c r="T25" s="509"/>
      <c r="U25" s="509"/>
      <c r="V25" s="510"/>
      <c r="W25" s="416"/>
    </row>
    <row r="26" spans="1:23" s="417" customFormat="1" ht="15" customHeight="1">
      <c r="A26" s="507"/>
      <c r="B26" s="440" t="s">
        <v>160</v>
      </c>
      <c r="C26" s="468">
        <f>SubContractors!E14</f>
        <v>0</v>
      </c>
      <c r="D26" s="236">
        <v>0</v>
      </c>
      <c r="E26" s="463">
        <f>C26*(1+D26)</f>
        <v>0</v>
      </c>
      <c r="F26" s="441"/>
      <c r="G26" s="441"/>
      <c r="H26" s="441"/>
      <c r="I26" s="441"/>
      <c r="J26" s="442">
        <f>E26/12</f>
        <v>0</v>
      </c>
      <c r="K26" s="442">
        <f>J26</f>
        <v>0</v>
      </c>
      <c r="L26" s="442">
        <f t="shared" ref="L26:U26" si="14">K26</f>
        <v>0</v>
      </c>
      <c r="M26" s="442">
        <f t="shared" si="14"/>
        <v>0</v>
      </c>
      <c r="N26" s="442">
        <f t="shared" si="14"/>
        <v>0</v>
      </c>
      <c r="O26" s="442">
        <f t="shared" si="14"/>
        <v>0</v>
      </c>
      <c r="P26" s="442">
        <f t="shared" si="14"/>
        <v>0</v>
      </c>
      <c r="Q26" s="442">
        <f t="shared" si="14"/>
        <v>0</v>
      </c>
      <c r="R26" s="442">
        <f t="shared" si="14"/>
        <v>0</v>
      </c>
      <c r="S26" s="442">
        <f t="shared" si="14"/>
        <v>0</v>
      </c>
      <c r="T26" s="442">
        <f t="shared" si="14"/>
        <v>0</v>
      </c>
      <c r="U26" s="442">
        <f t="shared" si="14"/>
        <v>0</v>
      </c>
      <c r="V26" s="442">
        <f t="shared" ref="V26:V27" si="15">+SUM(J26:U26)</f>
        <v>0</v>
      </c>
      <c r="W26" s="416"/>
    </row>
    <row r="27" spans="1:23" s="417" customFormat="1" ht="15" customHeight="1">
      <c r="A27" s="507"/>
      <c r="B27" s="443" t="s">
        <v>161</v>
      </c>
      <c r="C27" s="468">
        <f>SubContractors!E15</f>
        <v>0</v>
      </c>
      <c r="D27" s="271">
        <v>0</v>
      </c>
      <c r="E27" s="463">
        <f t="shared" ref="E27" si="16">C27*(1+D27)</f>
        <v>0</v>
      </c>
      <c r="F27" s="438"/>
      <c r="G27" s="438"/>
      <c r="H27" s="438"/>
      <c r="I27" s="438"/>
      <c r="J27" s="431">
        <f>E27/12</f>
        <v>0</v>
      </c>
      <c r="K27" s="431">
        <f t="shared" ref="K27:U27" si="17">J27</f>
        <v>0</v>
      </c>
      <c r="L27" s="431">
        <f t="shared" si="17"/>
        <v>0</v>
      </c>
      <c r="M27" s="431">
        <f t="shared" si="17"/>
        <v>0</v>
      </c>
      <c r="N27" s="431">
        <f t="shared" si="17"/>
        <v>0</v>
      </c>
      <c r="O27" s="431">
        <f t="shared" si="17"/>
        <v>0</v>
      </c>
      <c r="P27" s="431">
        <f t="shared" si="17"/>
        <v>0</v>
      </c>
      <c r="Q27" s="431">
        <f t="shared" si="17"/>
        <v>0</v>
      </c>
      <c r="R27" s="431">
        <f t="shared" si="17"/>
        <v>0</v>
      </c>
      <c r="S27" s="431">
        <f t="shared" si="17"/>
        <v>0</v>
      </c>
      <c r="T27" s="431">
        <f t="shared" si="17"/>
        <v>0</v>
      </c>
      <c r="U27" s="431">
        <f t="shared" si="17"/>
        <v>0</v>
      </c>
      <c r="V27" s="431">
        <f t="shared" si="15"/>
        <v>0</v>
      </c>
      <c r="W27" s="416"/>
    </row>
    <row r="28" spans="1:23" s="417" customFormat="1" ht="25.15" customHeight="1" thickBot="1">
      <c r="A28" s="507"/>
      <c r="B28" s="444" t="s">
        <v>162</v>
      </c>
      <c r="C28" s="445"/>
      <c r="D28" s="471"/>
      <c r="E28" s="446"/>
      <c r="F28" s="447"/>
      <c r="G28" s="447"/>
      <c r="H28" s="447"/>
      <c r="I28" s="447"/>
      <c r="J28" s="436">
        <f t="shared" ref="J28:V28" si="18">+SUM(J26:J27)</f>
        <v>0</v>
      </c>
      <c r="K28" s="436">
        <f t="shared" si="18"/>
        <v>0</v>
      </c>
      <c r="L28" s="436">
        <f t="shared" si="18"/>
        <v>0</v>
      </c>
      <c r="M28" s="436">
        <f t="shared" si="18"/>
        <v>0</v>
      </c>
      <c r="N28" s="436">
        <f t="shared" si="18"/>
        <v>0</v>
      </c>
      <c r="O28" s="436">
        <f t="shared" si="18"/>
        <v>0</v>
      </c>
      <c r="P28" s="436">
        <f t="shared" si="18"/>
        <v>0</v>
      </c>
      <c r="Q28" s="436">
        <f t="shared" si="18"/>
        <v>0</v>
      </c>
      <c r="R28" s="436">
        <f t="shared" si="18"/>
        <v>0</v>
      </c>
      <c r="S28" s="436">
        <f t="shared" si="18"/>
        <v>0</v>
      </c>
      <c r="T28" s="436">
        <f t="shared" si="18"/>
        <v>0</v>
      </c>
      <c r="U28" s="436">
        <f t="shared" si="18"/>
        <v>0</v>
      </c>
      <c r="V28" s="436">
        <f t="shared" si="18"/>
        <v>0</v>
      </c>
      <c r="W28" s="416"/>
    </row>
    <row r="29" spans="1:23" s="417" customFormat="1" ht="23">
      <c r="A29" s="506" t="s">
        <v>163</v>
      </c>
      <c r="B29" s="460" t="s">
        <v>164</v>
      </c>
      <c r="C29" s="409" t="s">
        <v>165</v>
      </c>
      <c r="D29" s="472" t="s">
        <v>137</v>
      </c>
      <c r="E29" s="409" t="s">
        <v>138</v>
      </c>
      <c r="F29" s="448"/>
      <c r="G29" s="448"/>
      <c r="H29" s="448"/>
      <c r="I29" s="449"/>
      <c r="J29" s="496" t="s">
        <v>166</v>
      </c>
      <c r="K29" s="497"/>
      <c r="L29" s="497"/>
      <c r="M29" s="497"/>
      <c r="N29" s="497"/>
      <c r="O29" s="497"/>
      <c r="P29" s="497"/>
      <c r="Q29" s="497"/>
      <c r="R29" s="497"/>
      <c r="S29" s="497"/>
      <c r="T29" s="497"/>
      <c r="U29" s="497"/>
      <c r="V29" s="498"/>
      <c r="W29" s="416"/>
    </row>
    <row r="30" spans="1:23" ht="13">
      <c r="A30" s="506"/>
      <c r="B30" s="461" t="s">
        <v>167</v>
      </c>
      <c r="C30" s="464">
        <f>'CAFM-licenses'!I10</f>
        <v>0</v>
      </c>
      <c r="D30" s="237">
        <v>0</v>
      </c>
      <c r="E30" s="463">
        <f t="shared" ref="E30:E35" si="19">C30*(1+D30)</f>
        <v>0</v>
      </c>
      <c r="F30" s="505" t="s">
        <v>168</v>
      </c>
      <c r="G30" s="505"/>
      <c r="H30" s="505"/>
      <c r="I30" s="450"/>
      <c r="J30" s="451">
        <f>E30/12</f>
        <v>0</v>
      </c>
      <c r="K30" s="451">
        <f>E30/12</f>
        <v>0</v>
      </c>
      <c r="L30" s="451">
        <f>E30/12</f>
        <v>0</v>
      </c>
      <c r="M30" s="451">
        <f>E30/12</f>
        <v>0</v>
      </c>
      <c r="N30" s="451">
        <f>E30/12</f>
        <v>0</v>
      </c>
      <c r="O30" s="451">
        <f>E30/12</f>
        <v>0</v>
      </c>
      <c r="P30" s="451">
        <f>E30/12</f>
        <v>0</v>
      </c>
      <c r="Q30" s="451">
        <f>E30/12</f>
        <v>0</v>
      </c>
      <c r="R30" s="451">
        <f>E30/12</f>
        <v>0</v>
      </c>
      <c r="S30" s="451">
        <f>E30/12</f>
        <v>0</v>
      </c>
      <c r="T30" s="451">
        <f>E30/12</f>
        <v>0</v>
      </c>
      <c r="U30" s="451">
        <f>E30/12</f>
        <v>0</v>
      </c>
      <c r="V30" s="415">
        <f t="shared" ref="V30:V35" si="20">+SUM(J30:U30)</f>
        <v>0</v>
      </c>
      <c r="W30" s="396"/>
    </row>
    <row r="31" spans="1:23" ht="15" customHeight="1">
      <c r="A31" s="506"/>
      <c r="B31" s="461" t="s">
        <v>169</v>
      </c>
      <c r="C31" s="464">
        <f>Consumables!I10</f>
        <v>0</v>
      </c>
      <c r="D31" s="237">
        <v>0</v>
      </c>
      <c r="E31" s="463">
        <f t="shared" si="19"/>
        <v>0</v>
      </c>
      <c r="F31" s="452" t="s">
        <v>170</v>
      </c>
      <c r="G31" s="452"/>
      <c r="H31" s="453"/>
      <c r="I31" s="454"/>
      <c r="J31" s="455">
        <f t="shared" ref="J31:J35" si="21">E31/12</f>
        <v>0</v>
      </c>
      <c r="K31" s="462">
        <f>J31</f>
        <v>0</v>
      </c>
      <c r="L31" s="462">
        <f t="shared" ref="L31:U35" si="22">K31</f>
        <v>0</v>
      </c>
      <c r="M31" s="462">
        <f t="shared" si="22"/>
        <v>0</v>
      </c>
      <c r="N31" s="462">
        <f t="shared" si="22"/>
        <v>0</v>
      </c>
      <c r="O31" s="462">
        <f t="shared" si="22"/>
        <v>0</v>
      </c>
      <c r="P31" s="462">
        <f t="shared" si="22"/>
        <v>0</v>
      </c>
      <c r="Q31" s="462">
        <f t="shared" si="22"/>
        <v>0</v>
      </c>
      <c r="R31" s="462">
        <f t="shared" si="22"/>
        <v>0</v>
      </c>
      <c r="S31" s="462">
        <f t="shared" si="22"/>
        <v>0</v>
      </c>
      <c r="T31" s="462">
        <f t="shared" si="22"/>
        <v>0</v>
      </c>
      <c r="U31" s="462">
        <f t="shared" si="22"/>
        <v>0</v>
      </c>
      <c r="V31" s="415">
        <f t="shared" si="20"/>
        <v>0</v>
      </c>
      <c r="W31" s="396"/>
    </row>
    <row r="32" spans="1:23" ht="15" customHeight="1">
      <c r="A32" s="506"/>
      <c r="B32" s="461" t="s">
        <v>171</v>
      </c>
      <c r="C32" s="464">
        <f>'PPE-Uniforms '!I10</f>
        <v>0</v>
      </c>
      <c r="D32" s="237">
        <v>0</v>
      </c>
      <c r="E32" s="463">
        <f t="shared" si="19"/>
        <v>0</v>
      </c>
      <c r="F32" s="454"/>
      <c r="G32" s="454"/>
      <c r="H32" s="454"/>
      <c r="I32" s="454"/>
      <c r="J32" s="455">
        <f>E32/12</f>
        <v>0</v>
      </c>
      <c r="K32" s="455">
        <f>J32</f>
        <v>0</v>
      </c>
      <c r="L32" s="455">
        <f t="shared" si="22"/>
        <v>0</v>
      </c>
      <c r="M32" s="455">
        <f t="shared" si="22"/>
        <v>0</v>
      </c>
      <c r="N32" s="455">
        <f t="shared" si="22"/>
        <v>0</v>
      </c>
      <c r="O32" s="455">
        <f t="shared" si="22"/>
        <v>0</v>
      </c>
      <c r="P32" s="455">
        <f t="shared" si="22"/>
        <v>0</v>
      </c>
      <c r="Q32" s="455">
        <f t="shared" si="22"/>
        <v>0</v>
      </c>
      <c r="R32" s="455">
        <f t="shared" si="22"/>
        <v>0</v>
      </c>
      <c r="S32" s="455">
        <f t="shared" si="22"/>
        <v>0</v>
      </c>
      <c r="T32" s="455">
        <f t="shared" si="22"/>
        <v>0</v>
      </c>
      <c r="U32" s="455">
        <f t="shared" si="22"/>
        <v>0</v>
      </c>
      <c r="V32" s="415">
        <f>+SUM(J32:U32)</f>
        <v>0</v>
      </c>
      <c r="W32" s="396"/>
    </row>
    <row r="33" spans="1:23" ht="15" customHeight="1">
      <c r="A33" s="506"/>
      <c r="B33" s="461" t="s">
        <v>172</v>
      </c>
      <c r="C33" s="464">
        <f>'Third Party Training '!I10</f>
        <v>0</v>
      </c>
      <c r="D33" s="237">
        <v>0</v>
      </c>
      <c r="E33" s="463">
        <f t="shared" si="19"/>
        <v>0</v>
      </c>
      <c r="F33" s="454"/>
      <c r="G33" s="454"/>
      <c r="H33" s="454"/>
      <c r="I33" s="454"/>
      <c r="J33" s="455">
        <f t="shared" si="21"/>
        <v>0</v>
      </c>
      <c r="K33" s="462">
        <f>J33</f>
        <v>0</v>
      </c>
      <c r="L33" s="462">
        <f t="shared" si="22"/>
        <v>0</v>
      </c>
      <c r="M33" s="462">
        <f t="shared" si="22"/>
        <v>0</v>
      </c>
      <c r="N33" s="462">
        <f t="shared" si="22"/>
        <v>0</v>
      </c>
      <c r="O33" s="462">
        <f t="shared" si="22"/>
        <v>0</v>
      </c>
      <c r="P33" s="462">
        <f t="shared" si="22"/>
        <v>0</v>
      </c>
      <c r="Q33" s="462">
        <f t="shared" si="22"/>
        <v>0</v>
      </c>
      <c r="R33" s="462">
        <f t="shared" si="22"/>
        <v>0</v>
      </c>
      <c r="S33" s="462">
        <f t="shared" si="22"/>
        <v>0</v>
      </c>
      <c r="T33" s="462">
        <f t="shared" si="22"/>
        <v>0</v>
      </c>
      <c r="U33" s="462">
        <f t="shared" si="22"/>
        <v>0</v>
      </c>
      <c r="V33" s="415">
        <f t="shared" si="20"/>
        <v>0</v>
      </c>
      <c r="W33" s="396"/>
    </row>
    <row r="34" spans="1:23" ht="15" customHeight="1">
      <c r="A34" s="506"/>
      <c r="B34" s="461" t="s">
        <v>173</v>
      </c>
      <c r="C34" s="464">
        <f>'Insurance '!E11</f>
        <v>0</v>
      </c>
      <c r="D34" s="237">
        <v>0</v>
      </c>
      <c r="E34" s="463">
        <f t="shared" si="19"/>
        <v>0</v>
      </c>
      <c r="F34" s="454"/>
      <c r="G34" s="454"/>
      <c r="H34" s="454"/>
      <c r="I34" s="454"/>
      <c r="J34" s="455">
        <f t="shared" si="21"/>
        <v>0</v>
      </c>
      <c r="K34" s="462">
        <f>J34</f>
        <v>0</v>
      </c>
      <c r="L34" s="462">
        <f t="shared" si="22"/>
        <v>0</v>
      </c>
      <c r="M34" s="462">
        <f t="shared" si="22"/>
        <v>0</v>
      </c>
      <c r="N34" s="462">
        <f t="shared" si="22"/>
        <v>0</v>
      </c>
      <c r="O34" s="462">
        <f t="shared" si="22"/>
        <v>0</v>
      </c>
      <c r="P34" s="462">
        <f t="shared" si="22"/>
        <v>0</v>
      </c>
      <c r="Q34" s="462">
        <f t="shared" si="22"/>
        <v>0</v>
      </c>
      <c r="R34" s="462">
        <f t="shared" si="22"/>
        <v>0</v>
      </c>
      <c r="S34" s="462">
        <f t="shared" si="22"/>
        <v>0</v>
      </c>
      <c r="T34" s="462">
        <f t="shared" si="22"/>
        <v>0</v>
      </c>
      <c r="U34" s="462">
        <f t="shared" si="22"/>
        <v>0</v>
      </c>
      <c r="V34" s="415">
        <f t="shared" si="20"/>
        <v>0</v>
      </c>
      <c r="W34" s="396"/>
    </row>
    <row r="35" spans="1:23" ht="15" customHeight="1">
      <c r="A35" s="506"/>
      <c r="B35" s="461" t="s">
        <v>174</v>
      </c>
      <c r="C35" s="464">
        <f>IT!I10</f>
        <v>0</v>
      </c>
      <c r="D35" s="237">
        <v>0</v>
      </c>
      <c r="E35" s="463">
        <f t="shared" si="19"/>
        <v>0</v>
      </c>
      <c r="F35" s="454"/>
      <c r="G35" s="454"/>
      <c r="H35" s="454"/>
      <c r="I35" s="454"/>
      <c r="J35" s="455">
        <f t="shared" si="21"/>
        <v>0</v>
      </c>
      <c r="K35" s="462">
        <f>J35</f>
        <v>0</v>
      </c>
      <c r="L35" s="462">
        <f t="shared" si="22"/>
        <v>0</v>
      </c>
      <c r="M35" s="462">
        <f t="shared" si="22"/>
        <v>0</v>
      </c>
      <c r="N35" s="462">
        <f t="shared" si="22"/>
        <v>0</v>
      </c>
      <c r="O35" s="462">
        <f t="shared" si="22"/>
        <v>0</v>
      </c>
      <c r="P35" s="462">
        <f t="shared" si="22"/>
        <v>0</v>
      </c>
      <c r="Q35" s="462">
        <f t="shared" si="22"/>
        <v>0</v>
      </c>
      <c r="R35" s="462">
        <f t="shared" si="22"/>
        <v>0</v>
      </c>
      <c r="S35" s="462">
        <f t="shared" si="22"/>
        <v>0</v>
      </c>
      <c r="T35" s="462">
        <f t="shared" si="22"/>
        <v>0</v>
      </c>
      <c r="U35" s="462">
        <f t="shared" si="22"/>
        <v>0</v>
      </c>
      <c r="V35" s="415">
        <f t="shared" si="20"/>
        <v>0</v>
      </c>
      <c r="W35" s="396"/>
    </row>
    <row r="36" spans="1:23" ht="13">
      <c r="A36" s="506"/>
      <c r="B36" s="474" t="s">
        <v>175</v>
      </c>
      <c r="C36" s="465"/>
      <c r="D36" s="237"/>
      <c r="E36" s="464"/>
      <c r="F36" s="470"/>
      <c r="G36" s="470"/>
      <c r="H36" s="470"/>
      <c r="I36" s="470"/>
      <c r="J36" s="455">
        <f t="shared" ref="J36:J39" si="23">E36/12</f>
        <v>0</v>
      </c>
      <c r="K36" s="462">
        <f t="shared" ref="K36:K39" si="24">J36</f>
        <v>0</v>
      </c>
      <c r="L36" s="462">
        <f t="shared" ref="L36:L39" si="25">K36</f>
        <v>0</v>
      </c>
      <c r="M36" s="462">
        <f t="shared" ref="M36:M39" si="26">L36</f>
        <v>0</v>
      </c>
      <c r="N36" s="462">
        <f t="shared" ref="N36:N39" si="27">M36</f>
        <v>0</v>
      </c>
      <c r="O36" s="462">
        <f t="shared" ref="O36:O39" si="28">N36</f>
        <v>0</v>
      </c>
      <c r="P36" s="462">
        <f t="shared" ref="P36:P39" si="29">O36</f>
        <v>0</v>
      </c>
      <c r="Q36" s="462">
        <f t="shared" ref="Q36:Q39" si="30">P36</f>
        <v>0</v>
      </c>
      <c r="R36" s="462">
        <f t="shared" ref="R36:R39" si="31">Q36</f>
        <v>0</v>
      </c>
      <c r="S36" s="462">
        <f t="shared" ref="S36:S39" si="32">R36</f>
        <v>0</v>
      </c>
      <c r="T36" s="462">
        <f t="shared" ref="T36:T39" si="33">S36</f>
        <v>0</v>
      </c>
      <c r="U36" s="462">
        <f t="shared" ref="U36:U39" si="34">T36</f>
        <v>0</v>
      </c>
      <c r="V36" s="415">
        <f t="shared" ref="V36:V39" si="35">+SUM(J36:U36)</f>
        <v>0</v>
      </c>
      <c r="W36" s="396"/>
    </row>
    <row r="37" spans="1:23" ht="13">
      <c r="A37" s="506"/>
      <c r="B37" s="474" t="s">
        <v>175</v>
      </c>
      <c r="C37" s="465"/>
      <c r="D37" s="237"/>
      <c r="E37" s="464"/>
      <c r="F37" s="470"/>
      <c r="G37" s="470"/>
      <c r="H37" s="470"/>
      <c r="I37" s="470"/>
      <c r="J37" s="455">
        <f t="shared" si="23"/>
        <v>0</v>
      </c>
      <c r="K37" s="462">
        <f t="shared" si="24"/>
        <v>0</v>
      </c>
      <c r="L37" s="462">
        <f t="shared" si="25"/>
        <v>0</v>
      </c>
      <c r="M37" s="462">
        <f t="shared" si="26"/>
        <v>0</v>
      </c>
      <c r="N37" s="462">
        <f t="shared" si="27"/>
        <v>0</v>
      </c>
      <c r="O37" s="462">
        <f t="shared" si="28"/>
        <v>0</v>
      </c>
      <c r="P37" s="462">
        <f t="shared" si="29"/>
        <v>0</v>
      </c>
      <c r="Q37" s="462">
        <f t="shared" si="30"/>
        <v>0</v>
      </c>
      <c r="R37" s="462">
        <f t="shared" si="31"/>
        <v>0</v>
      </c>
      <c r="S37" s="462">
        <f t="shared" si="32"/>
        <v>0</v>
      </c>
      <c r="T37" s="462">
        <f t="shared" si="33"/>
        <v>0</v>
      </c>
      <c r="U37" s="462">
        <f t="shared" si="34"/>
        <v>0</v>
      </c>
      <c r="V37" s="415">
        <f t="shared" si="35"/>
        <v>0</v>
      </c>
      <c r="W37" s="396"/>
    </row>
    <row r="38" spans="1:23" ht="13">
      <c r="A38" s="506"/>
      <c r="B38" s="474" t="s">
        <v>175</v>
      </c>
      <c r="C38" s="465"/>
      <c r="D38" s="237"/>
      <c r="E38" s="464"/>
      <c r="F38" s="470"/>
      <c r="G38" s="470"/>
      <c r="H38" s="470"/>
      <c r="I38" s="470"/>
      <c r="J38" s="455">
        <f t="shared" si="23"/>
        <v>0</v>
      </c>
      <c r="K38" s="462">
        <f t="shared" si="24"/>
        <v>0</v>
      </c>
      <c r="L38" s="462">
        <f t="shared" si="25"/>
        <v>0</v>
      </c>
      <c r="M38" s="462">
        <f t="shared" si="26"/>
        <v>0</v>
      </c>
      <c r="N38" s="462">
        <f t="shared" si="27"/>
        <v>0</v>
      </c>
      <c r="O38" s="462">
        <f t="shared" si="28"/>
        <v>0</v>
      </c>
      <c r="P38" s="462">
        <f t="shared" si="29"/>
        <v>0</v>
      </c>
      <c r="Q38" s="462">
        <f t="shared" si="30"/>
        <v>0</v>
      </c>
      <c r="R38" s="462">
        <f t="shared" si="31"/>
        <v>0</v>
      </c>
      <c r="S38" s="462">
        <f t="shared" si="32"/>
        <v>0</v>
      </c>
      <c r="T38" s="462">
        <f t="shared" si="33"/>
        <v>0</v>
      </c>
      <c r="U38" s="462">
        <f t="shared" si="34"/>
        <v>0</v>
      </c>
      <c r="V38" s="415">
        <f t="shared" si="35"/>
        <v>0</v>
      </c>
      <c r="W38" s="396"/>
    </row>
    <row r="39" spans="1:23" ht="13">
      <c r="A39" s="506"/>
      <c r="B39" s="475" t="s">
        <v>175</v>
      </c>
      <c r="C39" s="465"/>
      <c r="D39" s="237"/>
      <c r="E39" s="464"/>
      <c r="F39" s="470"/>
      <c r="G39" s="470"/>
      <c r="H39" s="470"/>
      <c r="I39" s="470"/>
      <c r="J39" s="455">
        <f t="shared" si="23"/>
        <v>0</v>
      </c>
      <c r="K39" s="462">
        <f t="shared" si="24"/>
        <v>0</v>
      </c>
      <c r="L39" s="462">
        <f t="shared" si="25"/>
        <v>0</v>
      </c>
      <c r="M39" s="462">
        <f t="shared" si="26"/>
        <v>0</v>
      </c>
      <c r="N39" s="462">
        <f t="shared" si="27"/>
        <v>0</v>
      </c>
      <c r="O39" s="462">
        <f t="shared" si="28"/>
        <v>0</v>
      </c>
      <c r="P39" s="462">
        <f t="shared" si="29"/>
        <v>0</v>
      </c>
      <c r="Q39" s="462">
        <f t="shared" si="30"/>
        <v>0</v>
      </c>
      <c r="R39" s="462">
        <f t="shared" si="31"/>
        <v>0</v>
      </c>
      <c r="S39" s="462">
        <f t="shared" si="32"/>
        <v>0</v>
      </c>
      <c r="T39" s="462">
        <f t="shared" si="33"/>
        <v>0</v>
      </c>
      <c r="U39" s="462">
        <f t="shared" si="34"/>
        <v>0</v>
      </c>
      <c r="V39" s="415">
        <f t="shared" si="35"/>
        <v>0</v>
      </c>
      <c r="W39" s="396"/>
    </row>
    <row r="40" spans="1:23" s="433" customFormat="1" ht="25.15" customHeight="1">
      <c r="A40" s="506"/>
      <c r="B40" s="434" t="s">
        <v>176</v>
      </c>
      <c r="C40" s="434"/>
      <c r="D40" s="434"/>
      <c r="E40" s="434"/>
      <c r="F40" s="434"/>
      <c r="G40" s="434"/>
      <c r="H40" s="434"/>
      <c r="I40" s="435"/>
      <c r="J40" s="436">
        <f t="shared" ref="J40:V40" si="36">+SUM(J30:J39)</f>
        <v>0</v>
      </c>
      <c r="K40" s="436">
        <f t="shared" si="36"/>
        <v>0</v>
      </c>
      <c r="L40" s="436">
        <f t="shared" si="36"/>
        <v>0</v>
      </c>
      <c r="M40" s="436">
        <f t="shared" si="36"/>
        <v>0</v>
      </c>
      <c r="N40" s="436">
        <f t="shared" si="36"/>
        <v>0</v>
      </c>
      <c r="O40" s="436">
        <f t="shared" si="36"/>
        <v>0</v>
      </c>
      <c r="P40" s="436">
        <f t="shared" si="36"/>
        <v>0</v>
      </c>
      <c r="Q40" s="436">
        <f t="shared" si="36"/>
        <v>0</v>
      </c>
      <c r="R40" s="436">
        <f t="shared" si="36"/>
        <v>0</v>
      </c>
      <c r="S40" s="436">
        <f t="shared" si="36"/>
        <v>0</v>
      </c>
      <c r="T40" s="436">
        <f t="shared" si="36"/>
        <v>0</v>
      </c>
      <c r="U40" s="436">
        <f t="shared" si="36"/>
        <v>0</v>
      </c>
      <c r="V40" s="436">
        <f t="shared" si="36"/>
        <v>0</v>
      </c>
      <c r="W40" s="432"/>
    </row>
    <row r="41" spans="1:23" s="433" customFormat="1" ht="25.15" customHeight="1">
      <c r="A41" s="494" t="s">
        <v>177</v>
      </c>
      <c r="B41" s="456" t="s">
        <v>178</v>
      </c>
      <c r="C41" s="409" t="s">
        <v>138</v>
      </c>
      <c r="D41" s="457"/>
      <c r="E41" s="457"/>
      <c r="F41" s="457"/>
      <c r="G41" s="457"/>
      <c r="H41" s="457"/>
      <c r="I41" s="457"/>
      <c r="J41" s="496" t="s">
        <v>179</v>
      </c>
      <c r="K41" s="497"/>
      <c r="L41" s="497"/>
      <c r="M41" s="497"/>
      <c r="N41" s="497"/>
      <c r="O41" s="497"/>
      <c r="P41" s="497"/>
      <c r="Q41" s="497"/>
      <c r="R41" s="497"/>
      <c r="S41" s="497"/>
      <c r="T41" s="497"/>
      <c r="U41" s="497"/>
      <c r="V41" s="498"/>
      <c r="W41" s="432"/>
    </row>
    <row r="42" spans="1:23" s="417" customFormat="1" ht="25.15" customHeight="1">
      <c r="A42" s="495"/>
      <c r="B42" s="458" t="s">
        <v>180</v>
      </c>
      <c r="C42" s="469">
        <f>'Capital Cost'!J8/4</f>
        <v>0</v>
      </c>
      <c r="D42" s="444" t="s">
        <v>181</v>
      </c>
      <c r="E42" s="444"/>
      <c r="F42" s="444"/>
      <c r="G42" s="444"/>
      <c r="H42" s="444"/>
      <c r="I42" s="444"/>
      <c r="J42" s="459">
        <f>C42/12</f>
        <v>0</v>
      </c>
      <c r="K42" s="459">
        <f>J42</f>
        <v>0</v>
      </c>
      <c r="L42" s="459">
        <f t="shared" ref="L42:U42" si="37">K42</f>
        <v>0</v>
      </c>
      <c r="M42" s="459">
        <f t="shared" si="37"/>
        <v>0</v>
      </c>
      <c r="N42" s="459">
        <f t="shared" si="37"/>
        <v>0</v>
      </c>
      <c r="O42" s="459">
        <f t="shared" si="37"/>
        <v>0</v>
      </c>
      <c r="P42" s="459">
        <f t="shared" si="37"/>
        <v>0</v>
      </c>
      <c r="Q42" s="459">
        <f t="shared" si="37"/>
        <v>0</v>
      </c>
      <c r="R42" s="459">
        <f t="shared" si="37"/>
        <v>0</v>
      </c>
      <c r="S42" s="459">
        <f t="shared" si="37"/>
        <v>0</v>
      </c>
      <c r="T42" s="459">
        <f t="shared" si="37"/>
        <v>0</v>
      </c>
      <c r="U42" s="459">
        <f t="shared" si="37"/>
        <v>0</v>
      </c>
      <c r="V42" s="459">
        <f t="shared" ref="V42" si="38">+SUM(J42:U42)</f>
        <v>0</v>
      </c>
    </row>
  </sheetData>
  <sheetProtection algorithmName="SHA-512" hashValue="pu9p5Bs/QRu8OY9MjbAG88XpMupIZGv4mLQbfZTxD1pvsTJLkvXOW93/c1/e2M/GZcO2DhOSgOYo2iuwhXldcw==" saltValue="yhnM3vfEkJqQczfDSHLpIg==" spinCount="100000" sheet="1"/>
  <mergeCells count="12">
    <mergeCell ref="A29:A40"/>
    <mergeCell ref="J29:V29"/>
    <mergeCell ref="F30:H30"/>
    <mergeCell ref="A41:A42"/>
    <mergeCell ref="J41:V41"/>
    <mergeCell ref="A25:A28"/>
    <mergeCell ref="J25:V25"/>
    <mergeCell ref="A6:I7"/>
    <mergeCell ref="J6:V6"/>
    <mergeCell ref="A12:B12"/>
    <mergeCell ref="A13:A24"/>
    <mergeCell ref="J13:V13"/>
  </mergeCells>
  <dataValidations count="3">
    <dataValidation type="decimal" allowBlank="1" showInputMessage="1" showErrorMessage="1" sqref="C14:C19 C27 C30:C35">
      <formula1>0</formula1>
      <formula2>10000</formula2>
    </dataValidation>
    <dataValidation type="decimal" allowBlank="1" showInputMessage="1" showErrorMessage="1" sqref="D14:D19 D27">
      <formula1>0</formula1>
      <formula2>1</formula2>
    </dataValidation>
    <dataValidation type="decimal" operator="greaterThanOrEqual" allowBlank="1" showInputMessage="1" showErrorMessage="1" sqref="J14:U19 J26:U27 K32:U39 K30:U30 J30:J39">
      <formula1>0</formula1>
    </dataValidation>
  </dataValidations>
  <pageMargins left="0.70866141732283472" right="0.70866141732283472" top="0.9055118110236221" bottom="0.51181102362204722" header="0.31496062992125984" footer="0.31496062992125984"/>
  <pageSetup paperSize="8" scale="45" fitToHeight="0" orientation="landscape" r:id="rId1"/>
  <headerFooter>
    <oddHeader>&amp;L&amp;G&amp;R&amp;G</oddHeader>
    <oddFooter>&amp;L&amp;9&amp;A&amp;C&amp;P of &amp;N&amp;R&amp;D</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FF00"/>
    <pageSetUpPr fitToPage="1"/>
  </sheetPr>
  <dimension ref="A1:W42"/>
  <sheetViews>
    <sheetView showGridLines="0" view="pageBreakPreview" topLeftCell="A6" zoomScale="85" zoomScaleNormal="82" zoomScaleSheetLayoutView="85" workbookViewId="0">
      <selection activeCell="D26" sqref="D26"/>
    </sheetView>
  </sheetViews>
  <sheetFormatPr defaultColWidth="8.81640625" defaultRowHeight="12.5"/>
  <cols>
    <col min="1" max="1" width="28.1796875" style="395" customWidth="1"/>
    <col min="2" max="2" width="70.453125" style="395" customWidth="1"/>
    <col min="3" max="3" width="16.54296875" style="395" customWidth="1"/>
    <col min="4" max="4" width="14.54296875" style="395" customWidth="1"/>
    <col min="5" max="5" width="12.7265625" style="395" customWidth="1"/>
    <col min="6" max="6" width="15.54296875" style="395" customWidth="1"/>
    <col min="7" max="7" width="16.81640625" style="395" customWidth="1"/>
    <col min="8" max="9" width="12.7265625" style="395" customWidth="1"/>
    <col min="10" max="22" width="15.7265625" style="396" customWidth="1"/>
    <col min="23" max="24" width="12.26953125" style="395" customWidth="1"/>
    <col min="25" max="16384" width="8.81640625" style="395"/>
  </cols>
  <sheetData>
    <row r="1" spans="1:23">
      <c r="A1" s="395" t="str">
        <f>" Tender ID: "&amp;TenderID</f>
        <v xml:space="preserve"> Tender ID: WP25007</v>
      </c>
    </row>
    <row r="2" spans="1:23">
      <c r="A2" s="395" t="str">
        <f>"Tender: "&amp;TenderFullName</f>
        <v>Tender: Provision of Facility Management Services for  New Jazan Airport</v>
      </c>
    </row>
    <row r="3" spans="1:23">
      <c r="A3" s="395" t="str">
        <f>"Bidder: " &amp; BidderName</f>
        <v xml:space="preserve">Bidder: </v>
      </c>
    </row>
    <row r="5" spans="1:23" ht="13" thickBot="1"/>
    <row r="6" spans="1:23" s="398" customFormat="1" ht="30" customHeight="1">
      <c r="A6" s="511" t="s">
        <v>88</v>
      </c>
      <c r="B6" s="499"/>
      <c r="C6" s="499"/>
      <c r="D6" s="499"/>
      <c r="E6" s="499"/>
      <c r="F6" s="499"/>
      <c r="G6" s="499"/>
      <c r="H6" s="499"/>
      <c r="I6" s="499"/>
      <c r="J6" s="499" t="s">
        <v>85</v>
      </c>
      <c r="K6" s="499"/>
      <c r="L6" s="499"/>
      <c r="M6" s="499"/>
      <c r="N6" s="499"/>
      <c r="O6" s="499"/>
      <c r="P6" s="499"/>
      <c r="Q6" s="499"/>
      <c r="R6" s="499"/>
      <c r="S6" s="499"/>
      <c r="T6" s="499"/>
      <c r="U6" s="499"/>
      <c r="V6" s="500"/>
      <c r="W6" s="397"/>
    </row>
    <row r="7" spans="1:23" s="398" customFormat="1" ht="30" customHeight="1" thickBot="1">
      <c r="A7" s="512"/>
      <c r="B7" s="513"/>
      <c r="C7" s="513"/>
      <c r="D7" s="513"/>
      <c r="E7" s="513"/>
      <c r="F7" s="513"/>
      <c r="G7" s="513"/>
      <c r="H7" s="513"/>
      <c r="I7" s="513"/>
      <c r="J7" s="399" t="s">
        <v>120</v>
      </c>
      <c r="K7" s="399" t="s">
        <v>121</v>
      </c>
      <c r="L7" s="399" t="s">
        <v>122</v>
      </c>
      <c r="M7" s="399" t="s">
        <v>123</v>
      </c>
      <c r="N7" s="399" t="s">
        <v>124</v>
      </c>
      <c r="O7" s="399" t="s">
        <v>125</v>
      </c>
      <c r="P7" s="399" t="s">
        <v>126</v>
      </c>
      <c r="Q7" s="399" t="s">
        <v>127</v>
      </c>
      <c r="R7" s="399" t="s">
        <v>128</v>
      </c>
      <c r="S7" s="399" t="s">
        <v>129</v>
      </c>
      <c r="T7" s="399" t="s">
        <v>130</v>
      </c>
      <c r="U7" s="399" t="s">
        <v>131</v>
      </c>
      <c r="V7" s="400" t="s">
        <v>90</v>
      </c>
      <c r="W7" s="397"/>
    </row>
    <row r="8" spans="1:23" s="398" customFormat="1" ht="30" customHeight="1" thickBot="1">
      <c r="A8" s="473" t="s">
        <v>132</v>
      </c>
      <c r="B8" s="402"/>
      <c r="C8" s="402"/>
      <c r="D8" s="402"/>
      <c r="E8" s="402"/>
      <c r="F8" s="402"/>
      <c r="G8" s="402"/>
      <c r="H8" s="402"/>
      <c r="I8" s="403"/>
      <c r="J8" s="404">
        <f>J24+J28+J40+J42</f>
        <v>0</v>
      </c>
      <c r="K8" s="404">
        <f t="shared" ref="K8:U8" si="0">K24+K28+K40+K42</f>
        <v>0</v>
      </c>
      <c r="L8" s="404">
        <f t="shared" si="0"/>
        <v>0</v>
      </c>
      <c r="M8" s="404">
        <f t="shared" si="0"/>
        <v>0</v>
      </c>
      <c r="N8" s="404">
        <f t="shared" si="0"/>
        <v>0</v>
      </c>
      <c r="O8" s="404">
        <f t="shared" si="0"/>
        <v>0</v>
      </c>
      <c r="P8" s="404">
        <f t="shared" si="0"/>
        <v>0</v>
      </c>
      <c r="Q8" s="404">
        <f t="shared" si="0"/>
        <v>0</v>
      </c>
      <c r="R8" s="404">
        <f t="shared" si="0"/>
        <v>0</v>
      </c>
      <c r="S8" s="404">
        <f t="shared" si="0"/>
        <v>0</v>
      </c>
      <c r="T8" s="404">
        <f t="shared" si="0"/>
        <v>0</v>
      </c>
      <c r="U8" s="404">
        <f t="shared" si="0"/>
        <v>0</v>
      </c>
      <c r="V8" s="404">
        <f>SUM(J8:U8)</f>
        <v>0</v>
      </c>
      <c r="W8" s="397"/>
    </row>
    <row r="9" spans="1:23" s="398" customFormat="1" ht="7.5" customHeight="1">
      <c r="J9" s="397"/>
      <c r="K9" s="397"/>
      <c r="L9" s="397"/>
      <c r="M9" s="397"/>
      <c r="N9" s="397"/>
      <c r="O9" s="397"/>
      <c r="P9" s="397"/>
      <c r="Q9" s="397"/>
      <c r="R9" s="397"/>
      <c r="S9" s="397"/>
      <c r="T9" s="397"/>
      <c r="U9" s="397"/>
      <c r="V9" s="397"/>
      <c r="W9" s="397"/>
    </row>
    <row r="10" spans="1:23" s="398" customFormat="1" ht="7.5" customHeight="1">
      <c r="J10" s="397"/>
      <c r="K10" s="397"/>
      <c r="L10" s="397"/>
      <c r="M10" s="397"/>
      <c r="N10" s="397"/>
      <c r="O10" s="397"/>
      <c r="P10" s="397"/>
      <c r="Q10" s="397"/>
      <c r="R10" s="397"/>
      <c r="S10" s="397"/>
      <c r="T10" s="397"/>
      <c r="U10" s="397"/>
      <c r="V10" s="397"/>
      <c r="W10" s="397"/>
    </row>
    <row r="11" spans="1:23" s="398" customFormat="1" ht="7.5" customHeight="1" thickBot="1">
      <c r="J11" s="397"/>
      <c r="K11" s="397"/>
      <c r="L11" s="397"/>
      <c r="M11" s="397"/>
      <c r="N11" s="397"/>
      <c r="O11" s="397"/>
      <c r="P11" s="397"/>
      <c r="Q11" s="397"/>
      <c r="R11" s="397"/>
      <c r="S11" s="397"/>
      <c r="T11" s="397"/>
      <c r="U11" s="397"/>
      <c r="V11" s="397"/>
      <c r="W11" s="397"/>
    </row>
    <row r="12" spans="1:23" s="398" customFormat="1" ht="30" customHeight="1" thickBot="1">
      <c r="A12" s="501" t="s">
        <v>133</v>
      </c>
      <c r="B12" s="502"/>
      <c r="C12" s="405"/>
      <c r="D12" s="405"/>
      <c r="E12" s="405"/>
      <c r="F12" s="405"/>
      <c r="G12" s="405"/>
      <c r="H12" s="405"/>
      <c r="I12" s="406"/>
      <c r="J12" s="407"/>
      <c r="K12" s="407"/>
      <c r="L12" s="407"/>
      <c r="M12" s="407"/>
      <c r="N12" s="407"/>
      <c r="O12" s="407"/>
      <c r="P12" s="407"/>
      <c r="Q12" s="407"/>
      <c r="R12" s="407"/>
      <c r="S12" s="407"/>
      <c r="T12" s="407"/>
      <c r="U12" s="407"/>
      <c r="V12" s="407"/>
      <c r="W12" s="397"/>
    </row>
    <row r="13" spans="1:23" ht="43.5" customHeight="1">
      <c r="A13" s="506" t="s">
        <v>134</v>
      </c>
      <c r="B13" s="408" t="s">
        <v>135</v>
      </c>
      <c r="C13" s="409" t="s">
        <v>136</v>
      </c>
      <c r="D13" s="409" t="s">
        <v>137</v>
      </c>
      <c r="E13" s="409" t="s">
        <v>138</v>
      </c>
      <c r="F13" s="409" t="s">
        <v>139</v>
      </c>
      <c r="G13" s="409" t="s">
        <v>140</v>
      </c>
      <c r="H13" s="409" t="s">
        <v>141</v>
      </c>
      <c r="I13" s="409" t="s">
        <v>142</v>
      </c>
      <c r="J13" s="503" t="s">
        <v>143</v>
      </c>
      <c r="K13" s="503"/>
      <c r="L13" s="503"/>
      <c r="M13" s="503"/>
      <c r="N13" s="503"/>
      <c r="O13" s="503"/>
      <c r="P13" s="503"/>
      <c r="Q13" s="503"/>
      <c r="R13" s="503"/>
      <c r="S13" s="503"/>
      <c r="T13" s="503"/>
      <c r="U13" s="503"/>
      <c r="V13" s="504"/>
      <c r="W13" s="396"/>
    </row>
    <row r="14" spans="1:23" ht="15" customHeight="1">
      <c r="A14" s="506"/>
      <c r="B14" s="410" t="s">
        <v>144</v>
      </c>
      <c r="C14" s="270">
        <v>0</v>
      </c>
      <c r="D14" s="271">
        <v>0</v>
      </c>
      <c r="E14" s="411">
        <f>C14*(1+D14)</f>
        <v>0</v>
      </c>
      <c r="F14" s="467">
        <v>8</v>
      </c>
      <c r="G14" s="412">
        <f>E14*F14</f>
        <v>0</v>
      </c>
      <c r="H14" s="413">
        <f>'Manpower Summary'!D11</f>
        <v>0</v>
      </c>
      <c r="I14" s="414">
        <f>F14*26</f>
        <v>208</v>
      </c>
      <c r="J14" s="462">
        <f>$H14*$I14</f>
        <v>0</v>
      </c>
      <c r="K14" s="462">
        <f t="shared" ref="K14:U14" si="1">$H$14*$I$14</f>
        <v>0</v>
      </c>
      <c r="L14" s="462">
        <f t="shared" si="1"/>
        <v>0</v>
      </c>
      <c r="M14" s="462">
        <f t="shared" si="1"/>
        <v>0</v>
      </c>
      <c r="N14" s="462">
        <f t="shared" si="1"/>
        <v>0</v>
      </c>
      <c r="O14" s="462">
        <f t="shared" si="1"/>
        <v>0</v>
      </c>
      <c r="P14" s="462">
        <f t="shared" si="1"/>
        <v>0</v>
      </c>
      <c r="Q14" s="462">
        <f t="shared" si="1"/>
        <v>0</v>
      </c>
      <c r="R14" s="462">
        <f t="shared" si="1"/>
        <v>0</v>
      </c>
      <c r="S14" s="462">
        <f t="shared" si="1"/>
        <v>0</v>
      </c>
      <c r="T14" s="462">
        <f t="shared" si="1"/>
        <v>0</v>
      </c>
      <c r="U14" s="462">
        <f t="shared" si="1"/>
        <v>0</v>
      </c>
      <c r="V14" s="415">
        <f>+SUM(J14:U14)</f>
        <v>0</v>
      </c>
      <c r="W14" s="396"/>
    </row>
    <row r="15" spans="1:23" ht="15" customHeight="1">
      <c r="A15" s="506"/>
      <c r="B15" s="410" t="s">
        <v>145</v>
      </c>
      <c r="C15" s="270">
        <v>0</v>
      </c>
      <c r="D15" s="271">
        <v>0</v>
      </c>
      <c r="E15" s="411">
        <f t="shared" ref="E15:E19" si="2">C15*(1+D15)</f>
        <v>0</v>
      </c>
      <c r="F15" s="467">
        <v>8</v>
      </c>
      <c r="G15" s="412">
        <f t="shared" ref="G15:G19" si="3">E15*F15</f>
        <v>0</v>
      </c>
      <c r="H15" s="413">
        <f>'Manpower Summary'!D12</f>
        <v>0</v>
      </c>
      <c r="I15" s="414">
        <f t="shared" ref="I15:I19" si="4">F15*26</f>
        <v>208</v>
      </c>
      <c r="J15" s="462">
        <f t="shared" ref="J15:U15" si="5">$H$15*$I$15</f>
        <v>0</v>
      </c>
      <c r="K15" s="462">
        <f t="shared" si="5"/>
        <v>0</v>
      </c>
      <c r="L15" s="462">
        <f t="shared" si="5"/>
        <v>0</v>
      </c>
      <c r="M15" s="462">
        <f t="shared" si="5"/>
        <v>0</v>
      </c>
      <c r="N15" s="462">
        <f t="shared" si="5"/>
        <v>0</v>
      </c>
      <c r="O15" s="462">
        <f t="shared" si="5"/>
        <v>0</v>
      </c>
      <c r="P15" s="462">
        <f t="shared" si="5"/>
        <v>0</v>
      </c>
      <c r="Q15" s="462">
        <f t="shared" si="5"/>
        <v>0</v>
      </c>
      <c r="R15" s="462">
        <f t="shared" si="5"/>
        <v>0</v>
      </c>
      <c r="S15" s="462">
        <f t="shared" si="5"/>
        <v>0</v>
      </c>
      <c r="T15" s="462">
        <f t="shared" si="5"/>
        <v>0</v>
      </c>
      <c r="U15" s="462">
        <f t="shared" si="5"/>
        <v>0</v>
      </c>
      <c r="V15" s="415">
        <f t="shared" ref="V15:V19" si="6">+SUM(J15:U15)</f>
        <v>0</v>
      </c>
      <c r="W15" s="396"/>
    </row>
    <row r="16" spans="1:23" ht="15" customHeight="1">
      <c r="A16" s="506"/>
      <c r="B16" s="410" t="s">
        <v>146</v>
      </c>
      <c r="C16" s="270">
        <v>0</v>
      </c>
      <c r="D16" s="271">
        <v>0</v>
      </c>
      <c r="E16" s="411">
        <f t="shared" si="2"/>
        <v>0</v>
      </c>
      <c r="F16" s="467">
        <v>8</v>
      </c>
      <c r="G16" s="412">
        <f t="shared" si="3"/>
        <v>0</v>
      </c>
      <c r="H16" s="413">
        <f>'Manpower Summary'!D13</f>
        <v>0</v>
      </c>
      <c r="I16" s="414">
        <f t="shared" si="4"/>
        <v>208</v>
      </c>
      <c r="J16" s="462">
        <f t="shared" ref="J16:U16" si="7">$H$16*$I$16</f>
        <v>0</v>
      </c>
      <c r="K16" s="462">
        <f t="shared" si="7"/>
        <v>0</v>
      </c>
      <c r="L16" s="462">
        <f t="shared" si="7"/>
        <v>0</v>
      </c>
      <c r="M16" s="462">
        <f t="shared" si="7"/>
        <v>0</v>
      </c>
      <c r="N16" s="462">
        <f t="shared" si="7"/>
        <v>0</v>
      </c>
      <c r="O16" s="462">
        <f t="shared" si="7"/>
        <v>0</v>
      </c>
      <c r="P16" s="462">
        <f t="shared" si="7"/>
        <v>0</v>
      </c>
      <c r="Q16" s="462">
        <f t="shared" si="7"/>
        <v>0</v>
      </c>
      <c r="R16" s="462">
        <f t="shared" si="7"/>
        <v>0</v>
      </c>
      <c r="S16" s="462">
        <f t="shared" si="7"/>
        <v>0</v>
      </c>
      <c r="T16" s="462">
        <f t="shared" si="7"/>
        <v>0</v>
      </c>
      <c r="U16" s="462">
        <f t="shared" si="7"/>
        <v>0</v>
      </c>
      <c r="V16" s="415">
        <f t="shared" si="6"/>
        <v>0</v>
      </c>
      <c r="W16" s="396"/>
    </row>
    <row r="17" spans="1:23" ht="15" customHeight="1">
      <c r="A17" s="506"/>
      <c r="B17" s="410" t="s">
        <v>147</v>
      </c>
      <c r="C17" s="270">
        <v>0</v>
      </c>
      <c r="D17" s="271">
        <v>0</v>
      </c>
      <c r="E17" s="411">
        <f t="shared" si="2"/>
        <v>0</v>
      </c>
      <c r="F17" s="467">
        <v>8</v>
      </c>
      <c r="G17" s="412">
        <f t="shared" si="3"/>
        <v>0</v>
      </c>
      <c r="H17" s="413">
        <f>'Manpower Summary'!D14</f>
        <v>0</v>
      </c>
      <c r="I17" s="414">
        <f t="shared" si="4"/>
        <v>208</v>
      </c>
      <c r="J17" s="462">
        <f t="shared" ref="J17:U17" si="8">$H$17*$I$17</f>
        <v>0</v>
      </c>
      <c r="K17" s="462">
        <f t="shared" si="8"/>
        <v>0</v>
      </c>
      <c r="L17" s="462">
        <f t="shared" si="8"/>
        <v>0</v>
      </c>
      <c r="M17" s="462">
        <f t="shared" si="8"/>
        <v>0</v>
      </c>
      <c r="N17" s="462">
        <f t="shared" si="8"/>
        <v>0</v>
      </c>
      <c r="O17" s="462">
        <f t="shared" si="8"/>
        <v>0</v>
      </c>
      <c r="P17" s="462">
        <f t="shared" si="8"/>
        <v>0</v>
      </c>
      <c r="Q17" s="462">
        <f t="shared" si="8"/>
        <v>0</v>
      </c>
      <c r="R17" s="462">
        <f t="shared" si="8"/>
        <v>0</v>
      </c>
      <c r="S17" s="462">
        <f t="shared" si="8"/>
        <v>0</v>
      </c>
      <c r="T17" s="462">
        <f t="shared" si="8"/>
        <v>0</v>
      </c>
      <c r="U17" s="462">
        <f t="shared" si="8"/>
        <v>0</v>
      </c>
      <c r="V17" s="415">
        <f t="shared" si="6"/>
        <v>0</v>
      </c>
      <c r="W17" s="396"/>
    </row>
    <row r="18" spans="1:23" s="417" customFormat="1" ht="15" customHeight="1">
      <c r="A18" s="506"/>
      <c r="B18" s="410" t="s">
        <v>148</v>
      </c>
      <c r="C18" s="270">
        <v>0</v>
      </c>
      <c r="D18" s="271">
        <v>0</v>
      </c>
      <c r="E18" s="411">
        <f t="shared" si="2"/>
        <v>0</v>
      </c>
      <c r="F18" s="467">
        <v>8</v>
      </c>
      <c r="G18" s="412">
        <f t="shared" si="3"/>
        <v>0</v>
      </c>
      <c r="H18" s="413">
        <f>'Manpower Summary'!D15</f>
        <v>0</v>
      </c>
      <c r="I18" s="414">
        <f t="shared" si="4"/>
        <v>208</v>
      </c>
      <c r="J18" s="462">
        <f t="shared" ref="J18:U18" si="9">$H$18*$I$18</f>
        <v>0</v>
      </c>
      <c r="K18" s="462">
        <f t="shared" si="9"/>
        <v>0</v>
      </c>
      <c r="L18" s="462">
        <f t="shared" si="9"/>
        <v>0</v>
      </c>
      <c r="M18" s="462">
        <f t="shared" si="9"/>
        <v>0</v>
      </c>
      <c r="N18" s="462">
        <f t="shared" si="9"/>
        <v>0</v>
      </c>
      <c r="O18" s="462">
        <f t="shared" si="9"/>
        <v>0</v>
      </c>
      <c r="P18" s="462">
        <f t="shared" si="9"/>
        <v>0</v>
      </c>
      <c r="Q18" s="462">
        <f t="shared" si="9"/>
        <v>0</v>
      </c>
      <c r="R18" s="462">
        <f t="shared" si="9"/>
        <v>0</v>
      </c>
      <c r="S18" s="462">
        <f t="shared" si="9"/>
        <v>0</v>
      </c>
      <c r="T18" s="462">
        <f t="shared" si="9"/>
        <v>0</v>
      </c>
      <c r="U18" s="462">
        <f t="shared" si="9"/>
        <v>0</v>
      </c>
      <c r="V18" s="415">
        <f t="shared" si="6"/>
        <v>0</v>
      </c>
      <c r="W18" s="416"/>
    </row>
    <row r="19" spans="1:23" s="417" customFormat="1" ht="15" customHeight="1">
      <c r="A19" s="506"/>
      <c r="B19" s="410" t="s">
        <v>149</v>
      </c>
      <c r="C19" s="270">
        <v>0</v>
      </c>
      <c r="D19" s="271">
        <v>0</v>
      </c>
      <c r="E19" s="411">
        <f t="shared" si="2"/>
        <v>0</v>
      </c>
      <c r="F19" s="467">
        <v>8</v>
      </c>
      <c r="G19" s="412">
        <f t="shared" si="3"/>
        <v>0</v>
      </c>
      <c r="H19" s="413">
        <f>'Manpower Summary'!D16</f>
        <v>0</v>
      </c>
      <c r="I19" s="414">
        <f t="shared" si="4"/>
        <v>208</v>
      </c>
      <c r="J19" s="462">
        <f t="shared" ref="J19:U19" si="10">$H$19*$I$19</f>
        <v>0</v>
      </c>
      <c r="K19" s="462">
        <f t="shared" si="10"/>
        <v>0</v>
      </c>
      <c r="L19" s="462">
        <f t="shared" si="10"/>
        <v>0</v>
      </c>
      <c r="M19" s="462">
        <f t="shared" si="10"/>
        <v>0</v>
      </c>
      <c r="N19" s="462">
        <f t="shared" si="10"/>
        <v>0</v>
      </c>
      <c r="O19" s="462">
        <f t="shared" si="10"/>
        <v>0</v>
      </c>
      <c r="P19" s="462">
        <f t="shared" si="10"/>
        <v>0</v>
      </c>
      <c r="Q19" s="462">
        <f t="shared" si="10"/>
        <v>0</v>
      </c>
      <c r="R19" s="462">
        <f t="shared" si="10"/>
        <v>0</v>
      </c>
      <c r="S19" s="462">
        <f t="shared" si="10"/>
        <v>0</v>
      </c>
      <c r="T19" s="462">
        <f t="shared" si="10"/>
        <v>0</v>
      </c>
      <c r="U19" s="462">
        <f t="shared" si="10"/>
        <v>0</v>
      </c>
      <c r="V19" s="415">
        <f t="shared" si="6"/>
        <v>0</v>
      </c>
      <c r="W19" s="416"/>
    </row>
    <row r="20" spans="1:23" s="417" customFormat="1" ht="15" customHeight="1">
      <c r="A20" s="506"/>
      <c r="B20" s="410" t="s">
        <v>150</v>
      </c>
      <c r="C20" s="418"/>
      <c r="D20" s="419"/>
      <c r="E20" s="419"/>
      <c r="F20" s="419"/>
      <c r="G20" s="419"/>
      <c r="H20" s="419"/>
      <c r="I20" s="419"/>
      <c r="J20" s="419"/>
      <c r="K20" s="419"/>
      <c r="L20" s="419"/>
      <c r="M20" s="419"/>
      <c r="N20" s="419"/>
      <c r="O20" s="419"/>
      <c r="P20" s="419"/>
      <c r="Q20" s="419"/>
      <c r="R20" s="419"/>
      <c r="S20" s="419"/>
      <c r="T20" s="419"/>
      <c r="U20" s="419"/>
      <c r="V20" s="420"/>
      <c r="W20" s="416"/>
    </row>
    <row r="21" spans="1:23" ht="15" customHeight="1">
      <c r="A21" s="506"/>
      <c r="B21" s="421" t="s">
        <v>151</v>
      </c>
      <c r="C21" s="422"/>
      <c r="D21" s="423"/>
      <c r="E21" s="423"/>
      <c r="F21" s="423"/>
      <c r="G21" s="423"/>
      <c r="H21" s="423"/>
      <c r="I21" s="423"/>
      <c r="J21" s="423"/>
      <c r="K21" s="423"/>
      <c r="L21" s="423"/>
      <c r="M21" s="423"/>
      <c r="N21" s="423"/>
      <c r="O21" s="423"/>
      <c r="P21" s="423"/>
      <c r="Q21" s="423"/>
      <c r="R21" s="423"/>
      <c r="S21" s="423"/>
      <c r="T21" s="423"/>
      <c r="U21" s="423"/>
      <c r="V21" s="424"/>
    </row>
    <row r="22" spans="1:23" ht="15" customHeight="1">
      <c r="A22" s="506"/>
      <c r="B22" s="425" t="s">
        <v>152</v>
      </c>
      <c r="C22" s="426"/>
      <c r="D22" s="427"/>
      <c r="E22" s="427"/>
      <c r="F22" s="427"/>
      <c r="G22" s="427"/>
      <c r="H22" s="427"/>
      <c r="I22" s="427"/>
      <c r="J22" s="428">
        <f>+SUM(J14:J21)</f>
        <v>0</v>
      </c>
      <c r="K22" s="428">
        <f t="shared" ref="K22:V22" si="11">+SUM(K14:K21)</f>
        <v>0</v>
      </c>
      <c r="L22" s="428">
        <f t="shared" si="11"/>
        <v>0</v>
      </c>
      <c r="M22" s="428">
        <f t="shared" si="11"/>
        <v>0</v>
      </c>
      <c r="N22" s="428">
        <f t="shared" si="11"/>
        <v>0</v>
      </c>
      <c r="O22" s="428">
        <f t="shared" si="11"/>
        <v>0</v>
      </c>
      <c r="P22" s="428">
        <f t="shared" si="11"/>
        <v>0</v>
      </c>
      <c r="Q22" s="428">
        <f t="shared" si="11"/>
        <v>0</v>
      </c>
      <c r="R22" s="428">
        <f t="shared" si="11"/>
        <v>0</v>
      </c>
      <c r="S22" s="428">
        <f t="shared" si="11"/>
        <v>0</v>
      </c>
      <c r="T22" s="428">
        <f t="shared" si="11"/>
        <v>0</v>
      </c>
      <c r="U22" s="428">
        <f t="shared" si="11"/>
        <v>0</v>
      </c>
      <c r="V22" s="428">
        <f t="shared" si="11"/>
        <v>0</v>
      </c>
    </row>
    <row r="23" spans="1:23" s="433" customFormat="1" ht="15" customHeight="1">
      <c r="A23" s="506"/>
      <c r="B23" s="429" t="s">
        <v>153</v>
      </c>
      <c r="C23" s="425"/>
      <c r="D23" s="430"/>
      <c r="E23" s="430"/>
      <c r="F23" s="430"/>
      <c r="G23" s="430"/>
      <c r="H23" s="430"/>
      <c r="I23" s="430"/>
      <c r="J23" s="431">
        <f>IF(J22&gt;0,J24/J22,0)</f>
        <v>0</v>
      </c>
      <c r="K23" s="431">
        <f t="shared" ref="K23:V23" si="12">IF(K22&gt;0,K24/K22,0)</f>
        <v>0</v>
      </c>
      <c r="L23" s="431">
        <f t="shared" si="12"/>
        <v>0</v>
      </c>
      <c r="M23" s="431">
        <f t="shared" si="12"/>
        <v>0</v>
      </c>
      <c r="N23" s="431">
        <f t="shared" si="12"/>
        <v>0</v>
      </c>
      <c r="O23" s="431">
        <f t="shared" si="12"/>
        <v>0</v>
      </c>
      <c r="P23" s="431">
        <f t="shared" si="12"/>
        <v>0</v>
      </c>
      <c r="Q23" s="431">
        <f t="shared" si="12"/>
        <v>0</v>
      </c>
      <c r="R23" s="431">
        <f t="shared" si="12"/>
        <v>0</v>
      </c>
      <c r="S23" s="431">
        <f t="shared" si="12"/>
        <v>0</v>
      </c>
      <c r="T23" s="431">
        <f t="shared" si="12"/>
        <v>0</v>
      </c>
      <c r="U23" s="431">
        <f t="shared" si="12"/>
        <v>0</v>
      </c>
      <c r="V23" s="431">
        <f t="shared" si="12"/>
        <v>0</v>
      </c>
      <c r="W23" s="432"/>
    </row>
    <row r="24" spans="1:23" s="417" customFormat="1" ht="25.15" customHeight="1">
      <c r="A24" s="506"/>
      <c r="B24" s="434" t="s">
        <v>154</v>
      </c>
      <c r="C24" s="434"/>
      <c r="D24" s="434"/>
      <c r="E24" s="434"/>
      <c r="F24" s="434"/>
      <c r="G24" s="434"/>
      <c r="H24" s="434"/>
      <c r="I24" s="435"/>
      <c r="J24" s="436">
        <f>SUMPRODUCT($E14:$E19,J14:J19)</f>
        <v>0</v>
      </c>
      <c r="K24" s="436">
        <f t="shared" ref="K24:V24" si="13">SUMPRODUCT($E14:$E19,K14:K19)</f>
        <v>0</v>
      </c>
      <c r="L24" s="436">
        <f t="shared" si="13"/>
        <v>0</v>
      </c>
      <c r="M24" s="436">
        <f t="shared" si="13"/>
        <v>0</v>
      </c>
      <c r="N24" s="436">
        <f t="shared" si="13"/>
        <v>0</v>
      </c>
      <c r="O24" s="436">
        <f t="shared" si="13"/>
        <v>0</v>
      </c>
      <c r="P24" s="436">
        <f t="shared" si="13"/>
        <v>0</v>
      </c>
      <c r="Q24" s="436">
        <f t="shared" si="13"/>
        <v>0</v>
      </c>
      <c r="R24" s="436">
        <f t="shared" si="13"/>
        <v>0</v>
      </c>
      <c r="S24" s="436">
        <f t="shared" si="13"/>
        <v>0</v>
      </c>
      <c r="T24" s="436">
        <f t="shared" si="13"/>
        <v>0</v>
      </c>
      <c r="U24" s="436">
        <f t="shared" si="13"/>
        <v>0</v>
      </c>
      <c r="V24" s="436">
        <f t="shared" si="13"/>
        <v>0</v>
      </c>
      <c r="W24" s="416"/>
    </row>
    <row r="25" spans="1:23" s="417" customFormat="1" ht="25.15" customHeight="1">
      <c r="A25" s="507" t="s">
        <v>155</v>
      </c>
      <c r="B25" s="437" t="s">
        <v>156</v>
      </c>
      <c r="C25" s="409" t="s">
        <v>157</v>
      </c>
      <c r="D25" s="409" t="s">
        <v>137</v>
      </c>
      <c r="E25" s="409" t="s">
        <v>158</v>
      </c>
      <c r="F25" s="438"/>
      <c r="G25" s="438"/>
      <c r="H25" s="438"/>
      <c r="I25" s="439"/>
      <c r="J25" s="508" t="s">
        <v>159</v>
      </c>
      <c r="K25" s="509"/>
      <c r="L25" s="509"/>
      <c r="M25" s="509"/>
      <c r="N25" s="509"/>
      <c r="O25" s="509"/>
      <c r="P25" s="509"/>
      <c r="Q25" s="509"/>
      <c r="R25" s="509"/>
      <c r="S25" s="509"/>
      <c r="T25" s="509"/>
      <c r="U25" s="509"/>
      <c r="V25" s="510"/>
      <c r="W25" s="416"/>
    </row>
    <row r="26" spans="1:23" s="417" customFormat="1" ht="15" customHeight="1">
      <c r="A26" s="507"/>
      <c r="B26" s="440" t="s">
        <v>160</v>
      </c>
      <c r="C26" s="468">
        <f>SubContractors!G14</f>
        <v>0</v>
      </c>
      <c r="D26" s="236">
        <v>0</v>
      </c>
      <c r="E26" s="463">
        <f>C26*(1+D26)</f>
        <v>0</v>
      </c>
      <c r="F26" s="441"/>
      <c r="G26" s="441"/>
      <c r="H26" s="441"/>
      <c r="I26" s="441"/>
      <c r="J26" s="442">
        <f>E26/12</f>
        <v>0</v>
      </c>
      <c r="K26" s="442">
        <f>J26</f>
        <v>0</v>
      </c>
      <c r="L26" s="442">
        <f t="shared" ref="L26:U26" si="14">K26</f>
        <v>0</v>
      </c>
      <c r="M26" s="442">
        <f t="shared" si="14"/>
        <v>0</v>
      </c>
      <c r="N26" s="442">
        <f t="shared" si="14"/>
        <v>0</v>
      </c>
      <c r="O26" s="442">
        <f t="shared" si="14"/>
        <v>0</v>
      </c>
      <c r="P26" s="442">
        <f t="shared" si="14"/>
        <v>0</v>
      </c>
      <c r="Q26" s="442">
        <f t="shared" si="14"/>
        <v>0</v>
      </c>
      <c r="R26" s="442">
        <f t="shared" si="14"/>
        <v>0</v>
      </c>
      <c r="S26" s="442">
        <f t="shared" si="14"/>
        <v>0</v>
      </c>
      <c r="T26" s="442">
        <f t="shared" si="14"/>
        <v>0</v>
      </c>
      <c r="U26" s="442">
        <f t="shared" si="14"/>
        <v>0</v>
      </c>
      <c r="V26" s="442">
        <f t="shared" ref="V26:V27" si="15">+SUM(J26:U26)</f>
        <v>0</v>
      </c>
      <c r="W26" s="416"/>
    </row>
    <row r="27" spans="1:23" s="417" customFormat="1" ht="15" customHeight="1">
      <c r="A27" s="507"/>
      <c r="B27" s="443" t="s">
        <v>161</v>
      </c>
      <c r="C27" s="468">
        <f>SubContractors!G15</f>
        <v>0</v>
      </c>
      <c r="D27" s="271">
        <v>0</v>
      </c>
      <c r="E27" s="463">
        <f t="shared" ref="E27" si="16">C27*(1+D27)</f>
        <v>0</v>
      </c>
      <c r="F27" s="438"/>
      <c r="G27" s="438"/>
      <c r="H27" s="438"/>
      <c r="I27" s="438"/>
      <c r="J27" s="431">
        <f>E27/12</f>
        <v>0</v>
      </c>
      <c r="K27" s="431">
        <f t="shared" ref="K27:U27" si="17">J27</f>
        <v>0</v>
      </c>
      <c r="L27" s="431">
        <f t="shared" si="17"/>
        <v>0</v>
      </c>
      <c r="M27" s="431">
        <f t="shared" si="17"/>
        <v>0</v>
      </c>
      <c r="N27" s="431">
        <f t="shared" si="17"/>
        <v>0</v>
      </c>
      <c r="O27" s="431">
        <f t="shared" si="17"/>
        <v>0</v>
      </c>
      <c r="P27" s="431">
        <f t="shared" si="17"/>
        <v>0</v>
      </c>
      <c r="Q27" s="431">
        <f t="shared" si="17"/>
        <v>0</v>
      </c>
      <c r="R27" s="431">
        <f t="shared" si="17"/>
        <v>0</v>
      </c>
      <c r="S27" s="431">
        <f t="shared" si="17"/>
        <v>0</v>
      </c>
      <c r="T27" s="431">
        <f t="shared" si="17"/>
        <v>0</v>
      </c>
      <c r="U27" s="431">
        <f t="shared" si="17"/>
        <v>0</v>
      </c>
      <c r="V27" s="431">
        <f t="shared" si="15"/>
        <v>0</v>
      </c>
      <c r="W27" s="416"/>
    </row>
    <row r="28" spans="1:23" s="417" customFormat="1" ht="25.15" customHeight="1" thickBot="1">
      <c r="A28" s="507"/>
      <c r="B28" s="444" t="s">
        <v>162</v>
      </c>
      <c r="C28" s="445"/>
      <c r="D28" s="471"/>
      <c r="E28" s="446"/>
      <c r="F28" s="447"/>
      <c r="G28" s="447"/>
      <c r="H28" s="447"/>
      <c r="I28" s="447"/>
      <c r="J28" s="436">
        <f t="shared" ref="J28:V28" si="18">+SUM(J26:J27)</f>
        <v>0</v>
      </c>
      <c r="K28" s="436">
        <f t="shared" si="18"/>
        <v>0</v>
      </c>
      <c r="L28" s="436">
        <f t="shared" si="18"/>
        <v>0</v>
      </c>
      <c r="M28" s="436">
        <f t="shared" si="18"/>
        <v>0</v>
      </c>
      <c r="N28" s="436">
        <f t="shared" si="18"/>
        <v>0</v>
      </c>
      <c r="O28" s="436">
        <f t="shared" si="18"/>
        <v>0</v>
      </c>
      <c r="P28" s="436">
        <f t="shared" si="18"/>
        <v>0</v>
      </c>
      <c r="Q28" s="436">
        <f t="shared" si="18"/>
        <v>0</v>
      </c>
      <c r="R28" s="436">
        <f t="shared" si="18"/>
        <v>0</v>
      </c>
      <c r="S28" s="436">
        <f t="shared" si="18"/>
        <v>0</v>
      </c>
      <c r="T28" s="436">
        <f t="shared" si="18"/>
        <v>0</v>
      </c>
      <c r="U28" s="436">
        <f t="shared" si="18"/>
        <v>0</v>
      </c>
      <c r="V28" s="436">
        <f t="shared" si="18"/>
        <v>0</v>
      </c>
      <c r="W28" s="416"/>
    </row>
    <row r="29" spans="1:23" s="417" customFormat="1" ht="23">
      <c r="A29" s="506" t="s">
        <v>163</v>
      </c>
      <c r="B29" s="460" t="s">
        <v>164</v>
      </c>
      <c r="C29" s="409" t="s">
        <v>165</v>
      </c>
      <c r="D29" s="472" t="s">
        <v>137</v>
      </c>
      <c r="E29" s="409" t="s">
        <v>138</v>
      </c>
      <c r="F29" s="448"/>
      <c r="G29" s="448"/>
      <c r="H29" s="448"/>
      <c r="I29" s="449"/>
      <c r="J29" s="496" t="s">
        <v>166</v>
      </c>
      <c r="K29" s="497"/>
      <c r="L29" s="497"/>
      <c r="M29" s="497"/>
      <c r="N29" s="497"/>
      <c r="O29" s="497"/>
      <c r="P29" s="497"/>
      <c r="Q29" s="497"/>
      <c r="R29" s="497"/>
      <c r="S29" s="497"/>
      <c r="T29" s="497"/>
      <c r="U29" s="497"/>
      <c r="V29" s="498"/>
      <c r="W29" s="416"/>
    </row>
    <row r="30" spans="1:23" ht="13">
      <c r="A30" s="506"/>
      <c r="B30" s="461" t="s">
        <v>167</v>
      </c>
      <c r="C30" s="464">
        <f>'CAFM-licenses'!M10</f>
        <v>0</v>
      </c>
      <c r="D30" s="237">
        <v>0</v>
      </c>
      <c r="E30" s="463">
        <f>C30*(1+D30)</f>
        <v>0</v>
      </c>
      <c r="F30" s="505" t="s">
        <v>168</v>
      </c>
      <c r="G30" s="505"/>
      <c r="H30" s="505"/>
      <c r="I30" s="450"/>
      <c r="J30" s="451">
        <f>E30/12</f>
        <v>0</v>
      </c>
      <c r="K30" s="451">
        <f>E30/12</f>
        <v>0</v>
      </c>
      <c r="L30" s="451">
        <f>E30/12</f>
        <v>0</v>
      </c>
      <c r="M30" s="451">
        <f>E30/12</f>
        <v>0</v>
      </c>
      <c r="N30" s="451">
        <f>E30/12</f>
        <v>0</v>
      </c>
      <c r="O30" s="451">
        <f>E30/12</f>
        <v>0</v>
      </c>
      <c r="P30" s="451">
        <f>E30/12</f>
        <v>0</v>
      </c>
      <c r="Q30" s="451">
        <f>E30/12</f>
        <v>0</v>
      </c>
      <c r="R30" s="451">
        <f>E30/12</f>
        <v>0</v>
      </c>
      <c r="S30" s="451">
        <f>E30/12</f>
        <v>0</v>
      </c>
      <c r="T30" s="451">
        <f>E30/12</f>
        <v>0</v>
      </c>
      <c r="U30" s="451">
        <f>E30/12</f>
        <v>0</v>
      </c>
      <c r="V30" s="415">
        <f t="shared" ref="V30:V35" si="19">+SUM(J30:U30)</f>
        <v>0</v>
      </c>
      <c r="W30" s="396"/>
    </row>
    <row r="31" spans="1:23" ht="15" customHeight="1">
      <c r="A31" s="506"/>
      <c r="B31" s="461" t="s">
        <v>169</v>
      </c>
      <c r="C31" s="464">
        <f>Consumables!M10</f>
        <v>0</v>
      </c>
      <c r="D31" s="237">
        <v>0</v>
      </c>
      <c r="E31" s="463">
        <f t="shared" ref="E31:E35" si="20">C31*(1+D31)</f>
        <v>0</v>
      </c>
      <c r="F31" s="452" t="s">
        <v>170</v>
      </c>
      <c r="G31" s="452"/>
      <c r="H31" s="453"/>
      <c r="I31" s="454"/>
      <c r="J31" s="455">
        <f t="shared" ref="J31:J35" si="21">E31/12</f>
        <v>0</v>
      </c>
      <c r="K31" s="462">
        <f>J31</f>
        <v>0</v>
      </c>
      <c r="L31" s="462">
        <f t="shared" ref="L31:U35" si="22">K31</f>
        <v>0</v>
      </c>
      <c r="M31" s="462">
        <f t="shared" si="22"/>
        <v>0</v>
      </c>
      <c r="N31" s="462">
        <f t="shared" si="22"/>
        <v>0</v>
      </c>
      <c r="O31" s="462">
        <f t="shared" si="22"/>
        <v>0</v>
      </c>
      <c r="P31" s="462">
        <f t="shared" si="22"/>
        <v>0</v>
      </c>
      <c r="Q31" s="462">
        <f t="shared" si="22"/>
        <v>0</v>
      </c>
      <c r="R31" s="462">
        <f t="shared" si="22"/>
        <v>0</v>
      </c>
      <c r="S31" s="462">
        <f t="shared" si="22"/>
        <v>0</v>
      </c>
      <c r="T31" s="462">
        <f t="shared" si="22"/>
        <v>0</v>
      </c>
      <c r="U31" s="462">
        <f t="shared" si="22"/>
        <v>0</v>
      </c>
      <c r="V31" s="415">
        <f t="shared" si="19"/>
        <v>0</v>
      </c>
      <c r="W31" s="396"/>
    </row>
    <row r="32" spans="1:23" ht="15" customHeight="1">
      <c r="A32" s="506"/>
      <c r="B32" s="461" t="s">
        <v>171</v>
      </c>
      <c r="C32" s="464">
        <f>'PPE-Uniforms '!M10</f>
        <v>0</v>
      </c>
      <c r="D32" s="237">
        <v>0</v>
      </c>
      <c r="E32" s="463">
        <f t="shared" si="20"/>
        <v>0</v>
      </c>
      <c r="F32" s="454"/>
      <c r="G32" s="454"/>
      <c r="H32" s="454"/>
      <c r="I32" s="454"/>
      <c r="J32" s="455">
        <f>E32/12</f>
        <v>0</v>
      </c>
      <c r="K32" s="455">
        <f>J32</f>
        <v>0</v>
      </c>
      <c r="L32" s="455">
        <f t="shared" si="22"/>
        <v>0</v>
      </c>
      <c r="M32" s="455">
        <f t="shared" si="22"/>
        <v>0</v>
      </c>
      <c r="N32" s="455">
        <f t="shared" si="22"/>
        <v>0</v>
      </c>
      <c r="O32" s="455">
        <f t="shared" si="22"/>
        <v>0</v>
      </c>
      <c r="P32" s="455">
        <f t="shared" si="22"/>
        <v>0</v>
      </c>
      <c r="Q32" s="455">
        <f t="shared" si="22"/>
        <v>0</v>
      </c>
      <c r="R32" s="455">
        <f t="shared" si="22"/>
        <v>0</v>
      </c>
      <c r="S32" s="455">
        <f t="shared" si="22"/>
        <v>0</v>
      </c>
      <c r="T32" s="455">
        <f t="shared" si="22"/>
        <v>0</v>
      </c>
      <c r="U32" s="455">
        <f t="shared" si="22"/>
        <v>0</v>
      </c>
      <c r="V32" s="415">
        <f>+SUM(J32:U32)</f>
        <v>0</v>
      </c>
      <c r="W32" s="396"/>
    </row>
    <row r="33" spans="1:23" ht="15" customHeight="1">
      <c r="A33" s="506"/>
      <c r="B33" s="461" t="s">
        <v>172</v>
      </c>
      <c r="C33" s="464">
        <f>'Third Party Training '!M10</f>
        <v>0</v>
      </c>
      <c r="D33" s="237">
        <v>0</v>
      </c>
      <c r="E33" s="463">
        <f t="shared" si="20"/>
        <v>0</v>
      </c>
      <c r="F33" s="454"/>
      <c r="G33" s="454"/>
      <c r="H33" s="454"/>
      <c r="I33" s="454"/>
      <c r="J33" s="455">
        <f t="shared" si="21"/>
        <v>0</v>
      </c>
      <c r="K33" s="462">
        <f>J33</f>
        <v>0</v>
      </c>
      <c r="L33" s="462">
        <f t="shared" si="22"/>
        <v>0</v>
      </c>
      <c r="M33" s="462">
        <f t="shared" si="22"/>
        <v>0</v>
      </c>
      <c r="N33" s="462">
        <f t="shared" si="22"/>
        <v>0</v>
      </c>
      <c r="O33" s="462">
        <f t="shared" si="22"/>
        <v>0</v>
      </c>
      <c r="P33" s="462">
        <f t="shared" si="22"/>
        <v>0</v>
      </c>
      <c r="Q33" s="462">
        <f t="shared" si="22"/>
        <v>0</v>
      </c>
      <c r="R33" s="462">
        <f t="shared" si="22"/>
        <v>0</v>
      </c>
      <c r="S33" s="462">
        <f t="shared" si="22"/>
        <v>0</v>
      </c>
      <c r="T33" s="462">
        <f t="shared" si="22"/>
        <v>0</v>
      </c>
      <c r="U33" s="462">
        <f t="shared" si="22"/>
        <v>0</v>
      </c>
      <c r="V33" s="415">
        <f t="shared" si="19"/>
        <v>0</v>
      </c>
      <c r="W33" s="396"/>
    </row>
    <row r="34" spans="1:23" ht="15" customHeight="1">
      <c r="A34" s="506"/>
      <c r="B34" s="461" t="s">
        <v>173</v>
      </c>
      <c r="C34" s="464">
        <f>'Insurance '!G11</f>
        <v>0</v>
      </c>
      <c r="D34" s="237">
        <v>0</v>
      </c>
      <c r="E34" s="463">
        <f t="shared" si="20"/>
        <v>0</v>
      </c>
      <c r="F34" s="454"/>
      <c r="G34" s="454"/>
      <c r="H34" s="454"/>
      <c r="I34" s="454"/>
      <c r="J34" s="455">
        <f t="shared" si="21"/>
        <v>0</v>
      </c>
      <c r="K34" s="462">
        <f>J34</f>
        <v>0</v>
      </c>
      <c r="L34" s="462">
        <f t="shared" si="22"/>
        <v>0</v>
      </c>
      <c r="M34" s="462">
        <f t="shared" si="22"/>
        <v>0</v>
      </c>
      <c r="N34" s="462">
        <f t="shared" si="22"/>
        <v>0</v>
      </c>
      <c r="O34" s="462">
        <f t="shared" si="22"/>
        <v>0</v>
      </c>
      <c r="P34" s="462">
        <f t="shared" si="22"/>
        <v>0</v>
      </c>
      <c r="Q34" s="462">
        <f t="shared" si="22"/>
        <v>0</v>
      </c>
      <c r="R34" s="462">
        <f t="shared" si="22"/>
        <v>0</v>
      </c>
      <c r="S34" s="462">
        <f t="shared" si="22"/>
        <v>0</v>
      </c>
      <c r="T34" s="462">
        <f t="shared" si="22"/>
        <v>0</v>
      </c>
      <c r="U34" s="462">
        <f t="shared" si="22"/>
        <v>0</v>
      </c>
      <c r="V34" s="415">
        <f t="shared" si="19"/>
        <v>0</v>
      </c>
      <c r="W34" s="396"/>
    </row>
    <row r="35" spans="1:23" ht="15" customHeight="1">
      <c r="A35" s="506"/>
      <c r="B35" s="461" t="s">
        <v>174</v>
      </c>
      <c r="C35" s="464">
        <f>IT!M10</f>
        <v>0</v>
      </c>
      <c r="D35" s="237">
        <v>0</v>
      </c>
      <c r="E35" s="463">
        <f t="shared" si="20"/>
        <v>0</v>
      </c>
      <c r="F35" s="454"/>
      <c r="G35" s="454"/>
      <c r="H35" s="454"/>
      <c r="I35" s="454"/>
      <c r="J35" s="455">
        <f t="shared" si="21"/>
        <v>0</v>
      </c>
      <c r="K35" s="462">
        <f>J35</f>
        <v>0</v>
      </c>
      <c r="L35" s="462">
        <f t="shared" si="22"/>
        <v>0</v>
      </c>
      <c r="M35" s="462">
        <f t="shared" si="22"/>
        <v>0</v>
      </c>
      <c r="N35" s="462">
        <f t="shared" si="22"/>
        <v>0</v>
      </c>
      <c r="O35" s="462">
        <f t="shared" si="22"/>
        <v>0</v>
      </c>
      <c r="P35" s="462">
        <f t="shared" si="22"/>
        <v>0</v>
      </c>
      <c r="Q35" s="462">
        <f t="shared" si="22"/>
        <v>0</v>
      </c>
      <c r="R35" s="462">
        <f t="shared" si="22"/>
        <v>0</v>
      </c>
      <c r="S35" s="462">
        <f t="shared" si="22"/>
        <v>0</v>
      </c>
      <c r="T35" s="462">
        <f t="shared" si="22"/>
        <v>0</v>
      </c>
      <c r="U35" s="462">
        <f t="shared" si="22"/>
        <v>0</v>
      </c>
      <c r="V35" s="415">
        <f t="shared" si="19"/>
        <v>0</v>
      </c>
      <c r="W35" s="396"/>
    </row>
    <row r="36" spans="1:23" ht="13">
      <c r="A36" s="506"/>
      <c r="B36" s="474" t="s">
        <v>175</v>
      </c>
      <c r="C36" s="465"/>
      <c r="D36" s="237"/>
      <c r="E36" s="464"/>
      <c r="F36" s="470"/>
      <c r="G36" s="470"/>
      <c r="H36" s="470"/>
      <c r="I36" s="470"/>
      <c r="J36" s="455">
        <f t="shared" ref="J36:J39" si="23">E36/12</f>
        <v>0</v>
      </c>
      <c r="K36" s="462">
        <f t="shared" ref="K36:K39" si="24">J36</f>
        <v>0</v>
      </c>
      <c r="L36" s="462">
        <f t="shared" ref="L36:L39" si="25">K36</f>
        <v>0</v>
      </c>
      <c r="M36" s="462">
        <f t="shared" ref="M36:M39" si="26">L36</f>
        <v>0</v>
      </c>
      <c r="N36" s="462">
        <f t="shared" ref="N36:N39" si="27">M36</f>
        <v>0</v>
      </c>
      <c r="O36" s="462">
        <f t="shared" ref="O36:O39" si="28">N36</f>
        <v>0</v>
      </c>
      <c r="P36" s="462">
        <f t="shared" ref="P36:P39" si="29">O36</f>
        <v>0</v>
      </c>
      <c r="Q36" s="462">
        <f t="shared" ref="Q36:Q39" si="30">P36</f>
        <v>0</v>
      </c>
      <c r="R36" s="462">
        <f t="shared" ref="R36:R39" si="31">Q36</f>
        <v>0</v>
      </c>
      <c r="S36" s="462">
        <f t="shared" ref="S36:S39" si="32">R36</f>
        <v>0</v>
      </c>
      <c r="T36" s="462">
        <f t="shared" ref="T36:T39" si="33">S36</f>
        <v>0</v>
      </c>
      <c r="U36" s="462">
        <f t="shared" ref="U36:U39" si="34">T36</f>
        <v>0</v>
      </c>
      <c r="V36" s="415">
        <f t="shared" ref="V36:V39" si="35">+SUM(J36:U36)</f>
        <v>0</v>
      </c>
      <c r="W36" s="396"/>
    </row>
    <row r="37" spans="1:23" ht="13">
      <c r="A37" s="506"/>
      <c r="B37" s="474" t="s">
        <v>175</v>
      </c>
      <c r="C37" s="465"/>
      <c r="D37" s="237"/>
      <c r="E37" s="464"/>
      <c r="F37" s="470"/>
      <c r="G37" s="470"/>
      <c r="H37" s="470"/>
      <c r="I37" s="470"/>
      <c r="J37" s="455">
        <f t="shared" si="23"/>
        <v>0</v>
      </c>
      <c r="K37" s="462">
        <f t="shared" si="24"/>
        <v>0</v>
      </c>
      <c r="L37" s="462">
        <f t="shared" si="25"/>
        <v>0</v>
      </c>
      <c r="M37" s="462">
        <f t="shared" si="26"/>
        <v>0</v>
      </c>
      <c r="N37" s="462">
        <f t="shared" si="27"/>
        <v>0</v>
      </c>
      <c r="O37" s="462">
        <f t="shared" si="28"/>
        <v>0</v>
      </c>
      <c r="P37" s="462">
        <f t="shared" si="29"/>
        <v>0</v>
      </c>
      <c r="Q37" s="462">
        <f t="shared" si="30"/>
        <v>0</v>
      </c>
      <c r="R37" s="462">
        <f t="shared" si="31"/>
        <v>0</v>
      </c>
      <c r="S37" s="462">
        <f t="shared" si="32"/>
        <v>0</v>
      </c>
      <c r="T37" s="462">
        <f t="shared" si="33"/>
        <v>0</v>
      </c>
      <c r="U37" s="462">
        <f t="shared" si="34"/>
        <v>0</v>
      </c>
      <c r="V37" s="415">
        <f t="shared" si="35"/>
        <v>0</v>
      </c>
      <c r="W37" s="396"/>
    </row>
    <row r="38" spans="1:23" ht="13">
      <c r="A38" s="506"/>
      <c r="B38" s="474" t="s">
        <v>175</v>
      </c>
      <c r="C38" s="465"/>
      <c r="D38" s="237"/>
      <c r="E38" s="464"/>
      <c r="F38" s="470"/>
      <c r="G38" s="470"/>
      <c r="H38" s="470"/>
      <c r="I38" s="470"/>
      <c r="J38" s="455">
        <f t="shared" si="23"/>
        <v>0</v>
      </c>
      <c r="K38" s="462">
        <f t="shared" si="24"/>
        <v>0</v>
      </c>
      <c r="L38" s="462">
        <f t="shared" si="25"/>
        <v>0</v>
      </c>
      <c r="M38" s="462">
        <f t="shared" si="26"/>
        <v>0</v>
      </c>
      <c r="N38" s="462">
        <f t="shared" si="27"/>
        <v>0</v>
      </c>
      <c r="O38" s="462">
        <f t="shared" si="28"/>
        <v>0</v>
      </c>
      <c r="P38" s="462">
        <f t="shared" si="29"/>
        <v>0</v>
      </c>
      <c r="Q38" s="462">
        <f t="shared" si="30"/>
        <v>0</v>
      </c>
      <c r="R38" s="462">
        <f t="shared" si="31"/>
        <v>0</v>
      </c>
      <c r="S38" s="462">
        <f t="shared" si="32"/>
        <v>0</v>
      </c>
      <c r="T38" s="462">
        <f t="shared" si="33"/>
        <v>0</v>
      </c>
      <c r="U38" s="462">
        <f t="shared" si="34"/>
        <v>0</v>
      </c>
      <c r="V38" s="415">
        <f t="shared" si="35"/>
        <v>0</v>
      </c>
      <c r="W38" s="396"/>
    </row>
    <row r="39" spans="1:23" ht="13">
      <c r="A39" s="506"/>
      <c r="B39" s="475" t="s">
        <v>175</v>
      </c>
      <c r="C39" s="465"/>
      <c r="D39" s="237"/>
      <c r="E39" s="464"/>
      <c r="F39" s="470"/>
      <c r="G39" s="470"/>
      <c r="H39" s="470"/>
      <c r="I39" s="470"/>
      <c r="J39" s="455">
        <f t="shared" si="23"/>
        <v>0</v>
      </c>
      <c r="K39" s="462">
        <f t="shared" si="24"/>
        <v>0</v>
      </c>
      <c r="L39" s="462">
        <f t="shared" si="25"/>
        <v>0</v>
      </c>
      <c r="M39" s="462">
        <f t="shared" si="26"/>
        <v>0</v>
      </c>
      <c r="N39" s="462">
        <f t="shared" si="27"/>
        <v>0</v>
      </c>
      <c r="O39" s="462">
        <f t="shared" si="28"/>
        <v>0</v>
      </c>
      <c r="P39" s="462">
        <f t="shared" si="29"/>
        <v>0</v>
      </c>
      <c r="Q39" s="462">
        <f t="shared" si="30"/>
        <v>0</v>
      </c>
      <c r="R39" s="462">
        <f t="shared" si="31"/>
        <v>0</v>
      </c>
      <c r="S39" s="462">
        <f t="shared" si="32"/>
        <v>0</v>
      </c>
      <c r="T39" s="462">
        <f t="shared" si="33"/>
        <v>0</v>
      </c>
      <c r="U39" s="462">
        <f t="shared" si="34"/>
        <v>0</v>
      </c>
      <c r="V39" s="415">
        <f t="shared" si="35"/>
        <v>0</v>
      </c>
      <c r="W39" s="396"/>
    </row>
    <row r="40" spans="1:23" s="433" customFormat="1" ht="25.15" customHeight="1">
      <c r="A40" s="506"/>
      <c r="B40" s="434" t="s">
        <v>176</v>
      </c>
      <c r="C40" s="434"/>
      <c r="D40" s="434"/>
      <c r="E40" s="434"/>
      <c r="F40" s="434"/>
      <c r="G40" s="434"/>
      <c r="H40" s="434"/>
      <c r="I40" s="435"/>
      <c r="J40" s="436">
        <f t="shared" ref="J40:V40" si="36">+SUM(J30:J39)</f>
        <v>0</v>
      </c>
      <c r="K40" s="436">
        <f t="shared" si="36"/>
        <v>0</v>
      </c>
      <c r="L40" s="436">
        <f t="shared" si="36"/>
        <v>0</v>
      </c>
      <c r="M40" s="436">
        <f t="shared" si="36"/>
        <v>0</v>
      </c>
      <c r="N40" s="436">
        <f t="shared" si="36"/>
        <v>0</v>
      </c>
      <c r="O40" s="436">
        <f t="shared" si="36"/>
        <v>0</v>
      </c>
      <c r="P40" s="436">
        <f t="shared" si="36"/>
        <v>0</v>
      </c>
      <c r="Q40" s="436">
        <f t="shared" si="36"/>
        <v>0</v>
      </c>
      <c r="R40" s="436">
        <f t="shared" si="36"/>
        <v>0</v>
      </c>
      <c r="S40" s="436">
        <f t="shared" si="36"/>
        <v>0</v>
      </c>
      <c r="T40" s="436">
        <f t="shared" si="36"/>
        <v>0</v>
      </c>
      <c r="U40" s="436">
        <f t="shared" si="36"/>
        <v>0</v>
      </c>
      <c r="V40" s="436">
        <f t="shared" si="36"/>
        <v>0</v>
      </c>
      <c r="W40" s="432"/>
    </row>
    <row r="41" spans="1:23" s="433" customFormat="1" ht="25.15" customHeight="1">
      <c r="A41" s="494" t="s">
        <v>177</v>
      </c>
      <c r="B41" s="456" t="s">
        <v>178</v>
      </c>
      <c r="C41" s="409" t="s">
        <v>138</v>
      </c>
      <c r="D41" s="457"/>
      <c r="E41" s="457"/>
      <c r="F41" s="457"/>
      <c r="G41" s="457"/>
      <c r="H41" s="457"/>
      <c r="I41" s="457"/>
      <c r="J41" s="496" t="s">
        <v>179</v>
      </c>
      <c r="K41" s="497"/>
      <c r="L41" s="497"/>
      <c r="M41" s="497"/>
      <c r="N41" s="497"/>
      <c r="O41" s="497"/>
      <c r="P41" s="497"/>
      <c r="Q41" s="497"/>
      <c r="R41" s="497"/>
      <c r="S41" s="497"/>
      <c r="T41" s="497"/>
      <c r="U41" s="497"/>
      <c r="V41" s="498"/>
      <c r="W41" s="432"/>
    </row>
    <row r="42" spans="1:23" s="417" customFormat="1" ht="25.15" customHeight="1">
      <c r="A42" s="495"/>
      <c r="B42" s="458" t="s">
        <v>180</v>
      </c>
      <c r="C42" s="469">
        <f>'Capital Cost'!J8/4</f>
        <v>0</v>
      </c>
      <c r="D42" s="444" t="s">
        <v>181</v>
      </c>
      <c r="E42" s="444"/>
      <c r="F42" s="444"/>
      <c r="G42" s="444"/>
      <c r="H42" s="444"/>
      <c r="I42" s="444"/>
      <c r="J42" s="459">
        <f>C42/12</f>
        <v>0</v>
      </c>
      <c r="K42" s="459">
        <f>J42</f>
        <v>0</v>
      </c>
      <c r="L42" s="459">
        <f t="shared" ref="L42:U42" si="37">K42</f>
        <v>0</v>
      </c>
      <c r="M42" s="459">
        <f t="shared" si="37"/>
        <v>0</v>
      </c>
      <c r="N42" s="459">
        <f t="shared" si="37"/>
        <v>0</v>
      </c>
      <c r="O42" s="459">
        <f t="shared" si="37"/>
        <v>0</v>
      </c>
      <c r="P42" s="459">
        <f t="shared" si="37"/>
        <v>0</v>
      </c>
      <c r="Q42" s="459">
        <f t="shared" si="37"/>
        <v>0</v>
      </c>
      <c r="R42" s="459">
        <f t="shared" si="37"/>
        <v>0</v>
      </c>
      <c r="S42" s="459">
        <f t="shared" si="37"/>
        <v>0</v>
      </c>
      <c r="T42" s="459">
        <f t="shared" si="37"/>
        <v>0</v>
      </c>
      <c r="U42" s="459">
        <f t="shared" si="37"/>
        <v>0</v>
      </c>
      <c r="V42" s="459">
        <f t="shared" ref="V42" si="38">+SUM(J42:U42)</f>
        <v>0</v>
      </c>
    </row>
  </sheetData>
  <sheetProtection algorithmName="SHA-512" hashValue="+jVCgCLouTY4TiI/Al4izva7ioztRCblHNXC26YArO1CWwsTsy95XmvOg60frFxEKxYadW9UY2EvNeZ3Dab31g==" saltValue="uijpTJkNCXLHuCDLbwVi1g==" spinCount="100000" sheet="1"/>
  <mergeCells count="12">
    <mergeCell ref="A29:A40"/>
    <mergeCell ref="J29:V29"/>
    <mergeCell ref="F30:H30"/>
    <mergeCell ref="A41:A42"/>
    <mergeCell ref="J41:V41"/>
    <mergeCell ref="A25:A28"/>
    <mergeCell ref="J25:V25"/>
    <mergeCell ref="A6:I7"/>
    <mergeCell ref="J6:V6"/>
    <mergeCell ref="A12:B12"/>
    <mergeCell ref="A13:A24"/>
    <mergeCell ref="J13:V13"/>
  </mergeCells>
  <dataValidations count="3">
    <dataValidation type="decimal" allowBlank="1" showInputMessage="1" showErrorMessage="1" sqref="C14:C19 C27 C30:C35">
      <formula1>0</formula1>
      <formula2>10000</formula2>
    </dataValidation>
    <dataValidation type="decimal" allowBlank="1" showInputMessage="1" showErrorMessage="1" sqref="D14:D19 D27">
      <formula1>0</formula1>
      <formula2>1</formula2>
    </dataValidation>
    <dataValidation type="decimal" operator="greaterThanOrEqual" allowBlank="1" showInputMessage="1" showErrorMessage="1" sqref="J14:U19 J26:U27 K32:U39 K30:U30 J30:J39">
      <formula1>0</formula1>
    </dataValidation>
  </dataValidations>
  <pageMargins left="0.70866141732283472" right="0.70866141732283472" top="0.9055118110236221" bottom="0.51181102362204722" header="0.31496062992125984" footer="0.31496062992125984"/>
  <pageSetup paperSize="8" scale="45" fitToHeight="0" orientation="landscape" r:id="rId1"/>
  <headerFooter>
    <oddHeader>&amp;L&amp;G&amp;R&amp;G</oddHeader>
    <oddFooter>&amp;L&amp;9&amp;A&amp;C&amp;P of &amp;N&amp;R&amp;D</oddFoot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FF00"/>
    <pageSetUpPr fitToPage="1"/>
  </sheetPr>
  <dimension ref="A1:W42"/>
  <sheetViews>
    <sheetView showGridLines="0" view="pageBreakPreview" zoomScale="85" zoomScaleNormal="82" zoomScaleSheetLayoutView="85" workbookViewId="0">
      <selection activeCell="H35" sqref="H35"/>
    </sheetView>
  </sheetViews>
  <sheetFormatPr defaultColWidth="8.81640625" defaultRowHeight="12.5"/>
  <cols>
    <col min="1" max="1" width="28.1796875" style="395" customWidth="1"/>
    <col min="2" max="2" width="70.453125" style="395" customWidth="1"/>
    <col min="3" max="3" width="16.54296875" style="395" customWidth="1"/>
    <col min="4" max="4" width="14.54296875" style="395" customWidth="1"/>
    <col min="5" max="5" width="12.7265625" style="395" customWidth="1"/>
    <col min="6" max="6" width="15.54296875" style="395" customWidth="1"/>
    <col min="7" max="7" width="16.81640625" style="395" customWidth="1"/>
    <col min="8" max="9" width="12.7265625" style="395" customWidth="1"/>
    <col min="10" max="22" width="15.7265625" style="396" customWidth="1"/>
    <col min="23" max="24" width="12.26953125" style="395" customWidth="1"/>
    <col min="25" max="16384" width="8.81640625" style="395"/>
  </cols>
  <sheetData>
    <row r="1" spans="1:23">
      <c r="A1" s="395" t="str">
        <f>" Tender ID: "&amp;TenderID</f>
        <v xml:space="preserve"> Tender ID: WP25007</v>
      </c>
    </row>
    <row r="2" spans="1:23">
      <c r="A2" s="395" t="str">
        <f>"Tender: "&amp;TenderFullName</f>
        <v>Tender: Provision of Facility Management Services for  New Jazan Airport</v>
      </c>
    </row>
    <row r="3" spans="1:23">
      <c r="A3" s="395" t="str">
        <f>"Bidder: " &amp; BidderName</f>
        <v xml:space="preserve">Bidder: </v>
      </c>
    </row>
    <row r="5" spans="1:23" ht="13" thickBot="1"/>
    <row r="6" spans="1:23" s="398" customFormat="1" ht="30" customHeight="1">
      <c r="A6" s="511" t="s">
        <v>89</v>
      </c>
      <c r="B6" s="499"/>
      <c r="C6" s="499"/>
      <c r="D6" s="499"/>
      <c r="E6" s="499"/>
      <c r="F6" s="499"/>
      <c r="G6" s="499"/>
      <c r="H6" s="499"/>
      <c r="I6" s="499"/>
      <c r="J6" s="499" t="s">
        <v>85</v>
      </c>
      <c r="K6" s="499"/>
      <c r="L6" s="499"/>
      <c r="M6" s="499"/>
      <c r="N6" s="499"/>
      <c r="O6" s="499"/>
      <c r="P6" s="499"/>
      <c r="Q6" s="499"/>
      <c r="R6" s="499"/>
      <c r="S6" s="499"/>
      <c r="T6" s="499"/>
      <c r="U6" s="499"/>
      <c r="V6" s="500"/>
      <c r="W6" s="397"/>
    </row>
    <row r="7" spans="1:23" s="398" customFormat="1" ht="30" customHeight="1" thickBot="1">
      <c r="A7" s="512"/>
      <c r="B7" s="513"/>
      <c r="C7" s="513"/>
      <c r="D7" s="513"/>
      <c r="E7" s="513"/>
      <c r="F7" s="513"/>
      <c r="G7" s="513"/>
      <c r="H7" s="513"/>
      <c r="I7" s="513"/>
      <c r="J7" s="399" t="s">
        <v>120</v>
      </c>
      <c r="K7" s="399" t="s">
        <v>121</v>
      </c>
      <c r="L7" s="399" t="s">
        <v>122</v>
      </c>
      <c r="M7" s="399" t="s">
        <v>123</v>
      </c>
      <c r="N7" s="399" t="s">
        <v>124</v>
      </c>
      <c r="O7" s="399" t="s">
        <v>125</v>
      </c>
      <c r="P7" s="399" t="s">
        <v>126</v>
      </c>
      <c r="Q7" s="399" t="s">
        <v>127</v>
      </c>
      <c r="R7" s="399" t="s">
        <v>128</v>
      </c>
      <c r="S7" s="399" t="s">
        <v>129</v>
      </c>
      <c r="T7" s="399" t="s">
        <v>130</v>
      </c>
      <c r="U7" s="399" t="s">
        <v>131</v>
      </c>
      <c r="V7" s="400" t="s">
        <v>90</v>
      </c>
      <c r="W7" s="397"/>
    </row>
    <row r="8" spans="1:23" s="398" customFormat="1" ht="30" customHeight="1" thickBot="1">
      <c r="A8" s="401" t="s">
        <v>132</v>
      </c>
      <c r="B8" s="402"/>
      <c r="C8" s="402"/>
      <c r="D8" s="402"/>
      <c r="E8" s="402"/>
      <c r="F8" s="402"/>
      <c r="G8" s="402"/>
      <c r="H8" s="402"/>
      <c r="I8" s="403"/>
      <c r="J8" s="404">
        <f>J24+J28+J40+J42</f>
        <v>0</v>
      </c>
      <c r="K8" s="404">
        <f t="shared" ref="K8:U8" si="0">K24+K28+K40+K42</f>
        <v>0</v>
      </c>
      <c r="L8" s="404">
        <f t="shared" si="0"/>
        <v>0</v>
      </c>
      <c r="M8" s="404">
        <f t="shared" si="0"/>
        <v>0</v>
      </c>
      <c r="N8" s="404">
        <f t="shared" si="0"/>
        <v>0</v>
      </c>
      <c r="O8" s="404">
        <f t="shared" si="0"/>
        <v>0</v>
      </c>
      <c r="P8" s="404">
        <f t="shared" si="0"/>
        <v>0</v>
      </c>
      <c r="Q8" s="404">
        <f t="shared" si="0"/>
        <v>0</v>
      </c>
      <c r="R8" s="404">
        <f t="shared" si="0"/>
        <v>0</v>
      </c>
      <c r="S8" s="404">
        <f t="shared" si="0"/>
        <v>0</v>
      </c>
      <c r="T8" s="404">
        <f t="shared" si="0"/>
        <v>0</v>
      </c>
      <c r="U8" s="404">
        <f t="shared" si="0"/>
        <v>0</v>
      </c>
      <c r="V8" s="404">
        <f>SUM(J8:U8)</f>
        <v>0</v>
      </c>
      <c r="W8" s="397"/>
    </row>
    <row r="9" spans="1:23" s="398" customFormat="1" ht="7.5" customHeight="1">
      <c r="J9" s="397"/>
      <c r="K9" s="397"/>
      <c r="L9" s="397"/>
      <c r="M9" s="397"/>
      <c r="N9" s="397"/>
      <c r="O9" s="397"/>
      <c r="P9" s="397"/>
      <c r="Q9" s="397"/>
      <c r="R9" s="397"/>
      <c r="S9" s="397"/>
      <c r="T9" s="397"/>
      <c r="U9" s="397"/>
      <c r="V9" s="397"/>
      <c r="W9" s="397"/>
    </row>
    <row r="10" spans="1:23" s="398" customFormat="1" ht="7.5" customHeight="1">
      <c r="J10" s="397"/>
      <c r="K10" s="397"/>
      <c r="L10" s="397"/>
      <c r="M10" s="397"/>
      <c r="N10" s="397"/>
      <c r="O10" s="397"/>
      <c r="P10" s="397"/>
      <c r="Q10" s="397"/>
      <c r="R10" s="397"/>
      <c r="S10" s="397"/>
      <c r="T10" s="397"/>
      <c r="U10" s="397"/>
      <c r="V10" s="397"/>
      <c r="W10" s="397"/>
    </row>
    <row r="11" spans="1:23" s="398" customFormat="1" ht="7.5" customHeight="1" thickBot="1">
      <c r="J11" s="397"/>
      <c r="K11" s="397"/>
      <c r="L11" s="397"/>
      <c r="M11" s="397"/>
      <c r="N11" s="397"/>
      <c r="O11" s="397"/>
      <c r="P11" s="397"/>
      <c r="Q11" s="397"/>
      <c r="R11" s="397"/>
      <c r="S11" s="397"/>
      <c r="T11" s="397"/>
      <c r="U11" s="397"/>
      <c r="V11" s="397"/>
      <c r="W11" s="397"/>
    </row>
    <row r="12" spans="1:23" s="398" customFormat="1" ht="30" customHeight="1" thickBot="1">
      <c r="A12" s="501" t="s">
        <v>133</v>
      </c>
      <c r="B12" s="502"/>
      <c r="C12" s="405"/>
      <c r="D12" s="405"/>
      <c r="E12" s="405"/>
      <c r="F12" s="405"/>
      <c r="G12" s="405"/>
      <c r="H12" s="405"/>
      <c r="I12" s="406"/>
      <c r="J12" s="407"/>
      <c r="K12" s="407"/>
      <c r="L12" s="407"/>
      <c r="M12" s="407"/>
      <c r="N12" s="407"/>
      <c r="O12" s="407"/>
      <c r="P12" s="407"/>
      <c r="Q12" s="407"/>
      <c r="R12" s="407"/>
      <c r="S12" s="407"/>
      <c r="T12" s="407"/>
      <c r="U12" s="407"/>
      <c r="V12" s="407"/>
      <c r="W12" s="397"/>
    </row>
    <row r="13" spans="1:23" ht="43.5" customHeight="1">
      <c r="A13" s="506" t="s">
        <v>134</v>
      </c>
      <c r="B13" s="408" t="s">
        <v>135</v>
      </c>
      <c r="C13" s="409" t="s">
        <v>136</v>
      </c>
      <c r="D13" s="409" t="s">
        <v>137</v>
      </c>
      <c r="E13" s="409" t="s">
        <v>138</v>
      </c>
      <c r="F13" s="409" t="s">
        <v>139</v>
      </c>
      <c r="G13" s="409" t="s">
        <v>140</v>
      </c>
      <c r="H13" s="409" t="s">
        <v>141</v>
      </c>
      <c r="I13" s="409" t="s">
        <v>142</v>
      </c>
      <c r="J13" s="503" t="s">
        <v>143</v>
      </c>
      <c r="K13" s="503"/>
      <c r="L13" s="503"/>
      <c r="M13" s="503"/>
      <c r="N13" s="503"/>
      <c r="O13" s="503"/>
      <c r="P13" s="503"/>
      <c r="Q13" s="503"/>
      <c r="R13" s="503"/>
      <c r="S13" s="503"/>
      <c r="T13" s="503"/>
      <c r="U13" s="503"/>
      <c r="V13" s="504"/>
      <c r="W13" s="396"/>
    </row>
    <row r="14" spans="1:23" ht="15" customHeight="1">
      <c r="A14" s="506"/>
      <c r="B14" s="410" t="s">
        <v>144</v>
      </c>
      <c r="C14" s="270">
        <v>0</v>
      </c>
      <c r="D14" s="271">
        <v>0</v>
      </c>
      <c r="E14" s="411">
        <f>C14*(1+D14)</f>
        <v>0</v>
      </c>
      <c r="F14" s="467">
        <v>8</v>
      </c>
      <c r="G14" s="412">
        <f>E14*F14</f>
        <v>0</v>
      </c>
      <c r="H14" s="413">
        <f>'Manpower Summary'!E11</f>
        <v>0</v>
      </c>
      <c r="I14" s="414">
        <f>F14*26</f>
        <v>208</v>
      </c>
      <c r="J14" s="462">
        <f>$H14*$I14</f>
        <v>0</v>
      </c>
      <c r="K14" s="462">
        <f t="shared" ref="K14:U14" si="1">$H$14*$I$14</f>
        <v>0</v>
      </c>
      <c r="L14" s="462">
        <f t="shared" si="1"/>
        <v>0</v>
      </c>
      <c r="M14" s="462">
        <f t="shared" si="1"/>
        <v>0</v>
      </c>
      <c r="N14" s="462">
        <f t="shared" si="1"/>
        <v>0</v>
      </c>
      <c r="O14" s="462">
        <f t="shared" si="1"/>
        <v>0</v>
      </c>
      <c r="P14" s="462">
        <f t="shared" si="1"/>
        <v>0</v>
      </c>
      <c r="Q14" s="462">
        <f t="shared" si="1"/>
        <v>0</v>
      </c>
      <c r="R14" s="462">
        <f t="shared" si="1"/>
        <v>0</v>
      </c>
      <c r="S14" s="462">
        <f t="shared" si="1"/>
        <v>0</v>
      </c>
      <c r="T14" s="462">
        <f t="shared" si="1"/>
        <v>0</v>
      </c>
      <c r="U14" s="462">
        <f t="shared" si="1"/>
        <v>0</v>
      </c>
      <c r="V14" s="415">
        <f>+SUM(J14:U14)</f>
        <v>0</v>
      </c>
      <c r="W14" s="396"/>
    </row>
    <row r="15" spans="1:23" ht="15" customHeight="1">
      <c r="A15" s="506"/>
      <c r="B15" s="410" t="s">
        <v>145</v>
      </c>
      <c r="C15" s="270">
        <v>0</v>
      </c>
      <c r="D15" s="271">
        <v>0</v>
      </c>
      <c r="E15" s="411">
        <f t="shared" ref="E15:E19" si="2">C15*(1+D15)</f>
        <v>0</v>
      </c>
      <c r="F15" s="467">
        <v>8</v>
      </c>
      <c r="G15" s="412">
        <f t="shared" ref="G15:G19" si="3">E15*F15</f>
        <v>0</v>
      </c>
      <c r="H15" s="413">
        <f>'Manpower Summary'!E12</f>
        <v>0</v>
      </c>
      <c r="I15" s="414">
        <f t="shared" ref="I15:I19" si="4">F15*26</f>
        <v>208</v>
      </c>
      <c r="J15" s="462">
        <f t="shared" ref="J15:U15" si="5">$H$15*$I$15</f>
        <v>0</v>
      </c>
      <c r="K15" s="462">
        <f t="shared" si="5"/>
        <v>0</v>
      </c>
      <c r="L15" s="462">
        <f t="shared" si="5"/>
        <v>0</v>
      </c>
      <c r="M15" s="462">
        <f t="shared" si="5"/>
        <v>0</v>
      </c>
      <c r="N15" s="462">
        <f t="shared" si="5"/>
        <v>0</v>
      </c>
      <c r="O15" s="462">
        <f t="shared" si="5"/>
        <v>0</v>
      </c>
      <c r="P15" s="462">
        <f t="shared" si="5"/>
        <v>0</v>
      </c>
      <c r="Q15" s="462">
        <f t="shared" si="5"/>
        <v>0</v>
      </c>
      <c r="R15" s="462">
        <f t="shared" si="5"/>
        <v>0</v>
      </c>
      <c r="S15" s="462">
        <f t="shared" si="5"/>
        <v>0</v>
      </c>
      <c r="T15" s="462">
        <f t="shared" si="5"/>
        <v>0</v>
      </c>
      <c r="U15" s="462">
        <f t="shared" si="5"/>
        <v>0</v>
      </c>
      <c r="V15" s="415">
        <f t="shared" ref="V15:V19" si="6">+SUM(J15:U15)</f>
        <v>0</v>
      </c>
      <c r="W15" s="396"/>
    </row>
    <row r="16" spans="1:23" ht="15" customHeight="1">
      <c r="A16" s="506"/>
      <c r="B16" s="410" t="s">
        <v>146</v>
      </c>
      <c r="C16" s="270">
        <v>0</v>
      </c>
      <c r="D16" s="271">
        <v>0</v>
      </c>
      <c r="E16" s="411">
        <f t="shared" si="2"/>
        <v>0</v>
      </c>
      <c r="F16" s="467">
        <v>8</v>
      </c>
      <c r="G16" s="412">
        <f t="shared" si="3"/>
        <v>0</v>
      </c>
      <c r="H16" s="413">
        <f>'Manpower Summary'!E13</f>
        <v>0</v>
      </c>
      <c r="I16" s="414">
        <f t="shared" si="4"/>
        <v>208</v>
      </c>
      <c r="J16" s="462">
        <f t="shared" ref="J16:U16" si="7">$H$16*$I$16</f>
        <v>0</v>
      </c>
      <c r="K16" s="462">
        <f t="shared" si="7"/>
        <v>0</v>
      </c>
      <c r="L16" s="462">
        <f t="shared" si="7"/>
        <v>0</v>
      </c>
      <c r="M16" s="462">
        <f t="shared" si="7"/>
        <v>0</v>
      </c>
      <c r="N16" s="462">
        <f t="shared" si="7"/>
        <v>0</v>
      </c>
      <c r="O16" s="462">
        <f t="shared" si="7"/>
        <v>0</v>
      </c>
      <c r="P16" s="462">
        <f t="shared" si="7"/>
        <v>0</v>
      </c>
      <c r="Q16" s="462">
        <f t="shared" si="7"/>
        <v>0</v>
      </c>
      <c r="R16" s="462">
        <f t="shared" si="7"/>
        <v>0</v>
      </c>
      <c r="S16" s="462">
        <f t="shared" si="7"/>
        <v>0</v>
      </c>
      <c r="T16" s="462">
        <f t="shared" si="7"/>
        <v>0</v>
      </c>
      <c r="U16" s="462">
        <f t="shared" si="7"/>
        <v>0</v>
      </c>
      <c r="V16" s="415">
        <f t="shared" si="6"/>
        <v>0</v>
      </c>
      <c r="W16" s="396"/>
    </row>
    <row r="17" spans="1:23" ht="15" customHeight="1">
      <c r="A17" s="506"/>
      <c r="B17" s="410" t="s">
        <v>147</v>
      </c>
      <c r="C17" s="270">
        <v>0</v>
      </c>
      <c r="D17" s="271">
        <v>0</v>
      </c>
      <c r="E17" s="411">
        <f t="shared" si="2"/>
        <v>0</v>
      </c>
      <c r="F17" s="467">
        <v>8</v>
      </c>
      <c r="G17" s="412">
        <f t="shared" si="3"/>
        <v>0</v>
      </c>
      <c r="H17" s="413">
        <f>'Manpower Summary'!E14</f>
        <v>0</v>
      </c>
      <c r="I17" s="414">
        <f t="shared" si="4"/>
        <v>208</v>
      </c>
      <c r="J17" s="462">
        <f t="shared" ref="J17:U17" si="8">$H$17*$I$17</f>
        <v>0</v>
      </c>
      <c r="K17" s="462">
        <f t="shared" si="8"/>
        <v>0</v>
      </c>
      <c r="L17" s="462">
        <f t="shared" si="8"/>
        <v>0</v>
      </c>
      <c r="M17" s="462">
        <f t="shared" si="8"/>
        <v>0</v>
      </c>
      <c r="N17" s="462">
        <f t="shared" si="8"/>
        <v>0</v>
      </c>
      <c r="O17" s="462">
        <f t="shared" si="8"/>
        <v>0</v>
      </c>
      <c r="P17" s="462">
        <f t="shared" si="8"/>
        <v>0</v>
      </c>
      <c r="Q17" s="462">
        <f t="shared" si="8"/>
        <v>0</v>
      </c>
      <c r="R17" s="462">
        <f t="shared" si="8"/>
        <v>0</v>
      </c>
      <c r="S17" s="462">
        <f t="shared" si="8"/>
        <v>0</v>
      </c>
      <c r="T17" s="462">
        <f t="shared" si="8"/>
        <v>0</v>
      </c>
      <c r="U17" s="462">
        <f t="shared" si="8"/>
        <v>0</v>
      </c>
      <c r="V17" s="415">
        <f t="shared" si="6"/>
        <v>0</v>
      </c>
      <c r="W17" s="396"/>
    </row>
    <row r="18" spans="1:23" s="417" customFormat="1" ht="15" customHeight="1">
      <c r="A18" s="506"/>
      <c r="B18" s="410" t="s">
        <v>148</v>
      </c>
      <c r="C18" s="270">
        <v>0</v>
      </c>
      <c r="D18" s="271">
        <v>0</v>
      </c>
      <c r="E18" s="411">
        <f t="shared" si="2"/>
        <v>0</v>
      </c>
      <c r="F18" s="467">
        <v>8</v>
      </c>
      <c r="G18" s="412">
        <f t="shared" si="3"/>
        <v>0</v>
      </c>
      <c r="H18" s="413">
        <f>'Manpower Summary'!E15</f>
        <v>0</v>
      </c>
      <c r="I18" s="414">
        <f t="shared" si="4"/>
        <v>208</v>
      </c>
      <c r="J18" s="462">
        <f t="shared" ref="J18:U18" si="9">$H$18*$I$18</f>
        <v>0</v>
      </c>
      <c r="K18" s="462">
        <f t="shared" si="9"/>
        <v>0</v>
      </c>
      <c r="L18" s="462">
        <f t="shared" si="9"/>
        <v>0</v>
      </c>
      <c r="M18" s="462">
        <f t="shared" si="9"/>
        <v>0</v>
      </c>
      <c r="N18" s="462">
        <f t="shared" si="9"/>
        <v>0</v>
      </c>
      <c r="O18" s="462">
        <f t="shared" si="9"/>
        <v>0</v>
      </c>
      <c r="P18" s="462">
        <f t="shared" si="9"/>
        <v>0</v>
      </c>
      <c r="Q18" s="462">
        <f t="shared" si="9"/>
        <v>0</v>
      </c>
      <c r="R18" s="462">
        <f t="shared" si="9"/>
        <v>0</v>
      </c>
      <c r="S18" s="462">
        <f t="shared" si="9"/>
        <v>0</v>
      </c>
      <c r="T18" s="462">
        <f t="shared" si="9"/>
        <v>0</v>
      </c>
      <c r="U18" s="462">
        <f t="shared" si="9"/>
        <v>0</v>
      </c>
      <c r="V18" s="415">
        <f t="shared" si="6"/>
        <v>0</v>
      </c>
      <c r="W18" s="416"/>
    </row>
    <row r="19" spans="1:23" s="417" customFormat="1" ht="15" customHeight="1">
      <c r="A19" s="506"/>
      <c r="B19" s="410" t="s">
        <v>149</v>
      </c>
      <c r="C19" s="270">
        <v>0</v>
      </c>
      <c r="D19" s="271">
        <v>0</v>
      </c>
      <c r="E19" s="411">
        <f t="shared" si="2"/>
        <v>0</v>
      </c>
      <c r="F19" s="467">
        <v>8</v>
      </c>
      <c r="G19" s="412">
        <f t="shared" si="3"/>
        <v>0</v>
      </c>
      <c r="H19" s="413">
        <f>'Manpower Summary'!E16</f>
        <v>0</v>
      </c>
      <c r="I19" s="414">
        <f t="shared" si="4"/>
        <v>208</v>
      </c>
      <c r="J19" s="462">
        <f t="shared" ref="J19:U19" si="10">$H$19*$I$19</f>
        <v>0</v>
      </c>
      <c r="K19" s="462">
        <f t="shared" si="10"/>
        <v>0</v>
      </c>
      <c r="L19" s="462">
        <f t="shared" si="10"/>
        <v>0</v>
      </c>
      <c r="M19" s="462">
        <f t="shared" si="10"/>
        <v>0</v>
      </c>
      <c r="N19" s="462">
        <f t="shared" si="10"/>
        <v>0</v>
      </c>
      <c r="O19" s="462">
        <f t="shared" si="10"/>
        <v>0</v>
      </c>
      <c r="P19" s="462">
        <f t="shared" si="10"/>
        <v>0</v>
      </c>
      <c r="Q19" s="462">
        <f t="shared" si="10"/>
        <v>0</v>
      </c>
      <c r="R19" s="462">
        <f t="shared" si="10"/>
        <v>0</v>
      </c>
      <c r="S19" s="462">
        <f t="shared" si="10"/>
        <v>0</v>
      </c>
      <c r="T19" s="462">
        <f t="shared" si="10"/>
        <v>0</v>
      </c>
      <c r="U19" s="462">
        <f t="shared" si="10"/>
        <v>0</v>
      </c>
      <c r="V19" s="415">
        <f t="shared" si="6"/>
        <v>0</v>
      </c>
      <c r="W19" s="416"/>
    </row>
    <row r="20" spans="1:23" s="417" customFormat="1" ht="15" customHeight="1">
      <c r="A20" s="506"/>
      <c r="B20" s="410" t="s">
        <v>150</v>
      </c>
      <c r="C20" s="418"/>
      <c r="D20" s="419"/>
      <c r="E20" s="419"/>
      <c r="F20" s="419"/>
      <c r="G20" s="419"/>
      <c r="H20" s="419"/>
      <c r="I20" s="419"/>
      <c r="J20" s="419"/>
      <c r="K20" s="419"/>
      <c r="L20" s="419"/>
      <c r="M20" s="419"/>
      <c r="N20" s="419"/>
      <c r="O20" s="419"/>
      <c r="P20" s="419"/>
      <c r="Q20" s="419"/>
      <c r="R20" s="419"/>
      <c r="S20" s="419"/>
      <c r="T20" s="419"/>
      <c r="U20" s="419"/>
      <c r="V20" s="420"/>
      <c r="W20" s="416"/>
    </row>
    <row r="21" spans="1:23" ht="15" customHeight="1">
      <c r="A21" s="506"/>
      <c r="B21" s="421" t="s">
        <v>151</v>
      </c>
      <c r="C21" s="422"/>
      <c r="D21" s="423"/>
      <c r="E21" s="423"/>
      <c r="F21" s="423"/>
      <c r="G21" s="423"/>
      <c r="H21" s="423"/>
      <c r="I21" s="423"/>
      <c r="J21" s="423"/>
      <c r="K21" s="423"/>
      <c r="L21" s="423"/>
      <c r="M21" s="423"/>
      <c r="N21" s="423"/>
      <c r="O21" s="423"/>
      <c r="P21" s="423"/>
      <c r="Q21" s="423"/>
      <c r="R21" s="423"/>
      <c r="S21" s="423"/>
      <c r="T21" s="423"/>
      <c r="U21" s="423"/>
      <c r="V21" s="424"/>
    </row>
    <row r="22" spans="1:23" ht="15" customHeight="1">
      <c r="A22" s="506"/>
      <c r="B22" s="425" t="s">
        <v>152</v>
      </c>
      <c r="C22" s="426"/>
      <c r="D22" s="427"/>
      <c r="E22" s="427"/>
      <c r="F22" s="427"/>
      <c r="G22" s="427"/>
      <c r="H22" s="427"/>
      <c r="I22" s="427"/>
      <c r="J22" s="428">
        <f>+SUM(J14:J21)</f>
        <v>0</v>
      </c>
      <c r="K22" s="428">
        <f t="shared" ref="K22:V22" si="11">+SUM(K14:K21)</f>
        <v>0</v>
      </c>
      <c r="L22" s="428">
        <f t="shared" si="11"/>
        <v>0</v>
      </c>
      <c r="M22" s="428">
        <f t="shared" si="11"/>
        <v>0</v>
      </c>
      <c r="N22" s="428">
        <f t="shared" si="11"/>
        <v>0</v>
      </c>
      <c r="O22" s="428">
        <f t="shared" si="11"/>
        <v>0</v>
      </c>
      <c r="P22" s="428">
        <f t="shared" si="11"/>
        <v>0</v>
      </c>
      <c r="Q22" s="428">
        <f t="shared" si="11"/>
        <v>0</v>
      </c>
      <c r="R22" s="428">
        <f t="shared" si="11"/>
        <v>0</v>
      </c>
      <c r="S22" s="428">
        <f t="shared" si="11"/>
        <v>0</v>
      </c>
      <c r="T22" s="428">
        <f t="shared" si="11"/>
        <v>0</v>
      </c>
      <c r="U22" s="428">
        <f t="shared" si="11"/>
        <v>0</v>
      </c>
      <c r="V22" s="428">
        <f t="shared" si="11"/>
        <v>0</v>
      </c>
    </row>
    <row r="23" spans="1:23" s="433" customFormat="1" ht="15" customHeight="1">
      <c r="A23" s="506"/>
      <c r="B23" s="429" t="s">
        <v>153</v>
      </c>
      <c r="C23" s="425"/>
      <c r="D23" s="430"/>
      <c r="E23" s="430"/>
      <c r="F23" s="430"/>
      <c r="G23" s="430"/>
      <c r="H23" s="430"/>
      <c r="I23" s="430"/>
      <c r="J23" s="431">
        <f>IF(J22&gt;0,J24/J22,0)</f>
        <v>0</v>
      </c>
      <c r="K23" s="431">
        <f t="shared" ref="K23:V23" si="12">IF(K22&gt;0,K24/K22,0)</f>
        <v>0</v>
      </c>
      <c r="L23" s="431">
        <f t="shared" si="12"/>
        <v>0</v>
      </c>
      <c r="M23" s="431">
        <f t="shared" si="12"/>
        <v>0</v>
      </c>
      <c r="N23" s="431">
        <f t="shared" si="12"/>
        <v>0</v>
      </c>
      <c r="O23" s="431">
        <f t="shared" si="12"/>
        <v>0</v>
      </c>
      <c r="P23" s="431">
        <f t="shared" si="12"/>
        <v>0</v>
      </c>
      <c r="Q23" s="431">
        <f t="shared" si="12"/>
        <v>0</v>
      </c>
      <c r="R23" s="431">
        <f t="shared" si="12"/>
        <v>0</v>
      </c>
      <c r="S23" s="431">
        <f t="shared" si="12"/>
        <v>0</v>
      </c>
      <c r="T23" s="431">
        <f t="shared" si="12"/>
        <v>0</v>
      </c>
      <c r="U23" s="431">
        <f t="shared" si="12"/>
        <v>0</v>
      </c>
      <c r="V23" s="431">
        <f t="shared" si="12"/>
        <v>0</v>
      </c>
      <c r="W23" s="432"/>
    </row>
    <row r="24" spans="1:23" s="417" customFormat="1" ht="25.15" customHeight="1">
      <c r="A24" s="506"/>
      <c r="B24" s="434" t="s">
        <v>154</v>
      </c>
      <c r="C24" s="434"/>
      <c r="D24" s="434"/>
      <c r="E24" s="434"/>
      <c r="F24" s="434"/>
      <c r="G24" s="434"/>
      <c r="H24" s="434"/>
      <c r="I24" s="435"/>
      <c r="J24" s="436">
        <f>SUMPRODUCT($E14:$E19,J14:J19)</f>
        <v>0</v>
      </c>
      <c r="K24" s="436">
        <f t="shared" ref="K24:V24" si="13">SUMPRODUCT($E14:$E19,K14:K19)</f>
        <v>0</v>
      </c>
      <c r="L24" s="436">
        <f t="shared" si="13"/>
        <v>0</v>
      </c>
      <c r="M24" s="436">
        <f t="shared" si="13"/>
        <v>0</v>
      </c>
      <c r="N24" s="436">
        <f t="shared" si="13"/>
        <v>0</v>
      </c>
      <c r="O24" s="436">
        <f t="shared" si="13"/>
        <v>0</v>
      </c>
      <c r="P24" s="436">
        <f t="shared" si="13"/>
        <v>0</v>
      </c>
      <c r="Q24" s="436">
        <f t="shared" si="13"/>
        <v>0</v>
      </c>
      <c r="R24" s="436">
        <f t="shared" si="13"/>
        <v>0</v>
      </c>
      <c r="S24" s="436">
        <f t="shared" si="13"/>
        <v>0</v>
      </c>
      <c r="T24" s="436">
        <f t="shared" si="13"/>
        <v>0</v>
      </c>
      <c r="U24" s="436">
        <f t="shared" si="13"/>
        <v>0</v>
      </c>
      <c r="V24" s="436">
        <f t="shared" si="13"/>
        <v>0</v>
      </c>
      <c r="W24" s="416"/>
    </row>
    <row r="25" spans="1:23" s="417" customFormat="1" ht="25.15" customHeight="1">
      <c r="A25" s="507" t="s">
        <v>155</v>
      </c>
      <c r="B25" s="437" t="s">
        <v>156</v>
      </c>
      <c r="C25" s="409" t="s">
        <v>157</v>
      </c>
      <c r="D25" s="409" t="s">
        <v>137</v>
      </c>
      <c r="E25" s="409" t="s">
        <v>158</v>
      </c>
      <c r="F25" s="438"/>
      <c r="G25" s="438"/>
      <c r="H25" s="438"/>
      <c r="I25" s="439"/>
      <c r="J25" s="508" t="s">
        <v>159</v>
      </c>
      <c r="K25" s="509"/>
      <c r="L25" s="509"/>
      <c r="M25" s="509"/>
      <c r="N25" s="509"/>
      <c r="O25" s="509"/>
      <c r="P25" s="509"/>
      <c r="Q25" s="509"/>
      <c r="R25" s="509"/>
      <c r="S25" s="509"/>
      <c r="T25" s="509"/>
      <c r="U25" s="509"/>
      <c r="V25" s="510"/>
      <c r="W25" s="416"/>
    </row>
    <row r="26" spans="1:23" s="417" customFormat="1" ht="15" customHeight="1">
      <c r="A26" s="507"/>
      <c r="B26" s="440" t="s">
        <v>160</v>
      </c>
      <c r="C26" s="468">
        <f>SubContractors!I14</f>
        <v>0</v>
      </c>
      <c r="D26" s="236">
        <v>0</v>
      </c>
      <c r="E26" s="463">
        <f>C26*(1+D26)</f>
        <v>0</v>
      </c>
      <c r="F26" s="441"/>
      <c r="G26" s="441"/>
      <c r="H26" s="441"/>
      <c r="I26" s="441"/>
      <c r="J26" s="442">
        <f>E26/12</f>
        <v>0</v>
      </c>
      <c r="K26" s="442">
        <f>J26</f>
        <v>0</v>
      </c>
      <c r="L26" s="442">
        <f t="shared" ref="L26:U26" si="14">K26</f>
        <v>0</v>
      </c>
      <c r="M26" s="442">
        <f t="shared" si="14"/>
        <v>0</v>
      </c>
      <c r="N26" s="442">
        <f t="shared" si="14"/>
        <v>0</v>
      </c>
      <c r="O26" s="442">
        <f t="shared" si="14"/>
        <v>0</v>
      </c>
      <c r="P26" s="442">
        <f t="shared" si="14"/>
        <v>0</v>
      </c>
      <c r="Q26" s="442">
        <f t="shared" si="14"/>
        <v>0</v>
      </c>
      <c r="R26" s="442">
        <f t="shared" si="14"/>
        <v>0</v>
      </c>
      <c r="S26" s="442">
        <f t="shared" si="14"/>
        <v>0</v>
      </c>
      <c r="T26" s="442">
        <f t="shared" si="14"/>
        <v>0</v>
      </c>
      <c r="U26" s="442">
        <f t="shared" si="14"/>
        <v>0</v>
      </c>
      <c r="V26" s="442">
        <f t="shared" ref="V26:V27" si="15">+SUM(J26:U26)</f>
        <v>0</v>
      </c>
      <c r="W26" s="416"/>
    </row>
    <row r="27" spans="1:23" s="417" customFormat="1" ht="15" customHeight="1">
      <c r="A27" s="507"/>
      <c r="B27" s="443" t="s">
        <v>161</v>
      </c>
      <c r="C27" s="468">
        <f>SubContractors!C15</f>
        <v>0</v>
      </c>
      <c r="D27" s="271">
        <v>0</v>
      </c>
      <c r="E27" s="463">
        <f t="shared" ref="E27" si="16">C27*(1+D27)</f>
        <v>0</v>
      </c>
      <c r="F27" s="438"/>
      <c r="G27" s="438"/>
      <c r="H27" s="438"/>
      <c r="I27" s="438"/>
      <c r="J27" s="431">
        <f>E27/12</f>
        <v>0</v>
      </c>
      <c r="K27" s="431">
        <f t="shared" ref="K27:U27" si="17">J27</f>
        <v>0</v>
      </c>
      <c r="L27" s="431">
        <f t="shared" si="17"/>
        <v>0</v>
      </c>
      <c r="M27" s="431">
        <f t="shared" si="17"/>
        <v>0</v>
      </c>
      <c r="N27" s="431">
        <f t="shared" si="17"/>
        <v>0</v>
      </c>
      <c r="O27" s="431">
        <f t="shared" si="17"/>
        <v>0</v>
      </c>
      <c r="P27" s="431">
        <f t="shared" si="17"/>
        <v>0</v>
      </c>
      <c r="Q27" s="431">
        <f t="shared" si="17"/>
        <v>0</v>
      </c>
      <c r="R27" s="431">
        <f t="shared" si="17"/>
        <v>0</v>
      </c>
      <c r="S27" s="431">
        <f t="shared" si="17"/>
        <v>0</v>
      </c>
      <c r="T27" s="431">
        <f t="shared" si="17"/>
        <v>0</v>
      </c>
      <c r="U27" s="431">
        <f t="shared" si="17"/>
        <v>0</v>
      </c>
      <c r="V27" s="431">
        <f t="shared" si="15"/>
        <v>0</v>
      </c>
      <c r="W27" s="416"/>
    </row>
    <row r="28" spans="1:23" s="417" customFormat="1" ht="25.15" customHeight="1" thickBot="1">
      <c r="A28" s="507"/>
      <c r="B28" s="444" t="s">
        <v>162</v>
      </c>
      <c r="C28" s="445"/>
      <c r="D28" s="471"/>
      <c r="E28" s="446"/>
      <c r="F28" s="447"/>
      <c r="G28" s="447"/>
      <c r="H28" s="447"/>
      <c r="I28" s="447"/>
      <c r="J28" s="436">
        <f t="shared" ref="J28:V28" si="18">+SUM(J26:J27)</f>
        <v>0</v>
      </c>
      <c r="K28" s="436">
        <f t="shared" si="18"/>
        <v>0</v>
      </c>
      <c r="L28" s="436">
        <f t="shared" si="18"/>
        <v>0</v>
      </c>
      <c r="M28" s="436">
        <f t="shared" si="18"/>
        <v>0</v>
      </c>
      <c r="N28" s="436">
        <f t="shared" si="18"/>
        <v>0</v>
      </c>
      <c r="O28" s="436">
        <f t="shared" si="18"/>
        <v>0</v>
      </c>
      <c r="P28" s="436">
        <f t="shared" si="18"/>
        <v>0</v>
      </c>
      <c r="Q28" s="436">
        <f t="shared" si="18"/>
        <v>0</v>
      </c>
      <c r="R28" s="436">
        <f t="shared" si="18"/>
        <v>0</v>
      </c>
      <c r="S28" s="436">
        <f t="shared" si="18"/>
        <v>0</v>
      </c>
      <c r="T28" s="436">
        <f t="shared" si="18"/>
        <v>0</v>
      </c>
      <c r="U28" s="436">
        <f t="shared" si="18"/>
        <v>0</v>
      </c>
      <c r="V28" s="436">
        <f t="shared" si="18"/>
        <v>0</v>
      </c>
      <c r="W28" s="416"/>
    </row>
    <row r="29" spans="1:23" s="417" customFormat="1" ht="23">
      <c r="A29" s="506" t="s">
        <v>163</v>
      </c>
      <c r="B29" s="460" t="s">
        <v>164</v>
      </c>
      <c r="C29" s="409" t="s">
        <v>165</v>
      </c>
      <c r="D29" s="472" t="s">
        <v>137</v>
      </c>
      <c r="E29" s="409" t="s">
        <v>138</v>
      </c>
      <c r="F29" s="448"/>
      <c r="G29" s="448"/>
      <c r="H29" s="448"/>
      <c r="I29" s="449"/>
      <c r="J29" s="496" t="s">
        <v>166</v>
      </c>
      <c r="K29" s="497"/>
      <c r="L29" s="497"/>
      <c r="M29" s="497"/>
      <c r="N29" s="497"/>
      <c r="O29" s="497"/>
      <c r="P29" s="497"/>
      <c r="Q29" s="497"/>
      <c r="R29" s="497"/>
      <c r="S29" s="497"/>
      <c r="T29" s="497"/>
      <c r="U29" s="497"/>
      <c r="V29" s="498"/>
      <c r="W29" s="416"/>
    </row>
    <row r="30" spans="1:23" ht="13">
      <c r="A30" s="506"/>
      <c r="B30" s="461" t="s">
        <v>167</v>
      </c>
      <c r="C30" s="464">
        <f>'CAFM-licenses'!Q10</f>
        <v>0</v>
      </c>
      <c r="D30" s="237">
        <v>0</v>
      </c>
      <c r="E30" s="463">
        <f>C30*(1+D30)</f>
        <v>0</v>
      </c>
      <c r="F30" s="505" t="s">
        <v>168</v>
      </c>
      <c r="G30" s="505"/>
      <c r="H30" s="505"/>
      <c r="I30" s="450"/>
      <c r="J30" s="451">
        <f>E30/12</f>
        <v>0</v>
      </c>
      <c r="K30" s="451">
        <f>E30/12</f>
        <v>0</v>
      </c>
      <c r="L30" s="451">
        <f>E30/12</f>
        <v>0</v>
      </c>
      <c r="M30" s="451">
        <f>E30/12</f>
        <v>0</v>
      </c>
      <c r="N30" s="451">
        <f>E30/12</f>
        <v>0</v>
      </c>
      <c r="O30" s="451">
        <f>E30/12</f>
        <v>0</v>
      </c>
      <c r="P30" s="451">
        <f>E30/12</f>
        <v>0</v>
      </c>
      <c r="Q30" s="451">
        <f>E30/12</f>
        <v>0</v>
      </c>
      <c r="R30" s="451">
        <f>E30/12</f>
        <v>0</v>
      </c>
      <c r="S30" s="451">
        <f>E30/12</f>
        <v>0</v>
      </c>
      <c r="T30" s="451">
        <f>E30/12</f>
        <v>0</v>
      </c>
      <c r="U30" s="451">
        <f>E30/12</f>
        <v>0</v>
      </c>
      <c r="V30" s="415">
        <f t="shared" ref="V30:V35" si="19">+SUM(J30:U30)</f>
        <v>0</v>
      </c>
      <c r="W30" s="396"/>
    </row>
    <row r="31" spans="1:23" ht="15" customHeight="1">
      <c r="A31" s="506"/>
      <c r="B31" s="461" t="s">
        <v>169</v>
      </c>
      <c r="C31" s="464">
        <f>Consumables!Q10</f>
        <v>0</v>
      </c>
      <c r="D31" s="237">
        <v>0</v>
      </c>
      <c r="E31" s="463">
        <f t="shared" ref="E31:E36" si="20">C31*(1+D31)</f>
        <v>0</v>
      </c>
      <c r="F31" s="452" t="s">
        <v>170</v>
      </c>
      <c r="G31" s="452"/>
      <c r="H31" s="453"/>
      <c r="I31" s="454"/>
      <c r="J31" s="455">
        <f t="shared" ref="J31:J35" si="21">E31/12</f>
        <v>0</v>
      </c>
      <c r="K31" s="462">
        <f>J31</f>
        <v>0</v>
      </c>
      <c r="L31" s="462">
        <f t="shared" ref="L31:U35" si="22">K31</f>
        <v>0</v>
      </c>
      <c r="M31" s="462">
        <f t="shared" si="22"/>
        <v>0</v>
      </c>
      <c r="N31" s="462">
        <f t="shared" si="22"/>
        <v>0</v>
      </c>
      <c r="O31" s="462">
        <f t="shared" si="22"/>
        <v>0</v>
      </c>
      <c r="P31" s="462">
        <f t="shared" si="22"/>
        <v>0</v>
      </c>
      <c r="Q31" s="462">
        <f t="shared" si="22"/>
        <v>0</v>
      </c>
      <c r="R31" s="462">
        <f t="shared" si="22"/>
        <v>0</v>
      </c>
      <c r="S31" s="462">
        <f t="shared" si="22"/>
        <v>0</v>
      </c>
      <c r="T31" s="462">
        <f t="shared" si="22"/>
        <v>0</v>
      </c>
      <c r="U31" s="462">
        <f t="shared" si="22"/>
        <v>0</v>
      </c>
      <c r="V31" s="415">
        <f t="shared" si="19"/>
        <v>0</v>
      </c>
      <c r="W31" s="396"/>
    </row>
    <row r="32" spans="1:23" ht="15" customHeight="1">
      <c r="A32" s="506"/>
      <c r="B32" s="461" t="s">
        <v>171</v>
      </c>
      <c r="C32" s="464">
        <f>'PPE-Uniforms '!Q10</f>
        <v>0</v>
      </c>
      <c r="D32" s="237">
        <v>0</v>
      </c>
      <c r="E32" s="463">
        <f t="shared" si="20"/>
        <v>0</v>
      </c>
      <c r="F32" s="454"/>
      <c r="G32" s="454"/>
      <c r="H32" s="454"/>
      <c r="I32" s="454"/>
      <c r="J32" s="455">
        <f>E32/12</f>
        <v>0</v>
      </c>
      <c r="K32" s="455">
        <f>J32</f>
        <v>0</v>
      </c>
      <c r="L32" s="455">
        <f t="shared" si="22"/>
        <v>0</v>
      </c>
      <c r="M32" s="455">
        <f t="shared" si="22"/>
        <v>0</v>
      </c>
      <c r="N32" s="455">
        <f t="shared" si="22"/>
        <v>0</v>
      </c>
      <c r="O32" s="455">
        <f t="shared" si="22"/>
        <v>0</v>
      </c>
      <c r="P32" s="455">
        <f t="shared" si="22"/>
        <v>0</v>
      </c>
      <c r="Q32" s="455">
        <f t="shared" si="22"/>
        <v>0</v>
      </c>
      <c r="R32" s="455">
        <f t="shared" si="22"/>
        <v>0</v>
      </c>
      <c r="S32" s="455">
        <f t="shared" si="22"/>
        <v>0</v>
      </c>
      <c r="T32" s="455">
        <f t="shared" si="22"/>
        <v>0</v>
      </c>
      <c r="U32" s="455">
        <f t="shared" si="22"/>
        <v>0</v>
      </c>
      <c r="V32" s="415">
        <f>+SUM(J32:U32)</f>
        <v>0</v>
      </c>
      <c r="W32" s="396"/>
    </row>
    <row r="33" spans="1:23" ht="15" customHeight="1">
      <c r="A33" s="506"/>
      <c r="B33" s="461" t="s">
        <v>172</v>
      </c>
      <c r="C33" s="464">
        <f>'Third Party Training '!Q10</f>
        <v>0</v>
      </c>
      <c r="D33" s="237">
        <v>0</v>
      </c>
      <c r="E33" s="463">
        <f t="shared" si="20"/>
        <v>0</v>
      </c>
      <c r="F33" s="454"/>
      <c r="G33" s="454"/>
      <c r="H33" s="454"/>
      <c r="I33" s="454"/>
      <c r="J33" s="455">
        <f t="shared" si="21"/>
        <v>0</v>
      </c>
      <c r="K33" s="462">
        <f>J33</f>
        <v>0</v>
      </c>
      <c r="L33" s="462">
        <f t="shared" si="22"/>
        <v>0</v>
      </c>
      <c r="M33" s="462">
        <f t="shared" si="22"/>
        <v>0</v>
      </c>
      <c r="N33" s="462">
        <f t="shared" si="22"/>
        <v>0</v>
      </c>
      <c r="O33" s="462">
        <f t="shared" si="22"/>
        <v>0</v>
      </c>
      <c r="P33" s="462">
        <f t="shared" si="22"/>
        <v>0</v>
      </c>
      <c r="Q33" s="462">
        <f t="shared" si="22"/>
        <v>0</v>
      </c>
      <c r="R33" s="462">
        <f t="shared" si="22"/>
        <v>0</v>
      </c>
      <c r="S33" s="462">
        <f t="shared" si="22"/>
        <v>0</v>
      </c>
      <c r="T33" s="462">
        <f t="shared" si="22"/>
        <v>0</v>
      </c>
      <c r="U33" s="462">
        <f t="shared" si="22"/>
        <v>0</v>
      </c>
      <c r="V33" s="415">
        <f t="shared" si="19"/>
        <v>0</v>
      </c>
      <c r="W33" s="396"/>
    </row>
    <row r="34" spans="1:23" ht="15" customHeight="1">
      <c r="A34" s="506"/>
      <c r="B34" s="461" t="s">
        <v>173</v>
      </c>
      <c r="C34" s="464">
        <f>'Insurance '!I11</f>
        <v>0</v>
      </c>
      <c r="D34" s="237">
        <v>0</v>
      </c>
      <c r="E34" s="463">
        <f t="shared" si="20"/>
        <v>0</v>
      </c>
      <c r="F34" s="454"/>
      <c r="G34" s="454"/>
      <c r="H34" s="454"/>
      <c r="I34" s="454"/>
      <c r="J34" s="455">
        <f t="shared" si="21"/>
        <v>0</v>
      </c>
      <c r="K34" s="462">
        <f>J34</f>
        <v>0</v>
      </c>
      <c r="L34" s="462">
        <f t="shared" si="22"/>
        <v>0</v>
      </c>
      <c r="M34" s="462">
        <f t="shared" si="22"/>
        <v>0</v>
      </c>
      <c r="N34" s="462">
        <f t="shared" si="22"/>
        <v>0</v>
      </c>
      <c r="O34" s="462">
        <f t="shared" si="22"/>
        <v>0</v>
      </c>
      <c r="P34" s="462">
        <f t="shared" si="22"/>
        <v>0</v>
      </c>
      <c r="Q34" s="462">
        <f t="shared" si="22"/>
        <v>0</v>
      </c>
      <c r="R34" s="462">
        <f t="shared" si="22"/>
        <v>0</v>
      </c>
      <c r="S34" s="462">
        <f t="shared" si="22"/>
        <v>0</v>
      </c>
      <c r="T34" s="462">
        <f t="shared" si="22"/>
        <v>0</v>
      </c>
      <c r="U34" s="462">
        <f t="shared" si="22"/>
        <v>0</v>
      </c>
      <c r="V34" s="415">
        <f t="shared" si="19"/>
        <v>0</v>
      </c>
      <c r="W34" s="396"/>
    </row>
    <row r="35" spans="1:23" ht="15" customHeight="1">
      <c r="A35" s="506"/>
      <c r="B35" s="461" t="s">
        <v>174</v>
      </c>
      <c r="C35" s="464">
        <f>IT!Q10</f>
        <v>0</v>
      </c>
      <c r="D35" s="237">
        <v>0</v>
      </c>
      <c r="E35" s="463">
        <f t="shared" si="20"/>
        <v>0</v>
      </c>
      <c r="F35" s="454"/>
      <c r="G35" s="454"/>
      <c r="H35" s="454"/>
      <c r="I35" s="454"/>
      <c r="J35" s="455">
        <f t="shared" si="21"/>
        <v>0</v>
      </c>
      <c r="K35" s="462">
        <f>J35</f>
        <v>0</v>
      </c>
      <c r="L35" s="462">
        <f t="shared" si="22"/>
        <v>0</v>
      </c>
      <c r="M35" s="462">
        <f t="shared" si="22"/>
        <v>0</v>
      </c>
      <c r="N35" s="462">
        <f t="shared" si="22"/>
        <v>0</v>
      </c>
      <c r="O35" s="462">
        <f t="shared" si="22"/>
        <v>0</v>
      </c>
      <c r="P35" s="462">
        <f t="shared" si="22"/>
        <v>0</v>
      </c>
      <c r="Q35" s="462">
        <f t="shared" si="22"/>
        <v>0</v>
      </c>
      <c r="R35" s="462">
        <f t="shared" si="22"/>
        <v>0</v>
      </c>
      <c r="S35" s="462">
        <f t="shared" si="22"/>
        <v>0</v>
      </c>
      <c r="T35" s="462">
        <f t="shared" si="22"/>
        <v>0</v>
      </c>
      <c r="U35" s="462">
        <f t="shared" si="22"/>
        <v>0</v>
      </c>
      <c r="V35" s="415">
        <f t="shared" si="19"/>
        <v>0</v>
      </c>
      <c r="W35" s="396"/>
    </row>
    <row r="36" spans="1:23" ht="13">
      <c r="A36" s="506"/>
      <c r="B36" s="474" t="s">
        <v>175</v>
      </c>
      <c r="C36" s="465"/>
      <c r="D36" s="237"/>
      <c r="E36" s="463">
        <f t="shared" si="20"/>
        <v>0</v>
      </c>
      <c r="F36" s="470"/>
      <c r="G36" s="470"/>
      <c r="H36" s="470"/>
      <c r="I36" s="470"/>
      <c r="J36" s="455">
        <f t="shared" ref="J36:J39" si="23">E36/12</f>
        <v>0</v>
      </c>
      <c r="K36" s="462">
        <f t="shared" ref="K36:K39" si="24">J36</f>
        <v>0</v>
      </c>
      <c r="L36" s="462">
        <f t="shared" ref="L36:L39" si="25">K36</f>
        <v>0</v>
      </c>
      <c r="M36" s="462">
        <f t="shared" ref="M36:M39" si="26">L36</f>
        <v>0</v>
      </c>
      <c r="N36" s="462">
        <f t="shared" ref="N36:N39" si="27">M36</f>
        <v>0</v>
      </c>
      <c r="O36" s="462">
        <f t="shared" ref="O36:O39" si="28">N36</f>
        <v>0</v>
      </c>
      <c r="P36" s="462">
        <f t="shared" ref="P36:P39" si="29">O36</f>
        <v>0</v>
      </c>
      <c r="Q36" s="462">
        <f t="shared" ref="Q36:Q39" si="30">P36</f>
        <v>0</v>
      </c>
      <c r="R36" s="462">
        <f t="shared" ref="R36:R39" si="31">Q36</f>
        <v>0</v>
      </c>
      <c r="S36" s="462">
        <f t="shared" ref="S36:S39" si="32">R36</f>
        <v>0</v>
      </c>
      <c r="T36" s="462">
        <f t="shared" ref="T36:T39" si="33">S36</f>
        <v>0</v>
      </c>
      <c r="U36" s="462">
        <f t="shared" ref="U36:U39" si="34">T36</f>
        <v>0</v>
      </c>
      <c r="V36" s="415">
        <f t="shared" ref="V36:V39" si="35">+SUM(J36:U36)</f>
        <v>0</v>
      </c>
      <c r="W36" s="396"/>
    </row>
    <row r="37" spans="1:23" ht="13">
      <c r="A37" s="506"/>
      <c r="B37" s="474" t="s">
        <v>175</v>
      </c>
      <c r="C37" s="465"/>
      <c r="D37" s="237"/>
      <c r="E37" s="464"/>
      <c r="F37" s="470"/>
      <c r="G37" s="470"/>
      <c r="H37" s="470"/>
      <c r="I37" s="470"/>
      <c r="J37" s="455">
        <f t="shared" si="23"/>
        <v>0</v>
      </c>
      <c r="K37" s="462">
        <f t="shared" si="24"/>
        <v>0</v>
      </c>
      <c r="L37" s="462">
        <f t="shared" si="25"/>
        <v>0</v>
      </c>
      <c r="M37" s="462">
        <f t="shared" si="26"/>
        <v>0</v>
      </c>
      <c r="N37" s="462">
        <f t="shared" si="27"/>
        <v>0</v>
      </c>
      <c r="O37" s="462">
        <f t="shared" si="28"/>
        <v>0</v>
      </c>
      <c r="P37" s="462">
        <f t="shared" si="29"/>
        <v>0</v>
      </c>
      <c r="Q37" s="462">
        <f t="shared" si="30"/>
        <v>0</v>
      </c>
      <c r="R37" s="462">
        <f t="shared" si="31"/>
        <v>0</v>
      </c>
      <c r="S37" s="462">
        <f t="shared" si="32"/>
        <v>0</v>
      </c>
      <c r="T37" s="462">
        <f t="shared" si="33"/>
        <v>0</v>
      </c>
      <c r="U37" s="462">
        <f t="shared" si="34"/>
        <v>0</v>
      </c>
      <c r="V37" s="415">
        <f t="shared" si="35"/>
        <v>0</v>
      </c>
      <c r="W37" s="396"/>
    </row>
    <row r="38" spans="1:23" ht="13">
      <c r="A38" s="506"/>
      <c r="B38" s="474" t="s">
        <v>175</v>
      </c>
      <c r="C38" s="465"/>
      <c r="D38" s="237"/>
      <c r="E38" s="464"/>
      <c r="F38" s="470"/>
      <c r="G38" s="470"/>
      <c r="H38" s="470"/>
      <c r="I38" s="470"/>
      <c r="J38" s="455">
        <f t="shared" si="23"/>
        <v>0</v>
      </c>
      <c r="K38" s="462">
        <f t="shared" si="24"/>
        <v>0</v>
      </c>
      <c r="L38" s="462">
        <f t="shared" si="25"/>
        <v>0</v>
      </c>
      <c r="M38" s="462">
        <f t="shared" si="26"/>
        <v>0</v>
      </c>
      <c r="N38" s="462">
        <f t="shared" si="27"/>
        <v>0</v>
      </c>
      <c r="O38" s="462">
        <f t="shared" si="28"/>
        <v>0</v>
      </c>
      <c r="P38" s="462">
        <f t="shared" si="29"/>
        <v>0</v>
      </c>
      <c r="Q38" s="462">
        <f t="shared" si="30"/>
        <v>0</v>
      </c>
      <c r="R38" s="462">
        <f t="shared" si="31"/>
        <v>0</v>
      </c>
      <c r="S38" s="462">
        <f t="shared" si="32"/>
        <v>0</v>
      </c>
      <c r="T38" s="462">
        <f t="shared" si="33"/>
        <v>0</v>
      </c>
      <c r="U38" s="462">
        <f t="shared" si="34"/>
        <v>0</v>
      </c>
      <c r="V38" s="415">
        <f t="shared" si="35"/>
        <v>0</v>
      </c>
      <c r="W38" s="396"/>
    </row>
    <row r="39" spans="1:23" ht="13">
      <c r="A39" s="506"/>
      <c r="B39" s="475" t="s">
        <v>175</v>
      </c>
      <c r="C39" s="465"/>
      <c r="D39" s="237"/>
      <c r="E39" s="464"/>
      <c r="F39" s="470"/>
      <c r="G39" s="470"/>
      <c r="H39" s="470"/>
      <c r="I39" s="470"/>
      <c r="J39" s="455">
        <f t="shared" si="23"/>
        <v>0</v>
      </c>
      <c r="K39" s="462">
        <f t="shared" si="24"/>
        <v>0</v>
      </c>
      <c r="L39" s="462">
        <f t="shared" si="25"/>
        <v>0</v>
      </c>
      <c r="M39" s="462">
        <f t="shared" si="26"/>
        <v>0</v>
      </c>
      <c r="N39" s="462">
        <f t="shared" si="27"/>
        <v>0</v>
      </c>
      <c r="O39" s="462">
        <f t="shared" si="28"/>
        <v>0</v>
      </c>
      <c r="P39" s="462">
        <f t="shared" si="29"/>
        <v>0</v>
      </c>
      <c r="Q39" s="462">
        <f t="shared" si="30"/>
        <v>0</v>
      </c>
      <c r="R39" s="462">
        <f t="shared" si="31"/>
        <v>0</v>
      </c>
      <c r="S39" s="462">
        <f t="shared" si="32"/>
        <v>0</v>
      </c>
      <c r="T39" s="462">
        <f t="shared" si="33"/>
        <v>0</v>
      </c>
      <c r="U39" s="462">
        <f t="shared" si="34"/>
        <v>0</v>
      </c>
      <c r="V39" s="415">
        <f t="shared" si="35"/>
        <v>0</v>
      </c>
      <c r="W39" s="396"/>
    </row>
    <row r="40" spans="1:23" s="433" customFormat="1" ht="25.15" customHeight="1">
      <c r="A40" s="506"/>
      <c r="B40" s="434" t="s">
        <v>176</v>
      </c>
      <c r="C40" s="434"/>
      <c r="D40" s="434"/>
      <c r="E40" s="434"/>
      <c r="F40" s="434"/>
      <c r="G40" s="434"/>
      <c r="H40" s="434"/>
      <c r="I40" s="435"/>
      <c r="J40" s="436">
        <f t="shared" ref="J40:V40" si="36">+SUM(J30:J39)</f>
        <v>0</v>
      </c>
      <c r="K40" s="436">
        <f t="shared" si="36"/>
        <v>0</v>
      </c>
      <c r="L40" s="436">
        <f t="shared" si="36"/>
        <v>0</v>
      </c>
      <c r="M40" s="436">
        <f t="shared" si="36"/>
        <v>0</v>
      </c>
      <c r="N40" s="436">
        <f t="shared" si="36"/>
        <v>0</v>
      </c>
      <c r="O40" s="436">
        <f t="shared" si="36"/>
        <v>0</v>
      </c>
      <c r="P40" s="436">
        <f t="shared" si="36"/>
        <v>0</v>
      </c>
      <c r="Q40" s="436">
        <f t="shared" si="36"/>
        <v>0</v>
      </c>
      <c r="R40" s="436">
        <f t="shared" si="36"/>
        <v>0</v>
      </c>
      <c r="S40" s="436">
        <f t="shared" si="36"/>
        <v>0</v>
      </c>
      <c r="T40" s="436">
        <f t="shared" si="36"/>
        <v>0</v>
      </c>
      <c r="U40" s="436">
        <f t="shared" si="36"/>
        <v>0</v>
      </c>
      <c r="V40" s="436">
        <f t="shared" si="36"/>
        <v>0</v>
      </c>
      <c r="W40" s="432"/>
    </row>
    <row r="41" spans="1:23" s="433" customFormat="1" ht="25.15" customHeight="1">
      <c r="A41" s="494" t="s">
        <v>177</v>
      </c>
      <c r="B41" s="456" t="s">
        <v>178</v>
      </c>
      <c r="C41" s="409" t="s">
        <v>138</v>
      </c>
      <c r="D41" s="457"/>
      <c r="E41" s="457"/>
      <c r="F41" s="457"/>
      <c r="G41" s="457"/>
      <c r="H41" s="457"/>
      <c r="I41" s="457"/>
      <c r="J41" s="496" t="s">
        <v>179</v>
      </c>
      <c r="K41" s="497"/>
      <c r="L41" s="497"/>
      <c r="M41" s="497"/>
      <c r="N41" s="497"/>
      <c r="O41" s="497"/>
      <c r="P41" s="497"/>
      <c r="Q41" s="497"/>
      <c r="R41" s="497"/>
      <c r="S41" s="497"/>
      <c r="T41" s="497"/>
      <c r="U41" s="497"/>
      <c r="V41" s="498"/>
      <c r="W41" s="432"/>
    </row>
    <row r="42" spans="1:23" s="417" customFormat="1" ht="25.15" customHeight="1">
      <c r="A42" s="495"/>
      <c r="B42" s="458" t="s">
        <v>180</v>
      </c>
      <c r="C42" s="469">
        <f>'Capital Cost'!J8/4</f>
        <v>0</v>
      </c>
      <c r="D42" s="444" t="s">
        <v>181</v>
      </c>
      <c r="E42" s="444"/>
      <c r="F42" s="444"/>
      <c r="G42" s="444"/>
      <c r="H42" s="444"/>
      <c r="I42" s="444"/>
      <c r="J42" s="459">
        <f>C42/12</f>
        <v>0</v>
      </c>
      <c r="K42" s="459">
        <f>J42</f>
        <v>0</v>
      </c>
      <c r="L42" s="459">
        <f t="shared" ref="L42:U42" si="37">K42</f>
        <v>0</v>
      </c>
      <c r="M42" s="459">
        <f t="shared" si="37"/>
        <v>0</v>
      </c>
      <c r="N42" s="459">
        <f t="shared" si="37"/>
        <v>0</v>
      </c>
      <c r="O42" s="459">
        <f t="shared" si="37"/>
        <v>0</v>
      </c>
      <c r="P42" s="459">
        <f t="shared" si="37"/>
        <v>0</v>
      </c>
      <c r="Q42" s="459">
        <f t="shared" si="37"/>
        <v>0</v>
      </c>
      <c r="R42" s="459">
        <f t="shared" si="37"/>
        <v>0</v>
      </c>
      <c r="S42" s="459">
        <f t="shared" si="37"/>
        <v>0</v>
      </c>
      <c r="T42" s="459">
        <f t="shared" si="37"/>
        <v>0</v>
      </c>
      <c r="U42" s="459">
        <f t="shared" si="37"/>
        <v>0</v>
      </c>
      <c r="V42" s="459">
        <f t="shared" ref="V42" si="38">+SUM(J42:U42)</f>
        <v>0</v>
      </c>
    </row>
  </sheetData>
  <sheetProtection algorithmName="SHA-512" hashValue="Q8vnHWgI2fwQ10dx6WlQ3d2PNCZMEzfDjGl3DN2AK9j5Pu+LCsznvDPbE9yUDJK36+aRstry83BUjLtOQKhJYg==" saltValue="zCQeDKaiBgzITAiw+OJjDg==" spinCount="100000" sheet="1"/>
  <mergeCells count="12">
    <mergeCell ref="A29:A40"/>
    <mergeCell ref="J29:V29"/>
    <mergeCell ref="F30:H30"/>
    <mergeCell ref="A41:A42"/>
    <mergeCell ref="J41:V41"/>
    <mergeCell ref="A25:A28"/>
    <mergeCell ref="J25:V25"/>
    <mergeCell ref="A6:I7"/>
    <mergeCell ref="J6:V6"/>
    <mergeCell ref="A12:B12"/>
    <mergeCell ref="A13:A24"/>
    <mergeCell ref="J13:V13"/>
  </mergeCells>
  <dataValidations count="3">
    <dataValidation type="decimal" allowBlank="1" showInputMessage="1" showErrorMessage="1" sqref="C14:C19 C27 C30:C35">
      <formula1>0</formula1>
      <formula2>10000</formula2>
    </dataValidation>
    <dataValidation type="decimal" allowBlank="1" showInputMessage="1" showErrorMessage="1" sqref="D14:D19 D27">
      <formula1>0</formula1>
      <formula2>1</formula2>
    </dataValidation>
    <dataValidation type="decimal" operator="greaterThanOrEqual" allowBlank="1" showInputMessage="1" showErrorMessage="1" sqref="J14:U19 J26:U27 K32:U39 K30:U30 J30:J39">
      <formula1>0</formula1>
    </dataValidation>
  </dataValidations>
  <pageMargins left="0.70866141732283472" right="0.70866141732283472" top="0.9055118110236221" bottom="0.51181102362204722" header="0.31496062992125984" footer="0.31496062992125984"/>
  <pageSetup paperSize="8" scale="45" fitToHeight="0" orientation="landscape" r:id="rId1"/>
  <headerFooter>
    <oddHeader>&amp;L&amp;G&amp;R&amp;G</oddHeader>
    <oddFooter>&amp;L&amp;9&amp;A&amp;C&amp;P of &amp;N&amp;R&amp;D</oddFoot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FF00"/>
    <pageSetUpPr fitToPage="1"/>
  </sheetPr>
  <dimension ref="A1:L29"/>
  <sheetViews>
    <sheetView showGridLines="0" view="pageBreakPreview" zoomScale="85" zoomScaleNormal="80" zoomScaleSheetLayoutView="85" workbookViewId="0">
      <pane xSplit="1" ySplit="11" topLeftCell="B12" activePane="bottomRight" state="frozen"/>
      <selection pane="topRight" activeCell="F12" sqref="F12"/>
      <selection pane="bottomLeft" activeCell="F12" sqref="F12"/>
      <selection pane="bottomRight" activeCell="K13" sqref="K13"/>
    </sheetView>
  </sheetViews>
  <sheetFormatPr defaultColWidth="8.81640625" defaultRowHeight="12.5"/>
  <cols>
    <col min="1" max="1" width="36.453125" customWidth="1"/>
    <col min="2" max="2" width="38.453125" customWidth="1"/>
    <col min="3" max="3" width="15.453125" customWidth="1"/>
    <col min="4" max="4" width="2.453125" customWidth="1"/>
    <col min="5" max="5" width="15.453125" customWidth="1"/>
    <col min="6" max="6" width="2.453125" customWidth="1"/>
    <col min="7" max="7" width="15.453125" customWidth="1"/>
    <col min="8" max="8" width="2.453125" customWidth="1"/>
    <col min="9" max="9" width="15.453125" customWidth="1"/>
    <col min="10" max="10" width="2.453125" customWidth="1"/>
    <col min="11" max="11" width="15.453125" customWidth="1"/>
  </cols>
  <sheetData>
    <row r="1" spans="1:12">
      <c r="A1" t="s">
        <v>275</v>
      </c>
    </row>
    <row r="2" spans="1:12">
      <c r="A2" t="s">
        <v>276</v>
      </c>
    </row>
    <row r="3" spans="1:12">
      <c r="A3" t="str">
        <f>"Bidder: " &amp; BidderName</f>
        <v xml:space="preserve">Bidder: </v>
      </c>
    </row>
    <row r="4" spans="1:12" ht="2.25" customHeight="1"/>
    <row r="5" spans="1:12" ht="2.25" customHeight="1"/>
    <row r="6" spans="1:12" ht="2.25" customHeight="1"/>
    <row r="7" spans="1:12" s="82" customFormat="1" ht="20.25" customHeight="1">
      <c r="A7"/>
      <c r="B7"/>
      <c r="C7"/>
      <c r="D7"/>
      <c r="E7"/>
      <c r="F7"/>
      <c r="G7"/>
      <c r="H7"/>
      <c r="I7"/>
      <c r="J7"/>
      <c r="K7"/>
      <c r="L7"/>
    </row>
    <row r="8" spans="1:12" s="82" customFormat="1" ht="44.25" customHeight="1">
      <c r="A8" s="190" t="s">
        <v>277</v>
      </c>
      <c r="B8" s="190"/>
      <c r="C8" s="190"/>
      <c r="D8" s="191"/>
      <c r="E8" s="191"/>
      <c r="F8" s="191"/>
      <c r="G8" s="191"/>
      <c r="H8" s="191"/>
      <c r="I8" s="191"/>
      <c r="J8" s="191"/>
      <c r="K8" s="191"/>
      <c r="L8"/>
    </row>
    <row r="9" spans="1:12" ht="14.25" customHeight="1">
      <c r="A9" s="478"/>
      <c r="B9" s="478"/>
      <c r="C9" s="478"/>
      <c r="D9" s="478"/>
      <c r="E9" s="478"/>
    </row>
    <row r="10" spans="1:12" ht="2.25" customHeight="1">
      <c r="A10" s="2"/>
      <c r="B10" s="2"/>
      <c r="C10" s="2"/>
      <c r="D10" s="2"/>
      <c r="E10" s="2"/>
      <c r="F10" s="2"/>
      <c r="G10" s="2"/>
      <c r="H10" s="2"/>
      <c r="I10" s="2"/>
      <c r="J10" s="2"/>
      <c r="K10" s="2"/>
    </row>
    <row r="11" spans="1:12" s="4" customFormat="1" ht="43.5" customHeight="1" thickBot="1">
      <c r="A11" s="527" t="s">
        <v>278</v>
      </c>
      <c r="B11" s="527"/>
      <c r="C11" s="248" t="s">
        <v>279</v>
      </c>
      <c r="E11" s="248" t="s">
        <v>280</v>
      </c>
      <c r="G11" s="248" t="s">
        <v>281</v>
      </c>
      <c r="I11" s="248" t="s">
        <v>282</v>
      </c>
      <c r="K11" s="238" t="s">
        <v>283</v>
      </c>
    </row>
    <row r="12" spans="1:12" s="4" customFormat="1" ht="50.25" customHeight="1" thickBot="1">
      <c r="A12" s="61" t="s">
        <v>284</v>
      </c>
      <c r="B12" s="61"/>
      <c r="C12" s="65" t="s">
        <v>285</v>
      </c>
      <c r="D12"/>
      <c r="E12" s="65" t="s">
        <v>285</v>
      </c>
      <c r="F12"/>
      <c r="G12" s="65" t="s">
        <v>285</v>
      </c>
      <c r="H12"/>
      <c r="I12" s="65" t="s">
        <v>285</v>
      </c>
      <c r="J12"/>
      <c r="K12" s="64" t="s">
        <v>286</v>
      </c>
    </row>
    <row r="13" spans="1:12" s="4" customFormat="1" ht="30" customHeight="1" thickBot="1">
      <c r="A13" s="528" t="s">
        <v>287</v>
      </c>
      <c r="B13" s="529"/>
      <c r="C13" s="66">
        <f>C23+C28</f>
        <v>0</v>
      </c>
      <c r="E13" s="66">
        <f>E23+E28</f>
        <v>0</v>
      </c>
      <c r="G13" s="66">
        <f>G23+G28</f>
        <v>0</v>
      </c>
      <c r="I13" s="66">
        <f>I23+I28</f>
        <v>0</v>
      </c>
      <c r="K13" s="393">
        <f>K23+K28</f>
        <v>0</v>
      </c>
    </row>
    <row r="14" spans="1:12" s="4" customFormat="1" ht="20.25" customHeight="1">
      <c r="A14" s="67"/>
      <c r="B14" s="68" t="s">
        <v>168</v>
      </c>
      <c r="C14" s="69">
        <f>+SUMIF($B$17:$B$242,"Mandatory Subtotal",C$17:C$242)</f>
        <v>0</v>
      </c>
      <c r="E14" s="69">
        <f>+SUMIF($B$17:$B$242,"Mandatory Subtotal",E$17:E$242)</f>
        <v>0</v>
      </c>
      <c r="G14" s="69">
        <f>+SUMIF($B$17:$B$242,"Mandatory Subtotal",G$17:G$242)</f>
        <v>0</v>
      </c>
      <c r="I14" s="69">
        <f>+SUMIF($B$17:$B$242,"Mandatory Subtotal",I$17:I$242)</f>
        <v>0</v>
      </c>
      <c r="K14" s="70">
        <f>+SUMIF($B$17:$B$242,"Mandatory Subtotal",K$17:K$242)</f>
        <v>0</v>
      </c>
    </row>
    <row r="15" spans="1:12" s="4" customFormat="1" ht="20.25" customHeight="1">
      <c r="A15" s="71"/>
      <c r="B15" s="72" t="s">
        <v>288</v>
      </c>
      <c r="C15" s="73">
        <f>+SUMIF($B$17:$B$242,"Non-Mandatory Subtotal",C$17:C$242)</f>
        <v>0</v>
      </c>
      <c r="E15" s="73">
        <f>+SUMIF($B$17:$B$242,"Non-Mandatory Subtotal",E$17:E$242)</f>
        <v>0</v>
      </c>
      <c r="G15" s="73">
        <f>+SUMIF($B$17:$B$242,"Non-Mandatory Subtotal",G$17:G$242)</f>
        <v>0</v>
      </c>
      <c r="I15" s="73">
        <f>+SUMIF($A$17:$A$242,"Non-Mandatory Subtotal",I$17:I$242)</f>
        <v>0</v>
      </c>
      <c r="K15" s="74">
        <f>+SUMIF($B$17:$B$242,"Non-Mandatory Subtotal",K$17:K$242)</f>
        <v>0</v>
      </c>
    </row>
    <row r="16" spans="1:12" s="4" customFormat="1" ht="15.75" customHeight="1" thickBot="1">
      <c r="A16"/>
      <c r="B16"/>
      <c r="C16"/>
      <c r="D16"/>
      <c r="E16"/>
      <c r="F16"/>
      <c r="G16"/>
      <c r="H16"/>
      <c r="I16"/>
      <c r="J16"/>
      <c r="K16"/>
    </row>
    <row r="17" spans="1:11" ht="25.5" customHeight="1" thickBot="1">
      <c r="A17" s="525" t="s">
        <v>289</v>
      </c>
      <c r="B17" s="526"/>
      <c r="C17" s="10"/>
      <c r="D17" s="10"/>
      <c r="E17" s="10"/>
      <c r="F17" s="10"/>
      <c r="G17" s="10"/>
      <c r="H17" s="10"/>
      <c r="I17" s="10"/>
      <c r="J17" s="10"/>
      <c r="K17" s="10"/>
    </row>
    <row r="18" spans="1:11" ht="30" customHeight="1">
      <c r="A18" s="75" t="s">
        <v>160</v>
      </c>
      <c r="B18" s="76"/>
      <c r="C18" s="77"/>
      <c r="D18" s="77"/>
      <c r="E18" s="77"/>
      <c r="F18" s="77"/>
      <c r="G18" s="77"/>
      <c r="H18" s="77"/>
      <c r="I18" s="77"/>
      <c r="J18" s="77"/>
      <c r="K18" s="78"/>
    </row>
    <row r="19" spans="1:11" ht="20.25" customHeight="1">
      <c r="A19" s="81" t="s">
        <v>290</v>
      </c>
      <c r="B19" s="63" t="s">
        <v>291</v>
      </c>
      <c r="C19" s="372">
        <v>0</v>
      </c>
      <c r="D19" s="80"/>
      <c r="E19" s="372">
        <v>0</v>
      </c>
      <c r="F19" s="80"/>
      <c r="G19" s="372">
        <v>0</v>
      </c>
      <c r="H19" s="80"/>
      <c r="I19" s="372">
        <v>0</v>
      </c>
      <c r="J19" s="80"/>
      <c r="K19" s="375">
        <f>SUM(C19,E19,G19,I19)</f>
        <v>0</v>
      </c>
    </row>
    <row r="20" spans="1:11" s="198" customFormat="1" ht="20.25" customHeight="1">
      <c r="A20" s="81" t="s">
        <v>290</v>
      </c>
      <c r="B20" s="239" t="s">
        <v>292</v>
      </c>
      <c r="C20" s="372">
        <v>0</v>
      </c>
      <c r="D20" s="80"/>
      <c r="E20" s="372">
        <v>0</v>
      </c>
      <c r="F20" s="80"/>
      <c r="G20" s="372">
        <v>0</v>
      </c>
      <c r="H20" s="80"/>
      <c r="I20" s="372">
        <v>0</v>
      </c>
      <c r="J20" s="80"/>
      <c r="K20" s="375">
        <f t="shared" ref="K20:K22" si="0">SUM(C20,E20,G20,I20)</f>
        <v>0</v>
      </c>
    </row>
    <row r="21" spans="1:11" ht="20.25" customHeight="1">
      <c r="A21" s="81" t="s">
        <v>290</v>
      </c>
      <c r="B21" s="63" t="s">
        <v>293</v>
      </c>
      <c r="C21" s="372">
        <v>0</v>
      </c>
      <c r="D21" s="80"/>
      <c r="E21" s="372">
        <v>0</v>
      </c>
      <c r="F21" s="80"/>
      <c r="G21" s="372">
        <v>0</v>
      </c>
      <c r="H21" s="80"/>
      <c r="I21" s="372">
        <v>0</v>
      </c>
      <c r="J21" s="80"/>
      <c r="K21" s="375">
        <f t="shared" si="0"/>
        <v>0</v>
      </c>
    </row>
    <row r="22" spans="1:11" ht="20.25" customHeight="1">
      <c r="A22" s="81" t="s">
        <v>290</v>
      </c>
      <c r="B22" s="85" t="s">
        <v>294</v>
      </c>
      <c r="C22" s="372">
        <v>0</v>
      </c>
      <c r="D22" s="80"/>
      <c r="E22" s="372">
        <v>0</v>
      </c>
      <c r="F22" s="80"/>
      <c r="G22" s="372">
        <v>0</v>
      </c>
      <c r="H22" s="80"/>
      <c r="I22" s="372">
        <v>0</v>
      </c>
      <c r="J22" s="80"/>
      <c r="K22" s="375">
        <f t="shared" si="0"/>
        <v>0</v>
      </c>
    </row>
    <row r="23" spans="1:11" ht="30" customHeight="1">
      <c r="A23" s="304"/>
      <c r="B23" s="307" t="s">
        <v>295</v>
      </c>
      <c r="C23" s="373">
        <f>SUM(C19:C22)</f>
        <v>0</v>
      </c>
      <c r="D23" s="86"/>
      <c r="E23" s="374">
        <f>SUM(E19:E22)</f>
        <v>0</v>
      </c>
      <c r="F23" s="86"/>
      <c r="G23" s="374">
        <f>SUM(G19:G22)</f>
        <v>0</v>
      </c>
      <c r="H23" s="86"/>
      <c r="I23" s="374">
        <f>SUM(I19:I22)</f>
        <v>0</v>
      </c>
      <c r="J23" s="86"/>
      <c r="K23" s="376">
        <f>SUM(K19:K22)</f>
        <v>0</v>
      </c>
    </row>
    <row r="24" spans="1:11" ht="12" customHeight="1">
      <c r="A24" s="243"/>
      <c r="B24" s="9"/>
      <c r="C24" s="244"/>
      <c r="D24" s="245"/>
      <c r="E24" s="244"/>
      <c r="F24" s="245"/>
      <c r="G24" s="244"/>
      <c r="H24" s="245"/>
      <c r="I24" s="244"/>
      <c r="J24" s="245"/>
      <c r="K24" s="246"/>
    </row>
    <row r="25" spans="1:11" ht="30" customHeight="1">
      <c r="A25" s="87" t="s">
        <v>161</v>
      </c>
      <c r="B25" s="88"/>
      <c r="C25" s="89"/>
      <c r="D25" s="89"/>
      <c r="E25" s="89"/>
      <c r="F25" s="89"/>
      <c r="G25" s="89"/>
      <c r="H25" s="89"/>
      <c r="I25" s="89"/>
      <c r="J25" s="89"/>
      <c r="K25" s="90"/>
    </row>
    <row r="26" spans="1:11" ht="20.25" customHeight="1">
      <c r="A26" s="79" t="s">
        <v>296</v>
      </c>
      <c r="B26" s="308" t="s">
        <v>297</v>
      </c>
      <c r="C26" s="377">
        <v>0</v>
      </c>
      <c r="D26" s="80"/>
      <c r="E26" s="377">
        <v>0</v>
      </c>
      <c r="F26" s="80"/>
      <c r="G26" s="377">
        <v>0</v>
      </c>
      <c r="H26" s="80"/>
      <c r="I26" s="377">
        <v>0</v>
      </c>
      <c r="J26" s="80"/>
      <c r="K26" s="375">
        <f t="shared" ref="K26:K27" si="1">SUM(C26,E26,G26,I26)</f>
        <v>0</v>
      </c>
    </row>
    <row r="27" spans="1:11" ht="20.25" customHeight="1">
      <c r="A27" s="84" t="s">
        <v>296</v>
      </c>
      <c r="B27" s="309" t="s">
        <v>297</v>
      </c>
      <c r="C27" s="378">
        <v>0</v>
      </c>
      <c r="D27" s="80"/>
      <c r="E27" s="378">
        <v>0</v>
      </c>
      <c r="F27" s="80"/>
      <c r="G27" s="378">
        <v>0</v>
      </c>
      <c r="H27" s="80"/>
      <c r="I27" s="378">
        <v>0</v>
      </c>
      <c r="J27" s="80"/>
      <c r="K27" s="375">
        <f t="shared" si="1"/>
        <v>0</v>
      </c>
    </row>
    <row r="28" spans="1:11" ht="30" customHeight="1" thickBot="1">
      <c r="A28" s="305"/>
      <c r="B28" s="306" t="s">
        <v>298</v>
      </c>
      <c r="C28" s="379">
        <f>SUM(C26:C27)</f>
        <v>0</v>
      </c>
      <c r="D28" s="247"/>
      <c r="E28" s="380">
        <f>SUM(E26:E27)</f>
        <v>0</v>
      </c>
      <c r="F28" s="247"/>
      <c r="G28" s="380">
        <f>SUM(G26:G27)</f>
        <v>0</v>
      </c>
      <c r="H28" s="247"/>
      <c r="I28" s="380">
        <f>SUM(I26:I27)</f>
        <v>0</v>
      </c>
      <c r="J28" s="247"/>
      <c r="K28" s="381">
        <f>SUM(K26:K27)</f>
        <v>0</v>
      </c>
    </row>
    <row r="29" spans="1:11" ht="12" customHeight="1">
      <c r="A29" s="243"/>
      <c r="B29" s="9"/>
      <c r="C29" s="244"/>
      <c r="D29" s="245"/>
      <c r="E29" s="244"/>
      <c r="F29" s="245"/>
      <c r="G29" s="244"/>
      <c r="H29" s="245"/>
      <c r="I29" s="244"/>
      <c r="J29" s="245"/>
      <c r="K29" s="246"/>
    </row>
  </sheetData>
  <sheetProtection selectLockedCells="1"/>
  <mergeCells count="4">
    <mergeCell ref="A17:B17"/>
    <mergeCell ref="A9:E9"/>
    <mergeCell ref="A11:B11"/>
    <mergeCell ref="A13:B13"/>
  </mergeCells>
  <dataValidations count="1">
    <dataValidation type="decimal" operator="greaterThanOrEqual" allowBlank="1" showInputMessage="1" showErrorMessage="1" sqref="E26:E27 I26:I27 G26:G27 G19:G22 I19:I22 E19:E22 C19:C22 C26:C27">
      <formula1>0</formula1>
    </dataValidation>
  </dataValidations>
  <pageMargins left="0.70866141732283461" right="0.70866141732283461" top="0.82677165354330706" bottom="0.27559055118110237" header="0.19685039370078741" footer="7.874015748031496E-2"/>
  <pageSetup paperSize="8" fitToHeight="0" orientation="landscape" r:id="rId1"/>
  <headerFooter>
    <oddHeader>&amp;L&amp;G&amp;R&amp;G</oddHeader>
    <oddFooter>&amp;L&amp;9&amp;A&amp;C&amp;P of &amp;N&amp;R&amp;D</oddFooter>
  </headerFooter>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T20"/>
  <sheetViews>
    <sheetView view="pageBreakPreview" zoomScale="120" zoomScaleNormal="100" zoomScaleSheetLayoutView="120" workbookViewId="0">
      <selection activeCell="A6" sqref="A6"/>
    </sheetView>
  </sheetViews>
  <sheetFormatPr defaultRowHeight="12.5"/>
  <cols>
    <col min="1" max="1" width="34.1796875" customWidth="1"/>
    <col min="2" max="2" width="8.453125" customWidth="1"/>
    <col min="3" max="3" width="9" customWidth="1"/>
    <col min="4" max="4" width="10.1796875" customWidth="1"/>
    <col min="5" max="5" width="7.26953125" customWidth="1"/>
    <col min="6" max="6" width="1.54296875" customWidth="1"/>
    <col min="7" max="9" width="10.7265625" customWidth="1"/>
    <col min="10" max="10" width="1.54296875" customWidth="1"/>
    <col min="11" max="13" width="10.7265625" customWidth="1"/>
    <col min="14" max="14" width="1.54296875" customWidth="1"/>
    <col min="15" max="17" width="10.7265625" customWidth="1"/>
    <col min="18" max="18" width="1.54296875" customWidth="1"/>
    <col min="19" max="19" width="10.7265625" customWidth="1"/>
  </cols>
  <sheetData>
    <row r="1" spans="1:20">
      <c r="A1" t="str">
        <f>" Tender ID: "&amp;TenderID</f>
        <v xml:space="preserve"> Tender ID: WP25007</v>
      </c>
    </row>
    <row r="2" spans="1:20">
      <c r="A2" t="str">
        <f>"Tender: "&amp;TenderFullName</f>
        <v>Tender: Provision of Facility Management Services for  New Jazan Airport</v>
      </c>
    </row>
    <row r="3" spans="1:20">
      <c r="A3" t="str">
        <f>"Bidder: " &amp; BidderName</f>
        <v xml:space="preserve">Bidder: </v>
      </c>
    </row>
    <row r="5" spans="1:20" ht="18">
      <c r="A5" s="185" t="s">
        <v>62</v>
      </c>
      <c r="B5" s="186"/>
      <c r="C5" s="186"/>
      <c r="D5" s="186"/>
      <c r="E5" s="186"/>
    </row>
    <row r="6" spans="1:20" ht="37.5">
      <c r="A6" s="181" t="s">
        <v>423</v>
      </c>
      <c r="B6" s="182"/>
      <c r="C6" s="182"/>
      <c r="D6" s="182"/>
      <c r="E6" s="182"/>
      <c r="F6" s="149"/>
      <c r="G6" s="149"/>
      <c r="H6" s="149"/>
      <c r="I6" s="149"/>
      <c r="J6" s="149"/>
      <c r="K6" s="149"/>
      <c r="L6" s="149"/>
      <c r="M6" s="149"/>
      <c r="N6" s="149"/>
      <c r="O6" s="149"/>
      <c r="P6" s="149"/>
      <c r="Q6" s="149"/>
      <c r="R6" s="149"/>
      <c r="S6" s="149"/>
      <c r="T6" s="149"/>
    </row>
    <row r="7" spans="1:20" ht="25.5" thickBot="1">
      <c r="A7" s="187" t="s">
        <v>299</v>
      </c>
      <c r="B7" s="188"/>
      <c r="C7" s="188"/>
      <c r="D7" s="188"/>
      <c r="E7" s="188"/>
      <c r="F7" s="188"/>
      <c r="G7" s="188"/>
      <c r="H7" s="188"/>
      <c r="I7" s="188"/>
      <c r="J7" s="189"/>
      <c r="K7" s="189"/>
      <c r="L7" s="189"/>
      <c r="M7" s="189"/>
      <c r="N7" s="189"/>
      <c r="O7" s="189"/>
      <c r="P7" s="189"/>
      <c r="Q7" s="189"/>
      <c r="R7" s="189"/>
      <c r="S7" s="189"/>
    </row>
    <row r="8" spans="1:20" ht="31.5" customHeight="1" thickBot="1">
      <c r="A8" s="192"/>
      <c r="B8" s="193"/>
      <c r="C8" s="530" t="s">
        <v>279</v>
      </c>
      <c r="D8" s="530"/>
      <c r="E8" s="530"/>
      <c r="F8" s="4"/>
      <c r="G8" s="531" t="s">
        <v>280</v>
      </c>
      <c r="H8" s="532"/>
      <c r="I8" s="532"/>
      <c r="J8" s="4"/>
      <c r="K8" s="531" t="s">
        <v>281</v>
      </c>
      <c r="L8" s="532"/>
      <c r="M8" s="532"/>
      <c r="N8" s="4"/>
      <c r="O8" s="531" t="s">
        <v>282</v>
      </c>
      <c r="P8" s="532"/>
      <c r="Q8" s="532"/>
      <c r="R8" s="4"/>
      <c r="S8" s="241"/>
      <c r="T8" s="4"/>
    </row>
    <row r="9" spans="1:20" ht="13.5" thickBot="1">
      <c r="A9" s="194" t="s">
        <v>187</v>
      </c>
      <c r="B9" s="183"/>
      <c r="C9" s="172" t="s">
        <v>300</v>
      </c>
      <c r="D9" s="172" t="s">
        <v>301</v>
      </c>
      <c r="E9" s="172" t="s">
        <v>302</v>
      </c>
      <c r="G9" s="172" t="s">
        <v>300</v>
      </c>
      <c r="H9" s="172" t="s">
        <v>301</v>
      </c>
      <c r="I9" s="172" t="s">
        <v>302</v>
      </c>
      <c r="K9" s="172" t="s">
        <v>300</v>
      </c>
      <c r="L9" s="172" t="s">
        <v>301</v>
      </c>
      <c r="M9" s="172" t="s">
        <v>302</v>
      </c>
      <c r="O9" s="172" t="s">
        <v>300</v>
      </c>
      <c r="P9" s="172" t="s">
        <v>301</v>
      </c>
      <c r="Q9" s="172" t="s">
        <v>302</v>
      </c>
      <c r="S9" s="172" t="s">
        <v>302</v>
      </c>
      <c r="T9" s="4"/>
    </row>
    <row r="10" spans="1:20" ht="13.5" thickBot="1">
      <c r="A10" s="333"/>
      <c r="B10" s="311"/>
      <c r="C10" s="311"/>
      <c r="D10" s="197" t="s">
        <v>113</v>
      </c>
      <c r="E10" s="332">
        <f>SUM(E12:E17)</f>
        <v>0</v>
      </c>
      <c r="F10" s="3"/>
      <c r="G10" s="312"/>
      <c r="H10" s="197" t="s">
        <v>113</v>
      </c>
      <c r="I10" s="332">
        <f>SUM(I12:I17)</f>
        <v>0</v>
      </c>
      <c r="J10" s="3"/>
      <c r="K10" s="312"/>
      <c r="L10" s="197" t="s">
        <v>113</v>
      </c>
      <c r="M10" s="332">
        <f>SUM(M12:M17)</f>
        <v>0</v>
      </c>
      <c r="N10" s="3"/>
      <c r="O10" s="312"/>
      <c r="P10" s="197" t="s">
        <v>113</v>
      </c>
      <c r="Q10" s="332">
        <f>SUM(Q12:Q17)</f>
        <v>0</v>
      </c>
      <c r="R10" s="3"/>
      <c r="S10" s="327">
        <f>SUM(S12:S17)</f>
        <v>0</v>
      </c>
      <c r="T10" s="4"/>
    </row>
    <row r="11" spans="1:20">
      <c r="C11" s="5"/>
      <c r="D11" s="5"/>
      <c r="E11" s="5"/>
      <c r="F11" s="5"/>
      <c r="G11" s="5"/>
      <c r="H11" s="5"/>
      <c r="I11" s="5"/>
      <c r="J11" s="5"/>
      <c r="K11" s="5"/>
      <c r="L11" s="5"/>
      <c r="M11" s="5"/>
      <c r="N11" s="5"/>
      <c r="O11" s="5"/>
      <c r="P11" s="5"/>
      <c r="Q11" s="5"/>
      <c r="R11" s="5"/>
      <c r="S11" s="5"/>
      <c r="T11" s="4"/>
    </row>
    <row r="12" spans="1:20" ht="13">
      <c r="A12" s="328" t="s">
        <v>187</v>
      </c>
      <c r="B12" s="334"/>
      <c r="C12" s="315">
        <v>0</v>
      </c>
      <c r="D12" s="316">
        <v>0</v>
      </c>
      <c r="E12" s="337">
        <f>D12*C12</f>
        <v>0</v>
      </c>
      <c r="F12" s="341"/>
      <c r="G12" s="315">
        <v>0</v>
      </c>
      <c r="H12" s="316">
        <v>0</v>
      </c>
      <c r="I12" s="337">
        <f>H12*G12</f>
        <v>0</v>
      </c>
      <c r="J12" s="341"/>
      <c r="K12" s="315">
        <v>0</v>
      </c>
      <c r="L12" s="316">
        <v>0</v>
      </c>
      <c r="M12" s="337">
        <f>L12*K12</f>
        <v>0</v>
      </c>
      <c r="N12" s="341"/>
      <c r="O12" s="315">
        <v>0</v>
      </c>
      <c r="P12" s="316">
        <v>0</v>
      </c>
      <c r="Q12" s="337">
        <f>P12*O12</f>
        <v>0</v>
      </c>
      <c r="R12" s="341"/>
      <c r="S12" s="343">
        <f>Q12+M12+I12+E12</f>
        <v>0</v>
      </c>
    </row>
    <row r="13" spans="1:20" ht="13">
      <c r="A13" s="329" t="s">
        <v>187</v>
      </c>
      <c r="B13" s="335"/>
      <c r="C13" s="338">
        <v>0</v>
      </c>
      <c r="D13" s="330">
        <v>0</v>
      </c>
      <c r="E13" s="339">
        <f t="shared" ref="E13:E17" si="0">D13*C13</f>
        <v>0</v>
      </c>
      <c r="F13" s="342"/>
      <c r="G13" s="338">
        <v>0</v>
      </c>
      <c r="H13" s="330">
        <v>0</v>
      </c>
      <c r="I13" s="339">
        <f t="shared" ref="I13:I17" si="1">H13*G13</f>
        <v>0</v>
      </c>
      <c r="J13" s="342"/>
      <c r="K13" s="338">
        <v>0</v>
      </c>
      <c r="L13" s="330">
        <v>0</v>
      </c>
      <c r="M13" s="339">
        <f t="shared" ref="M13:M17" si="2">L13*K13</f>
        <v>0</v>
      </c>
      <c r="N13" s="342"/>
      <c r="O13" s="338">
        <v>0</v>
      </c>
      <c r="P13" s="330">
        <v>0</v>
      </c>
      <c r="Q13" s="339">
        <f t="shared" ref="Q13:Q17" si="3">P13*O13</f>
        <v>0</v>
      </c>
      <c r="R13" s="342"/>
      <c r="S13" s="344">
        <f t="shared" ref="S13:S17" si="4">Q13+M13+I13+E13</f>
        <v>0</v>
      </c>
    </row>
    <row r="14" spans="1:20" ht="13">
      <c r="A14" s="329" t="s">
        <v>187</v>
      </c>
      <c r="B14" s="335"/>
      <c r="C14" s="338">
        <v>0</v>
      </c>
      <c r="D14" s="330">
        <v>0</v>
      </c>
      <c r="E14" s="339">
        <f t="shared" si="0"/>
        <v>0</v>
      </c>
      <c r="F14" s="342"/>
      <c r="G14" s="338">
        <v>0</v>
      </c>
      <c r="H14" s="330">
        <v>0</v>
      </c>
      <c r="I14" s="339">
        <f t="shared" si="1"/>
        <v>0</v>
      </c>
      <c r="J14" s="342"/>
      <c r="K14" s="338">
        <v>0</v>
      </c>
      <c r="L14" s="330">
        <v>0</v>
      </c>
      <c r="M14" s="339">
        <f t="shared" si="2"/>
        <v>0</v>
      </c>
      <c r="N14" s="342"/>
      <c r="O14" s="338">
        <v>0</v>
      </c>
      <c r="P14" s="330">
        <v>0</v>
      </c>
      <c r="Q14" s="339">
        <f t="shared" si="3"/>
        <v>0</v>
      </c>
      <c r="R14" s="342"/>
      <c r="S14" s="344">
        <f t="shared" si="4"/>
        <v>0</v>
      </c>
    </row>
    <row r="15" spans="1:20" ht="13">
      <c r="A15" s="329" t="s">
        <v>187</v>
      </c>
      <c r="B15" s="335"/>
      <c r="C15" s="338">
        <v>0</v>
      </c>
      <c r="D15" s="330">
        <v>0</v>
      </c>
      <c r="E15" s="339">
        <f t="shared" si="0"/>
        <v>0</v>
      </c>
      <c r="F15" s="342"/>
      <c r="G15" s="338">
        <v>0</v>
      </c>
      <c r="H15" s="330">
        <v>0</v>
      </c>
      <c r="I15" s="339">
        <f t="shared" si="1"/>
        <v>0</v>
      </c>
      <c r="J15" s="342"/>
      <c r="K15" s="338">
        <v>0</v>
      </c>
      <c r="L15" s="330">
        <v>0</v>
      </c>
      <c r="M15" s="339">
        <f t="shared" si="2"/>
        <v>0</v>
      </c>
      <c r="N15" s="342"/>
      <c r="O15" s="338">
        <v>0</v>
      </c>
      <c r="P15" s="330">
        <v>0</v>
      </c>
      <c r="Q15" s="339">
        <f t="shared" si="3"/>
        <v>0</v>
      </c>
      <c r="R15" s="342"/>
      <c r="S15" s="344">
        <f t="shared" si="4"/>
        <v>0</v>
      </c>
    </row>
    <row r="16" spans="1:20" ht="13">
      <c r="A16" s="329" t="s">
        <v>187</v>
      </c>
      <c r="B16" s="335"/>
      <c r="C16" s="338">
        <v>0</v>
      </c>
      <c r="D16" s="330">
        <v>0</v>
      </c>
      <c r="E16" s="339">
        <f t="shared" si="0"/>
        <v>0</v>
      </c>
      <c r="F16" s="342"/>
      <c r="G16" s="338">
        <v>0</v>
      </c>
      <c r="H16" s="330">
        <v>0</v>
      </c>
      <c r="I16" s="339">
        <f t="shared" si="1"/>
        <v>0</v>
      </c>
      <c r="J16" s="342"/>
      <c r="K16" s="338">
        <v>0</v>
      </c>
      <c r="L16" s="330">
        <v>0</v>
      </c>
      <c r="M16" s="339">
        <f t="shared" si="2"/>
        <v>0</v>
      </c>
      <c r="N16" s="342"/>
      <c r="O16" s="338">
        <v>0</v>
      </c>
      <c r="P16" s="330">
        <v>0</v>
      </c>
      <c r="Q16" s="339">
        <f t="shared" si="3"/>
        <v>0</v>
      </c>
      <c r="R16" s="342"/>
      <c r="S16" s="344">
        <f t="shared" si="4"/>
        <v>0</v>
      </c>
    </row>
    <row r="17" spans="1:19" ht="13">
      <c r="A17" s="331" t="s">
        <v>187</v>
      </c>
      <c r="B17" s="336"/>
      <c r="C17" s="318">
        <v>0</v>
      </c>
      <c r="D17" s="319">
        <v>0</v>
      </c>
      <c r="E17" s="340">
        <f t="shared" si="0"/>
        <v>0</v>
      </c>
      <c r="F17" s="342"/>
      <c r="G17" s="318">
        <v>0</v>
      </c>
      <c r="H17" s="319">
        <v>0</v>
      </c>
      <c r="I17" s="340">
        <f t="shared" si="1"/>
        <v>0</v>
      </c>
      <c r="J17" s="342"/>
      <c r="K17" s="318">
        <v>0</v>
      </c>
      <c r="L17" s="319">
        <v>0</v>
      </c>
      <c r="M17" s="340">
        <f t="shared" si="2"/>
        <v>0</v>
      </c>
      <c r="N17" s="342"/>
      <c r="O17" s="318">
        <v>0</v>
      </c>
      <c r="P17" s="319">
        <v>0</v>
      </c>
      <c r="Q17" s="340">
        <f t="shared" si="3"/>
        <v>0</v>
      </c>
      <c r="R17" s="342"/>
      <c r="S17" s="345">
        <f t="shared" si="4"/>
        <v>0</v>
      </c>
    </row>
    <row r="18" spans="1:19">
      <c r="A18" s="27"/>
      <c r="B18" s="27"/>
      <c r="C18" s="10"/>
      <c r="D18" s="10"/>
      <c r="E18" s="10"/>
      <c r="F18" s="10"/>
      <c r="G18" s="10"/>
      <c r="H18" s="10"/>
      <c r="I18" s="10"/>
      <c r="J18" s="10"/>
      <c r="K18" s="10"/>
      <c r="L18" s="10"/>
      <c r="M18" s="10"/>
      <c r="N18" s="10"/>
      <c r="O18" s="10"/>
      <c r="P18" s="10"/>
      <c r="Q18" s="10"/>
      <c r="R18" s="10"/>
      <c r="S18" s="10"/>
    </row>
    <row r="19" spans="1:19">
      <c r="A19" s="27"/>
      <c r="B19" s="27"/>
      <c r="C19" s="10"/>
      <c r="D19" s="10"/>
      <c r="E19" s="10"/>
      <c r="F19" s="10"/>
      <c r="G19" s="10"/>
      <c r="H19" s="10"/>
      <c r="I19" s="10"/>
      <c r="J19" s="10"/>
      <c r="K19" s="10"/>
      <c r="L19" s="10"/>
      <c r="M19" s="10"/>
      <c r="N19" s="10"/>
      <c r="O19" s="10"/>
      <c r="P19" s="10"/>
      <c r="Q19" s="10"/>
      <c r="R19" s="10"/>
      <c r="S19" s="10"/>
    </row>
    <row r="20" spans="1:19">
      <c r="A20" s="27"/>
      <c r="B20" s="27"/>
      <c r="C20" s="10"/>
      <c r="D20" s="10"/>
      <c r="E20" s="10"/>
      <c r="F20" s="10"/>
      <c r="G20" s="10"/>
      <c r="H20" s="10"/>
      <c r="I20" s="10"/>
      <c r="J20" s="10"/>
      <c r="K20" s="10"/>
      <c r="L20" s="10"/>
      <c r="M20" s="10"/>
      <c r="N20" s="10"/>
      <c r="O20" s="10"/>
      <c r="P20" s="10"/>
      <c r="Q20" s="10"/>
      <c r="R20" s="10"/>
      <c r="S20" s="10"/>
    </row>
  </sheetData>
  <mergeCells count="4">
    <mergeCell ref="C8:E8"/>
    <mergeCell ref="G8:I8"/>
    <mergeCell ref="K8:M8"/>
    <mergeCell ref="O8:Q8"/>
  </mergeCells>
  <conditionalFormatting sqref="A12:A17">
    <cfRule type="expression" dxfId="10" priority="1">
      <formula>IF(A12="Description",TRUE,FALSE)</formula>
    </cfRule>
  </conditionalFormatting>
  <dataValidations count="1">
    <dataValidation type="decimal" operator="greaterThanOrEqual" allowBlank="1" showInputMessage="1" showErrorMessage="1" sqref="C12:E17 O12:Q17 K12:M17 G12:I17 S12:S17">
      <formula1>0</formula1>
    </dataValidation>
  </dataValidations>
  <pageMargins left="0.7" right="0.7" top="0.75" bottom="0.75" header="0.3" footer="0.3"/>
  <pageSetup scale="24"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FF00"/>
    <pageSetUpPr fitToPage="1"/>
  </sheetPr>
  <dimension ref="A1:Y21"/>
  <sheetViews>
    <sheetView showGridLines="0" topLeftCell="A2" zoomScale="85" zoomScaleNormal="85" workbookViewId="0">
      <selection activeCell="A6" sqref="A6"/>
    </sheetView>
  </sheetViews>
  <sheetFormatPr defaultColWidth="8.81640625" defaultRowHeight="12.5"/>
  <cols>
    <col min="1" max="1" width="36.7265625" customWidth="1"/>
    <col min="2" max="2" width="38.26953125" customWidth="1"/>
    <col min="3" max="3" width="15.54296875" customWidth="1"/>
    <col min="4" max="4" width="10.54296875" customWidth="1"/>
    <col min="5" max="5" width="15.54296875" customWidth="1"/>
    <col min="6" max="6" width="5.7265625" customWidth="1"/>
    <col min="7" max="7" width="15.54296875" customWidth="1"/>
    <col min="8" max="8" width="10.54296875" customWidth="1"/>
    <col min="9" max="9" width="15.54296875" customWidth="1"/>
    <col min="10" max="10" width="5.7265625" customWidth="1"/>
    <col min="11" max="11" width="15.54296875" customWidth="1"/>
    <col min="12" max="12" width="10.54296875" customWidth="1"/>
    <col min="13" max="13" width="15.54296875" customWidth="1"/>
    <col min="14" max="14" width="5.7265625" customWidth="1"/>
    <col min="15" max="15" width="15.54296875" customWidth="1"/>
    <col min="16" max="16" width="10.54296875" customWidth="1"/>
    <col min="17" max="17" width="10.7265625" customWidth="1"/>
    <col min="18" max="18" width="5.7265625" customWidth="1"/>
    <col min="19" max="19" width="15.54296875" customWidth="1"/>
    <col min="20" max="20" width="10.54296875" customWidth="1"/>
    <col min="21" max="21" width="15.54296875" customWidth="1"/>
  </cols>
  <sheetData>
    <row r="1" spans="1:25">
      <c r="A1" t="str">
        <f>" Tender ID: "&amp;TenderID</f>
        <v xml:space="preserve"> Tender ID: WP25007</v>
      </c>
    </row>
    <row r="2" spans="1:25">
      <c r="A2" t="str">
        <f>"Tender: "&amp;TenderFullName</f>
        <v>Tender: Provision of Facility Management Services for  New Jazan Airport</v>
      </c>
    </row>
    <row r="3" spans="1:25">
      <c r="A3" t="str">
        <f>"Bidder: " &amp; BidderName</f>
        <v xml:space="preserve">Bidder: </v>
      </c>
    </row>
    <row r="5" spans="1:25" ht="18">
      <c r="A5" s="185" t="s">
        <v>62</v>
      </c>
      <c r="B5" s="186"/>
    </row>
    <row r="6" spans="1:25" s="15" customFormat="1" ht="102" customHeight="1">
      <c r="A6" s="181" t="s">
        <v>422</v>
      </c>
      <c r="B6" s="182"/>
      <c r="C6" s="182"/>
      <c r="D6" s="149"/>
      <c r="E6" s="149"/>
      <c r="F6" s="149"/>
      <c r="G6" s="149"/>
      <c r="H6" s="149"/>
      <c r="I6" s="149"/>
      <c r="J6" s="149"/>
      <c r="K6" s="149"/>
      <c r="L6" s="149"/>
      <c r="M6" s="149"/>
      <c r="N6" s="149"/>
      <c r="O6" s="149"/>
      <c r="P6" s="149"/>
      <c r="Q6" s="149"/>
      <c r="R6" s="149"/>
      <c r="S6" s="149"/>
      <c r="T6" s="149"/>
      <c r="U6" s="149"/>
      <c r="V6" s="149"/>
      <c r="W6" s="149"/>
      <c r="X6" s="149"/>
      <c r="Y6" s="149"/>
    </row>
    <row r="7" spans="1:25" ht="25.5" thickBot="1">
      <c r="A7" s="187" t="s">
        <v>303</v>
      </c>
      <c r="B7" s="188"/>
      <c r="C7" s="188"/>
      <c r="D7" s="188"/>
      <c r="E7" s="188"/>
      <c r="F7" s="188"/>
      <c r="G7" s="188"/>
      <c r="H7" s="189"/>
      <c r="I7" s="189"/>
      <c r="J7" s="189"/>
      <c r="K7" s="189"/>
      <c r="L7" s="189"/>
      <c r="M7" s="189"/>
      <c r="N7" s="189"/>
      <c r="O7" s="189"/>
      <c r="P7" s="189"/>
      <c r="Q7" s="189"/>
      <c r="R7" s="189"/>
      <c r="S7" s="189"/>
    </row>
    <row r="8" spans="1:25" s="4" customFormat="1" ht="43.4" customHeight="1" thickBot="1">
      <c r="A8" s="183" t="s">
        <v>304</v>
      </c>
      <c r="B8" s="184"/>
      <c r="C8" s="481" t="s">
        <v>279</v>
      </c>
      <c r="D8" s="481"/>
      <c r="E8" s="481"/>
      <c r="G8" s="481" t="s">
        <v>280</v>
      </c>
      <c r="H8" s="481"/>
      <c r="I8" s="481"/>
      <c r="K8" s="481" t="s">
        <v>281</v>
      </c>
      <c r="L8" s="481"/>
      <c r="M8" s="481"/>
      <c r="O8" s="481" t="s">
        <v>282</v>
      </c>
      <c r="P8" s="481"/>
      <c r="Q8" s="481"/>
      <c r="S8" s="354" t="s">
        <v>283</v>
      </c>
    </row>
    <row r="9" spans="1:25" s="4" customFormat="1" ht="50.25" customHeight="1" thickBot="1">
      <c r="A9" s="183"/>
      <c r="B9" s="183"/>
      <c r="C9" s="172" t="s">
        <v>300</v>
      </c>
      <c r="D9" s="172" t="s">
        <v>301</v>
      </c>
      <c r="E9" s="172" t="s">
        <v>305</v>
      </c>
      <c r="F9"/>
      <c r="G9" s="172" t="s">
        <v>300</v>
      </c>
      <c r="H9" s="172" t="s">
        <v>301</v>
      </c>
      <c r="I9" s="172" t="s">
        <v>305</v>
      </c>
      <c r="J9"/>
      <c r="K9" s="172" t="s">
        <v>300</v>
      </c>
      <c r="L9" s="172" t="s">
        <v>301</v>
      </c>
      <c r="M9" s="172" t="s">
        <v>305</v>
      </c>
      <c r="N9"/>
      <c r="O9" s="172" t="s">
        <v>300</v>
      </c>
      <c r="P9" s="172" t="s">
        <v>301</v>
      </c>
      <c r="Q9" s="172" t="s">
        <v>305</v>
      </c>
      <c r="R9"/>
      <c r="S9" s="172" t="s">
        <v>286</v>
      </c>
    </row>
    <row r="10" spans="1:25" s="4" customFormat="1" ht="30" customHeight="1" thickBot="1">
      <c r="A10" s="382"/>
      <c r="B10" s="382"/>
      <c r="C10" s="535" t="s">
        <v>306</v>
      </c>
      <c r="D10" s="536"/>
      <c r="E10" s="177">
        <f>+SUM(E13:E18)</f>
        <v>0</v>
      </c>
      <c r="F10" s="3"/>
      <c r="G10" s="537" t="s">
        <v>306</v>
      </c>
      <c r="H10" s="536"/>
      <c r="I10" s="177">
        <f>+SUM(I13:I18)</f>
        <v>0</v>
      </c>
      <c r="J10" s="3"/>
      <c r="K10" s="537" t="s">
        <v>306</v>
      </c>
      <c r="L10" s="536"/>
      <c r="M10" s="177">
        <f>+SUM(M13:M18)</f>
        <v>0</v>
      </c>
      <c r="N10" s="3"/>
      <c r="O10" s="537" t="s">
        <v>306</v>
      </c>
      <c r="P10" s="536"/>
      <c r="Q10" s="177">
        <f>+SUM(Q13:Q18)</f>
        <v>0</v>
      </c>
      <c r="R10" s="3"/>
      <c r="S10" s="390">
        <f>SUM(S13,S14,S15,S16,S17,S18)</f>
        <v>0</v>
      </c>
    </row>
    <row r="11" spans="1:25" ht="10" customHeight="1" thickBot="1">
      <c r="A11" s="27"/>
      <c r="B11" s="27"/>
      <c r="C11" s="10"/>
      <c r="D11" s="10"/>
      <c r="E11" s="10"/>
      <c r="F11" s="10"/>
      <c r="G11" s="10"/>
      <c r="H11" s="10"/>
      <c r="I11" s="10"/>
      <c r="J11" s="10"/>
      <c r="K11" s="10"/>
      <c r="L11" s="10"/>
      <c r="M11" s="10"/>
      <c r="N11" s="10"/>
      <c r="O11" s="10"/>
      <c r="P11" s="10"/>
      <c r="Q11" s="10"/>
      <c r="R11" s="10"/>
      <c r="S11" s="10"/>
    </row>
    <row r="12" spans="1:25" ht="30" customHeight="1">
      <c r="A12" s="533" t="str" cm="1">
        <f t="array" ref="A12">INDEX(Airports,COUNTIF($A$11:$A11,"Section Total"))</f>
        <v>FM</v>
      </c>
      <c r="B12" s="534"/>
      <c r="C12" s="173"/>
      <c r="D12" s="173"/>
      <c r="E12" s="173"/>
      <c r="F12" s="173"/>
      <c r="G12" s="173"/>
      <c r="H12" s="173"/>
      <c r="I12" s="173"/>
      <c r="J12" s="173"/>
      <c r="K12" s="173"/>
      <c r="L12" s="173"/>
      <c r="M12" s="173"/>
      <c r="N12" s="173"/>
      <c r="O12" s="173"/>
      <c r="P12" s="173"/>
      <c r="Q12" s="173"/>
      <c r="R12" s="173"/>
      <c r="S12" s="174"/>
    </row>
    <row r="13" spans="1:25" ht="20.149999999999999" customHeight="1">
      <c r="A13" s="176" t="s">
        <v>307</v>
      </c>
      <c r="B13" s="360" t="s">
        <v>187</v>
      </c>
      <c r="C13" s="178">
        <v>0</v>
      </c>
      <c r="D13" s="178">
        <v>0</v>
      </c>
      <c r="E13" s="179">
        <f>C13*D13</f>
        <v>0</v>
      </c>
      <c r="F13" s="175"/>
      <c r="G13" s="178">
        <v>0</v>
      </c>
      <c r="H13" s="178">
        <v>0</v>
      </c>
      <c r="I13" s="179">
        <f t="shared" ref="I13:I18" si="0">G13*H13</f>
        <v>0</v>
      </c>
      <c r="J13" s="175"/>
      <c r="K13" s="178">
        <v>0</v>
      </c>
      <c r="L13" s="178">
        <v>0</v>
      </c>
      <c r="M13" s="179">
        <f>K13*L13</f>
        <v>0</v>
      </c>
      <c r="N13" s="175"/>
      <c r="O13" s="178">
        <v>0</v>
      </c>
      <c r="P13" s="178">
        <v>0</v>
      </c>
      <c r="Q13" s="179">
        <f t="shared" ref="Q13:Q18" si="1">O13*P13</f>
        <v>0</v>
      </c>
      <c r="R13" s="175"/>
      <c r="S13" s="180">
        <f>SUM(E13,I13,M13,Q13)</f>
        <v>0</v>
      </c>
    </row>
    <row r="14" spans="1:25" ht="20.149999999999999" customHeight="1">
      <c r="A14" s="176" t="s">
        <v>308</v>
      </c>
      <c r="B14" s="360" t="s">
        <v>187</v>
      </c>
      <c r="C14" s="178"/>
      <c r="D14" s="178"/>
      <c r="E14" s="179">
        <f t="shared" ref="E14:E18" si="2">C14*D14</f>
        <v>0</v>
      </c>
      <c r="F14" s="175"/>
      <c r="G14" s="178">
        <v>0</v>
      </c>
      <c r="H14" s="178">
        <v>0</v>
      </c>
      <c r="I14" s="179">
        <f t="shared" si="0"/>
        <v>0</v>
      </c>
      <c r="J14" s="175"/>
      <c r="K14" s="178">
        <v>0</v>
      </c>
      <c r="L14" s="178">
        <v>0</v>
      </c>
      <c r="M14" s="179">
        <f t="shared" ref="M14:M17" si="3">+K14*L14</f>
        <v>0</v>
      </c>
      <c r="N14" s="175"/>
      <c r="O14" s="178">
        <v>0</v>
      </c>
      <c r="P14" s="178">
        <v>0</v>
      </c>
      <c r="Q14" s="179">
        <f t="shared" si="1"/>
        <v>0</v>
      </c>
      <c r="R14" s="175"/>
      <c r="S14" s="180">
        <f t="shared" ref="S14:S18" si="4">SUM(E14,I14,M14,Q14)</f>
        <v>0</v>
      </c>
    </row>
    <row r="15" spans="1:25" ht="20.149999999999999" customHeight="1">
      <c r="A15" s="176" t="s">
        <v>309</v>
      </c>
      <c r="B15" s="360" t="s">
        <v>187</v>
      </c>
      <c r="C15" s="178"/>
      <c r="D15" s="178"/>
      <c r="E15" s="179">
        <f t="shared" si="2"/>
        <v>0</v>
      </c>
      <c r="F15" s="175"/>
      <c r="G15" s="178">
        <v>0</v>
      </c>
      <c r="H15" s="178">
        <v>0</v>
      </c>
      <c r="I15" s="179">
        <f t="shared" si="0"/>
        <v>0</v>
      </c>
      <c r="J15" s="175"/>
      <c r="K15" s="178">
        <v>0</v>
      </c>
      <c r="L15" s="178">
        <v>0</v>
      </c>
      <c r="M15" s="179">
        <f t="shared" si="3"/>
        <v>0</v>
      </c>
      <c r="N15" s="175"/>
      <c r="O15" s="178">
        <v>0</v>
      </c>
      <c r="P15" s="178">
        <v>0</v>
      </c>
      <c r="Q15" s="179">
        <f t="shared" si="1"/>
        <v>0</v>
      </c>
      <c r="R15" s="175"/>
      <c r="S15" s="180">
        <f t="shared" si="4"/>
        <v>0</v>
      </c>
    </row>
    <row r="16" spans="1:25" ht="20.149999999999999" customHeight="1">
      <c r="A16" s="176" t="s">
        <v>310</v>
      </c>
      <c r="B16" s="360" t="s">
        <v>187</v>
      </c>
      <c r="C16" s="178"/>
      <c r="D16" s="178"/>
      <c r="E16" s="179">
        <f t="shared" si="2"/>
        <v>0</v>
      </c>
      <c r="F16" s="175"/>
      <c r="G16" s="178">
        <v>0</v>
      </c>
      <c r="H16" s="178">
        <v>0</v>
      </c>
      <c r="I16" s="179">
        <f t="shared" si="0"/>
        <v>0</v>
      </c>
      <c r="J16" s="175"/>
      <c r="K16" s="178">
        <v>0</v>
      </c>
      <c r="L16" s="178">
        <v>0</v>
      </c>
      <c r="M16" s="179">
        <f t="shared" si="3"/>
        <v>0</v>
      </c>
      <c r="N16" s="175"/>
      <c r="O16" s="178">
        <v>0</v>
      </c>
      <c r="P16" s="178">
        <v>0</v>
      </c>
      <c r="Q16" s="179">
        <f t="shared" si="1"/>
        <v>0</v>
      </c>
      <c r="R16" s="175"/>
      <c r="S16" s="180">
        <f t="shared" si="4"/>
        <v>0</v>
      </c>
    </row>
    <row r="17" spans="1:19" ht="20.149999999999999" customHeight="1">
      <c r="A17" s="176" t="s">
        <v>311</v>
      </c>
      <c r="B17" s="360" t="s">
        <v>187</v>
      </c>
      <c r="C17" s="178"/>
      <c r="D17" s="178"/>
      <c r="E17" s="179">
        <f t="shared" si="2"/>
        <v>0</v>
      </c>
      <c r="F17" s="175"/>
      <c r="G17" s="178">
        <v>0</v>
      </c>
      <c r="H17" s="178">
        <v>0</v>
      </c>
      <c r="I17" s="179">
        <f t="shared" si="0"/>
        <v>0</v>
      </c>
      <c r="J17" s="175"/>
      <c r="K17" s="178">
        <v>0</v>
      </c>
      <c r="L17" s="178">
        <v>0</v>
      </c>
      <c r="M17" s="179">
        <f t="shared" si="3"/>
        <v>0</v>
      </c>
      <c r="N17" s="175"/>
      <c r="O17" s="178">
        <v>0</v>
      </c>
      <c r="P17" s="178">
        <v>0</v>
      </c>
      <c r="Q17" s="179">
        <f t="shared" si="1"/>
        <v>0</v>
      </c>
      <c r="R17" s="175"/>
      <c r="S17" s="180">
        <f t="shared" si="4"/>
        <v>0</v>
      </c>
    </row>
    <row r="18" spans="1:19" ht="20.149999999999999" customHeight="1">
      <c r="A18" s="176" t="s">
        <v>312</v>
      </c>
      <c r="B18" s="360" t="s">
        <v>187</v>
      </c>
      <c r="C18" s="178"/>
      <c r="D18" s="178"/>
      <c r="E18" s="179">
        <f t="shared" si="2"/>
        <v>0</v>
      </c>
      <c r="F18" s="175"/>
      <c r="G18" s="178">
        <v>0</v>
      </c>
      <c r="H18" s="178">
        <v>0</v>
      </c>
      <c r="I18" s="179">
        <f t="shared" si="0"/>
        <v>0</v>
      </c>
      <c r="J18" s="175"/>
      <c r="K18" s="178">
        <v>0</v>
      </c>
      <c r="L18" s="178">
        <v>0</v>
      </c>
      <c r="M18" s="179">
        <f>+K18*L18</f>
        <v>0</v>
      </c>
      <c r="N18" s="175"/>
      <c r="O18" s="178">
        <v>0</v>
      </c>
      <c r="P18" s="178">
        <v>0</v>
      </c>
      <c r="Q18" s="179">
        <f t="shared" si="1"/>
        <v>0</v>
      </c>
      <c r="R18" s="175"/>
      <c r="S18" s="180">
        <f t="shared" si="4"/>
        <v>0</v>
      </c>
    </row>
    <row r="19" spans="1:19" ht="10" customHeight="1">
      <c r="A19" s="27"/>
      <c r="B19" s="27"/>
      <c r="C19" s="10"/>
      <c r="D19" s="10"/>
      <c r="E19" s="10"/>
      <c r="F19" s="10"/>
      <c r="G19" s="10"/>
      <c r="H19" s="10"/>
      <c r="I19" s="10"/>
      <c r="J19" s="10"/>
      <c r="K19" s="10"/>
      <c r="L19" s="10"/>
      <c r="M19" s="10"/>
      <c r="N19" s="10"/>
      <c r="O19" s="10"/>
      <c r="P19" s="10"/>
      <c r="Q19" s="10"/>
      <c r="R19" s="10"/>
      <c r="S19" s="10"/>
    </row>
    <row r="20" spans="1:19" ht="10" customHeight="1">
      <c r="A20" s="27"/>
      <c r="B20" s="27"/>
      <c r="C20" s="10"/>
      <c r="D20" s="10"/>
      <c r="E20" s="10"/>
      <c r="F20" s="10"/>
      <c r="G20" s="10"/>
      <c r="H20" s="10"/>
      <c r="I20" s="10"/>
      <c r="J20" s="10"/>
      <c r="K20" s="10"/>
      <c r="L20" s="10"/>
      <c r="M20" s="10"/>
      <c r="N20" s="10"/>
      <c r="O20" s="10"/>
      <c r="P20" s="10"/>
      <c r="Q20" s="10"/>
      <c r="R20" s="10"/>
      <c r="S20" s="10"/>
    </row>
    <row r="21" spans="1:19">
      <c r="A21" s="27"/>
      <c r="B21" s="27"/>
      <c r="C21" s="10"/>
      <c r="D21" s="10"/>
      <c r="E21" s="10"/>
      <c r="F21" s="10"/>
      <c r="G21" s="10"/>
      <c r="H21" s="10"/>
      <c r="I21" s="10"/>
      <c r="J21" s="10"/>
      <c r="K21" s="10"/>
      <c r="L21" s="10"/>
      <c r="M21" s="10"/>
      <c r="N21" s="10"/>
      <c r="O21" s="10"/>
      <c r="P21" s="10"/>
      <c r="Q21" s="10"/>
      <c r="R21" s="10"/>
      <c r="S21" s="10"/>
    </row>
  </sheetData>
  <sheetProtection selectLockedCells="1"/>
  <customSheetViews>
    <customSheetView guid="{482D6BF3-1E87-4455-8864-8E3D358E2676}" scale="60" showPageBreaks="1" showGridLines="0" fitToPage="1" printArea="1" view="pageBreakPreview">
      <pane xSplit="1.3443983402489628" ySplit="11" topLeftCell="C13" activePane="bottomRight" state="frozen"/>
      <selection pane="bottomRight" activeCell="B32" sqref="B32"/>
      <rowBreaks count="1" manualBreakCount="1">
        <brk id="56" max="24" man="1"/>
      </rowBreaks>
      <pageMargins left="0" right="0" top="0" bottom="0" header="0" footer="0"/>
      <pageSetup paperSize="8" scale="55" fitToHeight="0" orientation="landscape" r:id="rId1"/>
      <headerFooter>
        <oddHeader>&amp;L&amp;G&amp;R&amp;G</oddHeader>
        <oddFooter>&amp;L&amp;9&amp;A&amp;C&amp;P of &amp;N&amp;R&amp;D</oddFooter>
      </headerFooter>
    </customSheetView>
  </customSheetViews>
  <mergeCells count="9">
    <mergeCell ref="O8:Q8"/>
    <mergeCell ref="A12:B12"/>
    <mergeCell ref="C8:E8"/>
    <mergeCell ref="G8:I8"/>
    <mergeCell ref="K8:M8"/>
    <mergeCell ref="C10:D10"/>
    <mergeCell ref="G10:H10"/>
    <mergeCell ref="K10:L10"/>
    <mergeCell ref="O10:P10"/>
  </mergeCells>
  <conditionalFormatting sqref="B13:B18">
    <cfRule type="expression" dxfId="9" priority="1">
      <formula>IF(B13="Description",TRUE,FALSE)</formula>
    </cfRule>
  </conditionalFormatting>
  <dataValidations count="1">
    <dataValidation type="decimal" operator="greaterThanOrEqual" allowBlank="1" showInputMessage="1" showErrorMessage="1" sqref="O13:P18 K13:L18 G13:H18 C13:D18">
      <formula1>0</formula1>
    </dataValidation>
  </dataValidations>
  <pageMargins left="0.70866141732283472" right="0.70866141732283472" top="0.9055118110236221" bottom="0.51181102362204722" header="0.31496062992125984" footer="0.31496062992125984"/>
  <pageSetup paperSize="8" scale="57" fitToHeight="0" orientation="landscape" r:id="rId2"/>
  <headerFooter>
    <oddHeader>&amp;L&amp;G&amp;R&amp;G</oddHeader>
    <oddFooter>&amp;L&amp;9&amp;A&amp;C&amp;P of &amp;N&amp;R&amp;D</oddFooter>
  </headerFooter>
  <legacyDrawingHF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T16"/>
  <sheetViews>
    <sheetView view="pageBreakPreview" zoomScale="120" zoomScaleNormal="100" zoomScaleSheetLayoutView="120" workbookViewId="0">
      <selection activeCell="A6" sqref="A6"/>
    </sheetView>
  </sheetViews>
  <sheetFormatPr defaultRowHeight="12.5"/>
  <cols>
    <col min="1" max="1" width="36.7265625" customWidth="1"/>
    <col min="2" max="2" width="38.26953125" customWidth="1"/>
    <col min="3" max="3" width="9" customWidth="1"/>
    <col min="4" max="4" width="10.1796875" customWidth="1"/>
    <col min="5" max="5" width="11.7265625" customWidth="1"/>
    <col min="6" max="6" width="1.54296875" customWidth="1"/>
    <col min="7" max="8" width="10.7265625" customWidth="1"/>
    <col min="9" max="9" width="11.7265625" customWidth="1"/>
    <col min="10" max="10" width="1.54296875" customWidth="1"/>
    <col min="11" max="12" width="10.7265625" customWidth="1"/>
    <col min="13" max="13" width="11.7265625" customWidth="1"/>
    <col min="14" max="14" width="1.54296875" customWidth="1"/>
    <col min="15" max="16" width="10.7265625" customWidth="1"/>
    <col min="17" max="17" width="11.7265625" customWidth="1"/>
    <col min="18" max="18" width="1.54296875" customWidth="1"/>
    <col min="19" max="19" width="11.7265625" customWidth="1"/>
  </cols>
  <sheetData>
    <row r="1" spans="1:20">
      <c r="A1" t="str">
        <f>" Tender ID: "&amp;TenderID</f>
        <v xml:space="preserve"> Tender ID: WP25007</v>
      </c>
    </row>
    <row r="2" spans="1:20">
      <c r="A2" t="str">
        <f>"Tender: "&amp;TenderFullName</f>
        <v>Tender: Provision of Facility Management Services for  New Jazan Airport</v>
      </c>
    </row>
    <row r="3" spans="1:20">
      <c r="A3" t="str">
        <f>"Bidder: " &amp; BidderName</f>
        <v xml:space="preserve">Bidder: </v>
      </c>
    </row>
    <row r="5" spans="1:20" ht="18">
      <c r="A5" s="185" t="s">
        <v>62</v>
      </c>
      <c r="B5" s="186"/>
      <c r="C5" s="186"/>
      <c r="D5" s="186"/>
    </row>
    <row r="6" spans="1:20" ht="25">
      <c r="A6" s="181" t="s">
        <v>313</v>
      </c>
      <c r="B6" s="182"/>
      <c r="C6" s="182"/>
      <c r="D6" s="182"/>
      <c r="E6" s="149"/>
      <c r="F6" s="149"/>
      <c r="G6" s="149"/>
      <c r="H6" s="149"/>
      <c r="I6" s="149"/>
      <c r="J6" s="149"/>
      <c r="K6" s="149"/>
      <c r="L6" s="149"/>
      <c r="M6" s="149"/>
      <c r="N6" s="149"/>
      <c r="O6" s="149"/>
      <c r="P6" s="149"/>
      <c r="Q6" s="149"/>
      <c r="R6" s="149"/>
      <c r="S6" s="149"/>
      <c r="T6" s="149"/>
    </row>
    <row r="7" spans="1:20" ht="25.5" thickBot="1">
      <c r="A7" s="187" t="s">
        <v>314</v>
      </c>
      <c r="B7" s="188"/>
      <c r="C7" s="188"/>
      <c r="D7" s="188"/>
      <c r="E7" s="188"/>
      <c r="F7" s="188"/>
      <c r="G7" s="188"/>
      <c r="H7" s="188"/>
      <c r="I7" s="189"/>
      <c r="J7" s="189"/>
      <c r="K7" s="189"/>
      <c r="L7" s="189"/>
      <c r="M7" s="189"/>
      <c r="N7" s="189"/>
      <c r="O7" s="189"/>
      <c r="P7" s="189"/>
      <c r="Q7" s="189"/>
      <c r="R7" s="189"/>
      <c r="S7" s="189"/>
    </row>
    <row r="8" spans="1:20" ht="31.5" customHeight="1" thickBot="1">
      <c r="A8" s="192"/>
      <c r="B8" s="193"/>
      <c r="C8" s="530" t="s">
        <v>279</v>
      </c>
      <c r="D8" s="530"/>
      <c r="E8" s="538"/>
      <c r="F8" s="4"/>
      <c r="G8" s="531" t="s">
        <v>280</v>
      </c>
      <c r="H8" s="532"/>
      <c r="I8" s="539"/>
      <c r="J8" s="4"/>
      <c r="K8" s="531" t="s">
        <v>281</v>
      </c>
      <c r="L8" s="532"/>
      <c r="M8" s="539"/>
      <c r="N8" s="4"/>
      <c r="O8" s="531" t="s">
        <v>282</v>
      </c>
      <c r="P8" s="532"/>
      <c r="Q8" s="539"/>
      <c r="R8" s="4"/>
      <c r="S8" s="242"/>
      <c r="T8" s="4"/>
    </row>
    <row r="9" spans="1:20" ht="40.5" customHeight="1" thickBot="1">
      <c r="A9" s="310" t="s">
        <v>315</v>
      </c>
      <c r="B9" s="183" t="s">
        <v>187</v>
      </c>
      <c r="C9" s="172" t="s">
        <v>300</v>
      </c>
      <c r="D9" s="172" t="s">
        <v>301</v>
      </c>
      <c r="E9" s="195" t="s">
        <v>305</v>
      </c>
      <c r="G9" s="172" t="s">
        <v>300</v>
      </c>
      <c r="H9" s="172" t="s">
        <v>301</v>
      </c>
      <c r="I9" s="195" t="s">
        <v>305</v>
      </c>
      <c r="K9" s="172" t="s">
        <v>300</v>
      </c>
      <c r="L9" s="172" t="s">
        <v>301</v>
      </c>
      <c r="M9" s="195" t="s">
        <v>305</v>
      </c>
      <c r="O9" s="172" t="s">
        <v>300</v>
      </c>
      <c r="P9" s="172" t="s">
        <v>301</v>
      </c>
      <c r="Q9" s="195" t="s">
        <v>305</v>
      </c>
      <c r="S9" s="195" t="s">
        <v>286</v>
      </c>
      <c r="T9" s="4"/>
    </row>
    <row r="10" spans="1:20" ht="13.5" thickBot="1">
      <c r="A10" s="346"/>
      <c r="B10" s="346"/>
      <c r="C10" s="311"/>
      <c r="D10" s="197" t="s">
        <v>113</v>
      </c>
      <c r="E10" s="371">
        <f>SUM(E12:E13)</f>
        <v>0</v>
      </c>
      <c r="F10" s="3"/>
      <c r="G10" s="312"/>
      <c r="H10" s="197" t="s">
        <v>113</v>
      </c>
      <c r="I10" s="371">
        <f>SUM(I12:I13)</f>
        <v>0</v>
      </c>
      <c r="J10" s="3"/>
      <c r="K10" s="312"/>
      <c r="L10" s="197" t="s">
        <v>113</v>
      </c>
      <c r="M10" s="371">
        <f>SUM(M12:M13)</f>
        <v>0</v>
      </c>
      <c r="N10" s="3"/>
      <c r="O10" s="312"/>
      <c r="P10" s="197" t="s">
        <v>113</v>
      </c>
      <c r="Q10" s="371">
        <f>SUM(Q12:Q13)</f>
        <v>0</v>
      </c>
      <c r="R10" s="3"/>
      <c r="S10" s="327">
        <f>SUM(S12:S13)</f>
        <v>0</v>
      </c>
      <c r="T10" s="4"/>
    </row>
    <row r="11" spans="1:20" ht="8.5" customHeight="1">
      <c r="C11" s="5"/>
      <c r="D11" s="5"/>
      <c r="E11" s="5"/>
      <c r="F11" s="5"/>
      <c r="G11" s="5"/>
      <c r="H11" s="5"/>
      <c r="I11" s="5"/>
      <c r="J11" s="5"/>
      <c r="K11" s="5"/>
      <c r="L11" s="5"/>
      <c r="M11" s="5"/>
      <c r="N11" s="5"/>
      <c r="O11" s="5"/>
      <c r="P11" s="5"/>
      <c r="Q11" s="5"/>
      <c r="R11" s="5"/>
      <c r="S11" s="5"/>
      <c r="T11" s="4"/>
    </row>
    <row r="12" spans="1:20" ht="13">
      <c r="A12" s="321" t="s">
        <v>316</v>
      </c>
      <c r="B12" s="322" t="s">
        <v>187</v>
      </c>
      <c r="C12" s="315">
        <v>0</v>
      </c>
      <c r="D12" s="316">
        <v>0</v>
      </c>
      <c r="E12" s="317">
        <f>D12*C12</f>
        <v>0</v>
      </c>
      <c r="F12" s="326"/>
      <c r="G12" s="315">
        <v>0</v>
      </c>
      <c r="H12" s="316">
        <v>0</v>
      </c>
      <c r="I12" s="317">
        <f t="shared" ref="I12:I13" si="0">H12*G12</f>
        <v>0</v>
      </c>
      <c r="J12" s="326"/>
      <c r="K12" s="315">
        <v>0</v>
      </c>
      <c r="L12" s="316">
        <v>0</v>
      </c>
      <c r="M12" s="317">
        <f t="shared" ref="M12:M13" si="1">L12*K12</f>
        <v>0</v>
      </c>
      <c r="N12" s="326"/>
      <c r="O12" s="315">
        <v>0</v>
      </c>
      <c r="P12" s="316">
        <v>0</v>
      </c>
      <c r="Q12" s="317">
        <f t="shared" ref="Q12:Q13" si="2">P12*O12</f>
        <v>0</v>
      </c>
      <c r="R12" s="326"/>
      <c r="S12" s="313">
        <f>Q12+M12+I12+E12</f>
        <v>0</v>
      </c>
    </row>
    <row r="13" spans="1:20" ht="13">
      <c r="A13" s="323" t="s">
        <v>317</v>
      </c>
      <c r="B13" s="324" t="s">
        <v>187</v>
      </c>
      <c r="C13" s="318">
        <v>0</v>
      </c>
      <c r="D13" s="319">
        <v>0</v>
      </c>
      <c r="E13" s="320">
        <f>D13*C13</f>
        <v>0</v>
      </c>
      <c r="F13" s="325"/>
      <c r="G13" s="318">
        <v>0</v>
      </c>
      <c r="H13" s="319">
        <v>0</v>
      </c>
      <c r="I13" s="320">
        <f t="shared" si="0"/>
        <v>0</v>
      </c>
      <c r="J13" s="325"/>
      <c r="K13" s="318">
        <v>0</v>
      </c>
      <c r="L13" s="319">
        <v>0</v>
      </c>
      <c r="M13" s="320">
        <f t="shared" si="1"/>
        <v>0</v>
      </c>
      <c r="N13" s="325"/>
      <c r="O13" s="318">
        <v>0</v>
      </c>
      <c r="P13" s="319">
        <v>0</v>
      </c>
      <c r="Q13" s="320">
        <f t="shared" si="2"/>
        <v>0</v>
      </c>
      <c r="R13" s="325"/>
      <c r="S13" s="314">
        <f>Q13+M13+I13+E13</f>
        <v>0</v>
      </c>
    </row>
    <row r="14" spans="1:20">
      <c r="A14" s="27"/>
      <c r="B14" s="27"/>
      <c r="C14" s="10"/>
      <c r="D14" s="10"/>
      <c r="E14" s="10"/>
      <c r="F14" s="10"/>
      <c r="G14" s="10"/>
      <c r="H14" s="10"/>
      <c r="I14" s="10"/>
      <c r="J14" s="10"/>
      <c r="K14" s="10"/>
      <c r="L14" s="10"/>
      <c r="M14" s="10"/>
      <c r="N14" s="10"/>
      <c r="O14" s="10"/>
      <c r="P14" s="10"/>
      <c r="Q14" s="10"/>
      <c r="R14" s="10"/>
      <c r="S14" s="10"/>
    </row>
    <row r="15" spans="1:20">
      <c r="A15" s="27"/>
      <c r="B15" s="27"/>
      <c r="C15" s="10"/>
      <c r="D15" s="10"/>
      <c r="E15" s="10"/>
      <c r="F15" s="10"/>
      <c r="G15" s="10"/>
      <c r="H15" s="10"/>
      <c r="I15" s="10"/>
      <c r="J15" s="10"/>
      <c r="K15" s="10"/>
      <c r="L15" s="10"/>
      <c r="M15" s="10"/>
      <c r="N15" s="10"/>
      <c r="O15" s="10"/>
      <c r="P15" s="10"/>
      <c r="Q15" s="10"/>
      <c r="R15" s="10"/>
      <c r="S15" s="10"/>
    </row>
    <row r="16" spans="1:20">
      <c r="A16" s="27"/>
      <c r="B16" s="27"/>
      <c r="C16" s="10"/>
      <c r="D16" s="10"/>
      <c r="E16" s="10"/>
      <c r="F16" s="10"/>
      <c r="G16" s="10"/>
      <c r="H16" s="10"/>
      <c r="I16" s="10"/>
      <c r="J16" s="10"/>
      <c r="K16" s="10"/>
      <c r="L16" s="10"/>
      <c r="M16" s="10"/>
      <c r="N16" s="10"/>
      <c r="O16" s="10"/>
      <c r="P16" s="10"/>
      <c r="Q16" s="10"/>
      <c r="R16" s="10"/>
      <c r="S16" s="10"/>
    </row>
  </sheetData>
  <mergeCells count="4">
    <mergeCell ref="C8:E8"/>
    <mergeCell ref="G8:I8"/>
    <mergeCell ref="K8:M8"/>
    <mergeCell ref="O8:Q8"/>
  </mergeCells>
  <conditionalFormatting sqref="B12:B13">
    <cfRule type="expression" dxfId="8" priority="1">
      <formula>IF(B12="Description",TRUE,FALSE)</formula>
    </cfRule>
  </conditionalFormatting>
  <dataValidations count="1">
    <dataValidation type="decimal" operator="greaterThanOrEqual" allowBlank="1" showInputMessage="1" showErrorMessage="1" sqref="C12:D13 G12:H13 K12:L13 O12:P13">
      <formula1>0</formula1>
    </dataValidation>
  </dataValidations>
  <pageMargins left="0.7" right="0.7" top="0.75" bottom="0.75" header="0.3" footer="0.3"/>
  <pageSetup scale="24"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T18"/>
  <sheetViews>
    <sheetView view="pageBreakPreview" topLeftCell="A4" zoomScale="120" zoomScaleNormal="100" zoomScaleSheetLayoutView="120" workbookViewId="0">
      <selection activeCell="S10" sqref="S10"/>
    </sheetView>
  </sheetViews>
  <sheetFormatPr defaultRowHeight="12.5"/>
  <cols>
    <col min="1" max="1" width="36.7265625" customWidth="1"/>
    <col min="2" max="2" width="38.26953125" customWidth="1"/>
    <col min="3" max="3" width="9" customWidth="1"/>
    <col min="4" max="4" width="10.1796875" customWidth="1"/>
    <col min="5" max="5" width="11.7265625" customWidth="1"/>
    <col min="6" max="6" width="1.54296875" customWidth="1"/>
    <col min="7" max="8" width="10.7265625" customWidth="1"/>
    <col min="9" max="9" width="11.7265625" customWidth="1"/>
    <col min="10" max="10" width="1.54296875" customWidth="1"/>
    <col min="11" max="12" width="10.7265625" customWidth="1"/>
    <col min="13" max="13" width="11.7265625" customWidth="1"/>
    <col min="14" max="14" width="1.54296875" customWidth="1"/>
    <col min="15" max="16" width="10.7265625" customWidth="1"/>
    <col min="17" max="17" width="11.7265625" customWidth="1"/>
    <col min="18" max="18" width="1.54296875" customWidth="1"/>
    <col min="19" max="19" width="11.7265625" customWidth="1"/>
  </cols>
  <sheetData>
    <row r="1" spans="1:20">
      <c r="A1" t="str">
        <f>" Tender ID: "&amp;TenderID</f>
        <v xml:space="preserve"> Tender ID: WP25007</v>
      </c>
    </row>
    <row r="2" spans="1:20">
      <c r="A2" t="str">
        <f>"Tender: "&amp;TenderFullName</f>
        <v>Tender: Provision of Facility Management Services for  New Jazan Airport</v>
      </c>
    </row>
    <row r="3" spans="1:20">
      <c r="A3" t="str">
        <f>"Bidder: " &amp; BidderName</f>
        <v xml:space="preserve">Bidder: </v>
      </c>
    </row>
    <row r="5" spans="1:20" ht="18">
      <c r="A5" s="185" t="s">
        <v>62</v>
      </c>
      <c r="B5" s="186"/>
      <c r="C5" s="186"/>
      <c r="D5" s="186"/>
    </row>
    <row r="6" spans="1:20" ht="25">
      <c r="A6" s="181" t="s">
        <v>313</v>
      </c>
      <c r="B6" s="182"/>
      <c r="C6" s="182"/>
      <c r="D6" s="182"/>
      <c r="E6" s="149"/>
      <c r="F6" s="149"/>
      <c r="G6" s="149"/>
      <c r="H6" s="149"/>
      <c r="I6" s="149"/>
      <c r="J6" s="149"/>
      <c r="K6" s="149"/>
      <c r="L6" s="149"/>
      <c r="M6" s="149"/>
      <c r="N6" s="149"/>
      <c r="O6" s="149"/>
      <c r="P6" s="149"/>
      <c r="Q6" s="149"/>
      <c r="R6" s="149"/>
      <c r="S6" s="149"/>
      <c r="T6" s="149"/>
    </row>
    <row r="7" spans="1:20" ht="25.5" thickBot="1">
      <c r="A7" s="187" t="s">
        <v>318</v>
      </c>
      <c r="B7" s="188"/>
      <c r="C7" s="188"/>
      <c r="D7" s="188"/>
      <c r="E7" s="188"/>
      <c r="F7" s="188"/>
      <c r="G7" s="188"/>
      <c r="H7" s="188"/>
      <c r="I7" s="189"/>
      <c r="J7" s="189"/>
      <c r="K7" s="189"/>
      <c r="L7" s="189"/>
      <c r="M7" s="189"/>
      <c r="N7" s="189"/>
      <c r="O7" s="189"/>
      <c r="P7" s="189"/>
      <c r="Q7" s="189"/>
      <c r="R7" s="189"/>
      <c r="S7" s="189"/>
    </row>
    <row r="8" spans="1:20" ht="31.5" customHeight="1" thickBot="1">
      <c r="A8" s="192"/>
      <c r="B8" s="193"/>
      <c r="C8" s="530" t="s">
        <v>279</v>
      </c>
      <c r="D8" s="530"/>
      <c r="E8" s="538"/>
      <c r="F8" s="4"/>
      <c r="G8" s="531" t="s">
        <v>280</v>
      </c>
      <c r="H8" s="532"/>
      <c r="I8" s="539"/>
      <c r="J8" s="4"/>
      <c r="K8" s="531" t="s">
        <v>281</v>
      </c>
      <c r="L8" s="532"/>
      <c r="M8" s="539"/>
      <c r="N8" s="4"/>
      <c r="O8" s="531" t="s">
        <v>282</v>
      </c>
      <c r="P8" s="532"/>
      <c r="Q8" s="539"/>
      <c r="R8" s="4"/>
      <c r="S8" s="242"/>
      <c r="T8" s="4"/>
    </row>
    <row r="9" spans="1:20" ht="40.5" customHeight="1" thickBot="1">
      <c r="A9" s="310" t="s">
        <v>319</v>
      </c>
      <c r="B9" s="183" t="s">
        <v>320</v>
      </c>
      <c r="C9" s="172" t="s">
        <v>300</v>
      </c>
      <c r="D9" s="172" t="s">
        <v>301</v>
      </c>
      <c r="E9" s="195" t="s">
        <v>305</v>
      </c>
      <c r="G9" s="172" t="s">
        <v>300</v>
      </c>
      <c r="H9" s="172" t="s">
        <v>301</v>
      </c>
      <c r="I9" s="195" t="s">
        <v>305</v>
      </c>
      <c r="K9" s="172" t="s">
        <v>300</v>
      </c>
      <c r="L9" s="172" t="s">
        <v>301</v>
      </c>
      <c r="M9" s="195" t="s">
        <v>305</v>
      </c>
      <c r="O9" s="172" t="s">
        <v>300</v>
      </c>
      <c r="P9" s="172" t="s">
        <v>301</v>
      </c>
      <c r="Q9" s="195" t="s">
        <v>305</v>
      </c>
      <c r="S9" s="195" t="s">
        <v>286</v>
      </c>
      <c r="T9" s="4"/>
    </row>
    <row r="10" spans="1:20" ht="13.5" thickBot="1">
      <c r="A10" s="346"/>
      <c r="B10" s="346"/>
      <c r="C10" s="311"/>
      <c r="D10" s="197" t="s">
        <v>113</v>
      </c>
      <c r="E10" s="197">
        <f>SUM(E12:E15)</f>
        <v>0</v>
      </c>
      <c r="F10" s="3"/>
      <c r="G10" s="312"/>
      <c r="H10" s="197" t="s">
        <v>113</v>
      </c>
      <c r="I10" s="197">
        <f>SUM(I12:I15)</f>
        <v>0</v>
      </c>
      <c r="J10" s="3"/>
      <c r="K10" s="312"/>
      <c r="L10" s="197" t="s">
        <v>113</v>
      </c>
      <c r="M10" s="197">
        <f>SUM(M12:M15)</f>
        <v>0</v>
      </c>
      <c r="N10" s="3"/>
      <c r="O10" s="312"/>
      <c r="P10" s="197" t="s">
        <v>113</v>
      </c>
      <c r="Q10" s="197">
        <f>SUM(Q12:Q15)</f>
        <v>0</v>
      </c>
      <c r="R10" s="3"/>
      <c r="S10" s="327">
        <f>SUM(S12:S15)</f>
        <v>0</v>
      </c>
      <c r="T10" s="4"/>
    </row>
    <row r="11" spans="1:20" ht="8.5" customHeight="1">
      <c r="C11" s="5"/>
      <c r="D11" s="5"/>
      <c r="E11" s="5"/>
      <c r="F11" s="5"/>
      <c r="G11" s="5"/>
      <c r="H11" s="5"/>
      <c r="I11" s="5"/>
      <c r="J11" s="5"/>
      <c r="K11" s="5"/>
      <c r="L11" s="5"/>
      <c r="M11" s="5"/>
      <c r="N11" s="5"/>
      <c r="O11" s="5"/>
      <c r="P11" s="5"/>
      <c r="Q11" s="5"/>
      <c r="R11" s="5"/>
      <c r="S11" s="5"/>
      <c r="T11" s="4"/>
    </row>
    <row r="12" spans="1:20" ht="13">
      <c r="A12" s="361"/>
      <c r="B12" s="360" t="s">
        <v>187</v>
      </c>
      <c r="C12" s="315">
        <v>0</v>
      </c>
      <c r="D12" s="316">
        <v>0</v>
      </c>
      <c r="E12" s="317">
        <f>D12*C12</f>
        <v>0</v>
      </c>
      <c r="F12" s="326"/>
      <c r="G12" s="315">
        <v>0</v>
      </c>
      <c r="H12" s="316">
        <v>0</v>
      </c>
      <c r="I12" s="317">
        <f t="shared" ref="I12:I15" si="0">H12*G12</f>
        <v>0</v>
      </c>
      <c r="J12" s="326"/>
      <c r="K12" s="315">
        <v>0</v>
      </c>
      <c r="L12" s="316">
        <v>0</v>
      </c>
      <c r="M12" s="317">
        <f t="shared" ref="M12:M15" si="1">L12*K12</f>
        <v>0</v>
      </c>
      <c r="N12" s="326"/>
      <c r="O12" s="315">
        <v>0</v>
      </c>
      <c r="P12" s="316">
        <v>0</v>
      </c>
      <c r="Q12" s="317">
        <f t="shared" ref="Q12:Q15" si="2">P12*O12</f>
        <v>0</v>
      </c>
      <c r="R12" s="326"/>
      <c r="S12" s="313">
        <f>Q12+M12+I12+E12</f>
        <v>0</v>
      </c>
    </row>
    <row r="13" spans="1:20" ht="13">
      <c r="A13" s="361"/>
      <c r="B13" s="360" t="s">
        <v>187</v>
      </c>
      <c r="C13" s="315">
        <v>0</v>
      </c>
      <c r="D13" s="316">
        <v>0</v>
      </c>
      <c r="E13" s="317">
        <f>D13*C13</f>
        <v>0</v>
      </c>
      <c r="F13" s="326"/>
      <c r="G13" s="315">
        <v>0</v>
      </c>
      <c r="H13" s="316">
        <v>0</v>
      </c>
      <c r="I13" s="317">
        <f t="shared" si="0"/>
        <v>0</v>
      </c>
      <c r="J13" s="326"/>
      <c r="K13" s="315">
        <v>0</v>
      </c>
      <c r="L13" s="316">
        <v>0</v>
      </c>
      <c r="M13" s="317">
        <f t="shared" si="1"/>
        <v>0</v>
      </c>
      <c r="N13" s="326"/>
      <c r="O13" s="315">
        <v>0</v>
      </c>
      <c r="P13" s="316">
        <v>0</v>
      </c>
      <c r="Q13" s="317">
        <f t="shared" si="2"/>
        <v>0</v>
      </c>
      <c r="R13" s="326"/>
      <c r="S13" s="313">
        <f t="shared" ref="S13:S15" si="3">Q13+M13+I13+E13</f>
        <v>0</v>
      </c>
    </row>
    <row r="14" spans="1:20" ht="13">
      <c r="A14" s="361"/>
      <c r="B14" s="360" t="s">
        <v>187</v>
      </c>
      <c r="C14" s="315">
        <v>0</v>
      </c>
      <c r="D14" s="316">
        <v>0</v>
      </c>
      <c r="E14" s="317">
        <f t="shared" ref="E14:E15" si="4">D14*C14</f>
        <v>0</v>
      </c>
      <c r="F14" s="326"/>
      <c r="G14" s="315">
        <v>0</v>
      </c>
      <c r="H14" s="316">
        <v>0</v>
      </c>
      <c r="I14" s="317">
        <f t="shared" si="0"/>
        <v>0</v>
      </c>
      <c r="J14" s="326"/>
      <c r="K14" s="315">
        <v>0</v>
      </c>
      <c r="L14" s="316">
        <v>0</v>
      </c>
      <c r="M14" s="317">
        <f t="shared" si="1"/>
        <v>0</v>
      </c>
      <c r="N14" s="326"/>
      <c r="O14" s="315">
        <v>0</v>
      </c>
      <c r="P14" s="316">
        <v>0</v>
      </c>
      <c r="Q14" s="317">
        <f t="shared" si="2"/>
        <v>0</v>
      </c>
      <c r="R14" s="326"/>
      <c r="S14" s="313">
        <f t="shared" si="3"/>
        <v>0</v>
      </c>
    </row>
    <row r="15" spans="1:20" ht="13">
      <c r="A15" s="361"/>
      <c r="B15" s="360" t="s">
        <v>187</v>
      </c>
      <c r="C15" s="315">
        <v>0</v>
      </c>
      <c r="D15" s="316">
        <v>0</v>
      </c>
      <c r="E15" s="317">
        <f t="shared" si="4"/>
        <v>0</v>
      </c>
      <c r="F15" s="325"/>
      <c r="G15" s="315">
        <v>0</v>
      </c>
      <c r="H15" s="316">
        <v>0</v>
      </c>
      <c r="I15" s="317">
        <f t="shared" si="0"/>
        <v>0</v>
      </c>
      <c r="J15" s="325"/>
      <c r="K15" s="315">
        <v>0</v>
      </c>
      <c r="L15" s="316">
        <v>0</v>
      </c>
      <c r="M15" s="317">
        <f t="shared" si="1"/>
        <v>0</v>
      </c>
      <c r="N15" s="325"/>
      <c r="O15" s="315">
        <v>0</v>
      </c>
      <c r="P15" s="316">
        <v>0</v>
      </c>
      <c r="Q15" s="317">
        <f t="shared" si="2"/>
        <v>0</v>
      </c>
      <c r="R15" s="325"/>
      <c r="S15" s="313">
        <f t="shared" si="3"/>
        <v>0</v>
      </c>
    </row>
    <row r="16" spans="1:20">
      <c r="A16" s="27"/>
      <c r="B16" s="27"/>
      <c r="C16" s="10"/>
      <c r="D16" s="10"/>
      <c r="E16" s="10"/>
      <c r="F16" s="10"/>
      <c r="G16" s="10"/>
      <c r="H16" s="10"/>
      <c r="I16" s="10"/>
      <c r="J16" s="10"/>
      <c r="K16" s="10"/>
      <c r="L16" s="10"/>
      <c r="M16" s="10"/>
      <c r="N16" s="10"/>
      <c r="O16" s="10"/>
      <c r="P16" s="10"/>
      <c r="Q16" s="10"/>
      <c r="R16" s="10"/>
      <c r="S16" s="10"/>
    </row>
    <row r="17" spans="1:19">
      <c r="A17" s="27"/>
      <c r="B17" s="27"/>
      <c r="C17" s="10"/>
      <c r="D17" s="10"/>
      <c r="E17" s="10"/>
      <c r="F17" s="10"/>
      <c r="G17" s="10"/>
      <c r="H17" s="10"/>
      <c r="I17" s="10"/>
      <c r="J17" s="10"/>
      <c r="K17" s="10"/>
      <c r="L17" s="10"/>
      <c r="M17" s="10"/>
      <c r="N17" s="10"/>
      <c r="O17" s="10"/>
      <c r="P17" s="10"/>
      <c r="Q17" s="10"/>
      <c r="R17" s="10"/>
      <c r="S17" s="10"/>
    </row>
    <row r="18" spans="1:19">
      <c r="A18" s="27"/>
      <c r="B18" s="27"/>
      <c r="C18" s="10"/>
      <c r="D18" s="10"/>
      <c r="E18" s="10"/>
      <c r="F18" s="10"/>
      <c r="G18" s="10"/>
      <c r="H18" s="10"/>
      <c r="I18" s="10"/>
      <c r="J18" s="10"/>
      <c r="K18" s="10"/>
      <c r="L18" s="10"/>
      <c r="M18" s="10"/>
      <c r="N18" s="10"/>
      <c r="O18" s="10"/>
      <c r="P18" s="10"/>
      <c r="Q18" s="10"/>
      <c r="R18" s="10"/>
      <c r="S18" s="10"/>
    </row>
  </sheetData>
  <mergeCells count="4">
    <mergeCell ref="C8:E8"/>
    <mergeCell ref="G8:I8"/>
    <mergeCell ref="K8:M8"/>
    <mergeCell ref="O8:Q8"/>
  </mergeCells>
  <conditionalFormatting sqref="B12:B15">
    <cfRule type="expression" dxfId="7" priority="2">
      <formula>IF(B12="Description",TRUE,FALSE)</formula>
    </cfRule>
  </conditionalFormatting>
  <conditionalFormatting sqref="A12:A15">
    <cfRule type="expression" dxfId="6" priority="1">
      <formula>IF(A12="Description",TRUE,FALSE)</formula>
    </cfRule>
  </conditionalFormatting>
  <dataValidations count="1">
    <dataValidation type="decimal" operator="greaterThanOrEqual" allowBlank="1" showInputMessage="1" showErrorMessage="1" sqref="K12:L15 C12:D15 G12:H15 O12:P15">
      <formula1>0</formula1>
    </dataValidation>
  </dataValidations>
  <pageMargins left="0.7" right="0.7" top="0.75" bottom="0.75" header="0.3" footer="0.3"/>
  <pageSetup scale="24"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21"/>
  <sheetViews>
    <sheetView view="pageBreakPreview" zoomScale="120" zoomScaleNormal="100" zoomScaleSheetLayoutView="120" workbookViewId="0">
      <selection activeCell="K11" sqref="K11"/>
    </sheetView>
  </sheetViews>
  <sheetFormatPr defaultRowHeight="12.5"/>
  <cols>
    <col min="1" max="1" width="36.7265625" customWidth="1"/>
    <col min="2" max="2" width="38.26953125" customWidth="1"/>
    <col min="3" max="3" width="10.1796875" customWidth="1"/>
    <col min="4" max="4" width="1.54296875" customWidth="1"/>
    <col min="5" max="5" width="10.7265625" customWidth="1"/>
    <col min="6" max="6" width="1.54296875" customWidth="1"/>
    <col min="7" max="7" width="10.7265625" customWidth="1"/>
    <col min="8" max="8" width="1.54296875" customWidth="1"/>
    <col min="9" max="9" width="10.7265625" customWidth="1"/>
    <col min="10" max="10" width="1.54296875" customWidth="1"/>
    <col min="11" max="11" width="10.7265625" customWidth="1"/>
  </cols>
  <sheetData>
    <row r="1" spans="1:12">
      <c r="A1" t="str">
        <f>" Tender ID: "&amp;TenderID</f>
        <v xml:space="preserve"> Tender ID: WP25007</v>
      </c>
    </row>
    <row r="2" spans="1:12">
      <c r="A2" t="str">
        <f>"Tender: "&amp;TenderFullName</f>
        <v>Tender: Provision of Facility Management Services for  New Jazan Airport</v>
      </c>
    </row>
    <row r="3" spans="1:12">
      <c r="A3" t="str">
        <f>"Bidder: " &amp; BidderName</f>
        <v xml:space="preserve">Bidder: </v>
      </c>
    </row>
    <row r="5" spans="1:12" ht="18">
      <c r="A5" s="185" t="s">
        <v>62</v>
      </c>
      <c r="B5" s="186"/>
      <c r="C5" s="186"/>
    </row>
    <row r="6" spans="1:12" ht="25">
      <c r="A6" s="181" t="s">
        <v>321</v>
      </c>
      <c r="B6" s="182"/>
      <c r="C6" s="182"/>
      <c r="D6" s="149"/>
      <c r="E6" s="149"/>
      <c r="F6" s="149"/>
      <c r="G6" s="149"/>
      <c r="H6" s="149"/>
      <c r="I6" s="149"/>
      <c r="J6" s="149"/>
      <c r="K6" s="149"/>
      <c r="L6" s="149"/>
    </row>
    <row r="7" spans="1:12" ht="6" customHeight="1">
      <c r="A7" s="149"/>
      <c r="B7" s="149"/>
      <c r="C7" s="149"/>
      <c r="D7" s="149"/>
      <c r="E7" s="149"/>
      <c r="F7" s="149"/>
      <c r="G7" s="149"/>
      <c r="H7" s="149"/>
      <c r="I7" s="149"/>
      <c r="J7" s="149"/>
      <c r="K7" s="149"/>
      <c r="L7" s="149"/>
    </row>
    <row r="8" spans="1:12" ht="25.5" thickBot="1">
      <c r="A8" s="187" t="s">
        <v>322</v>
      </c>
      <c r="B8" s="188"/>
      <c r="C8" s="188"/>
      <c r="D8" s="188"/>
      <c r="E8" s="188"/>
      <c r="F8" s="188"/>
      <c r="G8" s="189"/>
      <c r="H8" s="188"/>
      <c r="I8" s="189"/>
      <c r="J8" s="188"/>
      <c r="K8" s="189"/>
    </row>
    <row r="9" spans="1:12" ht="31.5" customHeight="1" thickBot="1">
      <c r="A9" s="192" t="s">
        <v>323</v>
      </c>
      <c r="B9" s="193"/>
      <c r="C9" s="240"/>
      <c r="D9" s="4"/>
      <c r="E9" s="241"/>
      <c r="F9" s="4"/>
      <c r="G9" s="241"/>
      <c r="H9" s="4"/>
      <c r="I9" s="241"/>
      <c r="J9" s="4"/>
      <c r="K9" s="241"/>
      <c r="L9" s="4"/>
    </row>
    <row r="10" spans="1:12" ht="26.5" thickBot="1">
      <c r="A10" s="194"/>
      <c r="B10" s="183"/>
      <c r="C10" s="172" t="s">
        <v>324</v>
      </c>
      <c r="E10" s="172" t="s">
        <v>325</v>
      </c>
      <c r="G10" s="172" t="s">
        <v>326</v>
      </c>
      <c r="I10" s="172" t="s">
        <v>327</v>
      </c>
      <c r="K10" s="172" t="s">
        <v>328</v>
      </c>
      <c r="L10" s="4"/>
    </row>
    <row r="11" spans="1:12" ht="13.5" thickBot="1">
      <c r="A11" s="540" t="s">
        <v>329</v>
      </c>
      <c r="B11" s="541"/>
      <c r="C11" s="196">
        <f>SUM(C14:C20)</f>
        <v>0</v>
      </c>
      <c r="D11" s="3"/>
      <c r="E11" s="196">
        <f>SUM(E14:E20)</f>
        <v>0</v>
      </c>
      <c r="F11" s="3"/>
      <c r="G11" s="196">
        <f>SUM(G14:G20)</f>
        <v>0</v>
      </c>
      <c r="H11" s="3"/>
      <c r="I11" s="196">
        <f>SUM(I14:I20)</f>
        <v>0</v>
      </c>
      <c r="J11" s="3"/>
      <c r="K11" s="391">
        <f>I11+G11+E11+C11</f>
        <v>0</v>
      </c>
      <c r="L11" s="4"/>
    </row>
    <row r="12" spans="1:12" ht="4.5" customHeight="1" thickBot="1">
      <c r="C12" s="5"/>
      <c r="D12" s="5"/>
      <c r="E12" s="5"/>
      <c r="F12" s="5"/>
      <c r="G12" s="5"/>
      <c r="H12" s="5"/>
      <c r="I12" s="5"/>
      <c r="J12" s="5"/>
      <c r="K12" s="5"/>
      <c r="L12" s="4"/>
    </row>
    <row r="13" spans="1:12" ht="13">
      <c r="A13" s="249" t="s">
        <v>315</v>
      </c>
      <c r="B13" s="250" t="s">
        <v>319</v>
      </c>
      <c r="C13" s="252"/>
      <c r="D13" s="254"/>
      <c r="E13" s="253"/>
      <c r="F13" s="254"/>
      <c r="G13" s="253"/>
      <c r="H13" s="254"/>
      <c r="I13" s="253"/>
      <c r="J13" s="254"/>
      <c r="K13" s="253"/>
    </row>
    <row r="14" spans="1:12" ht="13">
      <c r="A14" s="263" t="s">
        <v>330</v>
      </c>
      <c r="B14" s="267" t="s">
        <v>319</v>
      </c>
      <c r="C14" s="260">
        <v>0</v>
      </c>
      <c r="D14" s="251"/>
      <c r="E14" s="260">
        <v>0</v>
      </c>
      <c r="F14" s="251"/>
      <c r="G14" s="260">
        <v>0</v>
      </c>
      <c r="H14" s="251"/>
      <c r="I14" s="260">
        <v>0</v>
      </c>
      <c r="J14" s="256"/>
      <c r="K14" s="257">
        <f t="shared" ref="K14:K20" si="0">I14+G14+E14+C14</f>
        <v>0</v>
      </c>
    </row>
    <row r="15" spans="1:12" ht="13">
      <c r="A15" s="264" t="s">
        <v>331</v>
      </c>
      <c r="B15" s="268" t="s">
        <v>319</v>
      </c>
      <c r="C15" s="261">
        <v>0</v>
      </c>
      <c r="D15" s="251"/>
      <c r="E15" s="261">
        <v>0</v>
      </c>
      <c r="F15" s="251"/>
      <c r="G15" s="261">
        <v>0</v>
      </c>
      <c r="H15" s="251"/>
      <c r="I15" s="261">
        <v>0</v>
      </c>
      <c r="J15" s="256"/>
      <c r="K15" s="258">
        <f t="shared" si="0"/>
        <v>0</v>
      </c>
    </row>
    <row r="16" spans="1:12" ht="13">
      <c r="A16" s="264" t="s">
        <v>332</v>
      </c>
      <c r="B16" s="268" t="s">
        <v>319</v>
      </c>
      <c r="C16" s="261">
        <v>0</v>
      </c>
      <c r="D16" s="251"/>
      <c r="E16" s="261">
        <v>0</v>
      </c>
      <c r="F16" s="251"/>
      <c r="G16" s="261">
        <v>0</v>
      </c>
      <c r="H16" s="251"/>
      <c r="I16" s="261">
        <v>0</v>
      </c>
      <c r="J16" s="256"/>
      <c r="K16" s="258">
        <f t="shared" si="0"/>
        <v>0</v>
      </c>
    </row>
    <row r="17" spans="1:11" ht="13">
      <c r="A17" s="264" t="s">
        <v>333</v>
      </c>
      <c r="B17" s="268" t="s">
        <v>319</v>
      </c>
      <c r="C17" s="261">
        <v>0</v>
      </c>
      <c r="D17" s="251"/>
      <c r="E17" s="261">
        <v>0</v>
      </c>
      <c r="F17" s="251"/>
      <c r="G17" s="261">
        <v>0</v>
      </c>
      <c r="H17" s="251"/>
      <c r="I17" s="261">
        <v>0</v>
      </c>
      <c r="J17" s="256"/>
      <c r="K17" s="258">
        <f t="shared" si="0"/>
        <v>0</v>
      </c>
    </row>
    <row r="18" spans="1:11" ht="13">
      <c r="A18" s="264" t="s">
        <v>334</v>
      </c>
      <c r="B18" s="268" t="s">
        <v>319</v>
      </c>
      <c r="C18" s="261">
        <v>0</v>
      </c>
      <c r="D18" s="251"/>
      <c r="E18" s="261">
        <v>0</v>
      </c>
      <c r="F18" s="251"/>
      <c r="G18" s="261">
        <v>0</v>
      </c>
      <c r="H18" s="251"/>
      <c r="I18" s="261">
        <v>0</v>
      </c>
      <c r="J18" s="256"/>
      <c r="K18" s="258">
        <f t="shared" si="0"/>
        <v>0</v>
      </c>
    </row>
    <row r="19" spans="1:11" ht="13">
      <c r="A19" s="265" t="s">
        <v>187</v>
      </c>
      <c r="B19" s="268" t="s">
        <v>319</v>
      </c>
      <c r="C19" s="261">
        <v>0</v>
      </c>
      <c r="D19" s="255"/>
      <c r="E19" s="261">
        <v>0</v>
      </c>
      <c r="F19" s="255"/>
      <c r="G19" s="261">
        <v>0</v>
      </c>
      <c r="H19" s="255"/>
      <c r="I19" s="261">
        <v>0</v>
      </c>
      <c r="J19" s="256"/>
      <c r="K19" s="258">
        <f t="shared" si="0"/>
        <v>0</v>
      </c>
    </row>
    <row r="20" spans="1:11" ht="13">
      <c r="A20" s="266" t="s">
        <v>187</v>
      </c>
      <c r="B20" s="269" t="s">
        <v>319</v>
      </c>
      <c r="C20" s="262">
        <v>0</v>
      </c>
      <c r="D20" s="10"/>
      <c r="E20" s="262">
        <v>0</v>
      </c>
      <c r="F20" s="10"/>
      <c r="G20" s="262">
        <v>0</v>
      </c>
      <c r="H20" s="10"/>
      <c r="I20" s="262">
        <v>0</v>
      </c>
      <c r="J20" s="10"/>
      <c r="K20" s="259">
        <f t="shared" si="0"/>
        <v>0</v>
      </c>
    </row>
    <row r="21" spans="1:11">
      <c r="A21" s="27"/>
      <c r="B21" s="27"/>
      <c r="C21" s="10"/>
      <c r="D21" s="10"/>
      <c r="E21" s="10"/>
      <c r="F21" s="10"/>
      <c r="G21" s="10"/>
      <c r="H21" s="10"/>
      <c r="I21" s="10"/>
      <c r="J21" s="10"/>
      <c r="K21" s="10"/>
    </row>
  </sheetData>
  <mergeCells count="1">
    <mergeCell ref="A11:B11"/>
  </mergeCells>
  <conditionalFormatting sqref="A19:A20">
    <cfRule type="expression" dxfId="5" priority="3">
      <formula>A19="Description"</formula>
    </cfRule>
  </conditionalFormatting>
  <conditionalFormatting sqref="B14:B20">
    <cfRule type="expression" dxfId="4" priority="2">
      <formula>B14="Provider"</formula>
    </cfRule>
  </conditionalFormatting>
  <dataValidations count="1">
    <dataValidation type="decimal" operator="greaterThanOrEqual" allowBlank="1" showInputMessage="1" showErrorMessage="1" sqref="C14:C18 E14:K18">
      <formula1>0</formula1>
    </dataValidation>
  </dataValidations>
  <pageMargins left="0.7" right="0.7" top="0.75" bottom="0.75" header="0.3" footer="0.3"/>
  <pageSetup paperSize="9" scale="99" fitToHeight="0"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J454"/>
  <sheetViews>
    <sheetView topLeftCell="A199" workbookViewId="0">
      <selection activeCell="C41" sqref="C41"/>
    </sheetView>
  </sheetViews>
  <sheetFormatPr defaultColWidth="9.1796875" defaultRowHeight="14"/>
  <cols>
    <col min="1" max="1" width="22" style="16" customWidth="1"/>
    <col min="2" max="2" width="26" style="16" customWidth="1"/>
    <col min="3" max="3" width="67.26953125" style="16" customWidth="1"/>
    <col min="4" max="4" width="18" style="16" customWidth="1"/>
    <col min="5" max="5" width="12" style="16" customWidth="1"/>
    <col min="6" max="6" width="37.7265625" style="16" customWidth="1"/>
    <col min="7" max="7" width="12" style="16" customWidth="1"/>
    <col min="8" max="12" width="16" style="16" customWidth="1"/>
    <col min="13" max="16384" width="9.1796875" style="16"/>
  </cols>
  <sheetData>
    <row r="1" spans="1:10">
      <c r="A1" s="17" t="s">
        <v>15</v>
      </c>
      <c r="B1" s="18"/>
      <c r="C1" s="28" t="s">
        <v>16</v>
      </c>
      <c r="D1" s="19" t="s">
        <v>17</v>
      </c>
    </row>
    <row r="2" spans="1:10">
      <c r="A2" s="17" t="s">
        <v>18</v>
      </c>
      <c r="B2" s="17" t="s">
        <v>19</v>
      </c>
      <c r="C2" s="362" t="s">
        <v>20</v>
      </c>
      <c r="D2" s="363"/>
    </row>
    <row r="3" spans="1:10">
      <c r="A3" s="17" t="s">
        <v>18</v>
      </c>
      <c r="B3" s="17" t="s">
        <v>21</v>
      </c>
      <c r="C3" s="364" t="s">
        <v>22</v>
      </c>
      <c r="D3" s="365" t="s">
        <v>23</v>
      </c>
    </row>
    <row r="4" spans="1:10">
      <c r="A4" s="17" t="s">
        <v>18</v>
      </c>
      <c r="B4" s="17" t="s">
        <v>24</v>
      </c>
      <c r="C4" s="366"/>
      <c r="D4" s="363"/>
    </row>
    <row r="5" spans="1:10">
      <c r="A5" s="17" t="s">
        <v>18</v>
      </c>
      <c r="B5" s="17" t="s">
        <v>25</v>
      </c>
      <c r="C5" s="367" t="s">
        <v>26</v>
      </c>
      <c r="D5" s="368" t="s">
        <v>27</v>
      </c>
    </row>
    <row r="6" spans="1:10">
      <c r="A6" s="17" t="s">
        <v>18</v>
      </c>
      <c r="B6" s="17" t="s">
        <v>28</v>
      </c>
      <c r="C6" s="364" t="s">
        <v>29</v>
      </c>
      <c r="D6" s="363"/>
    </row>
    <row r="7" spans="1:10">
      <c r="A7" s="17" t="s">
        <v>18</v>
      </c>
      <c r="B7" s="17" t="s">
        <v>30</v>
      </c>
      <c r="C7" s="362" t="s">
        <v>31</v>
      </c>
      <c r="D7" s="26"/>
    </row>
    <row r="8" spans="1:10">
      <c r="A8" s="17" t="s">
        <v>18</v>
      </c>
      <c r="B8" s="17" t="s">
        <v>32</v>
      </c>
      <c r="C8" s="362" t="s">
        <v>31</v>
      </c>
      <c r="D8" s="363"/>
    </row>
    <row r="9" spans="1:10" ht="6" customHeight="1"/>
    <row r="10" spans="1:10">
      <c r="A10" s="20" t="s">
        <v>33</v>
      </c>
      <c r="B10" s="21"/>
      <c r="C10" s="26" t="e">
        <f>#REF! &amp; "YEAR 1"</f>
        <v>#REF!</v>
      </c>
      <c r="D10" s="368" t="s">
        <v>34</v>
      </c>
    </row>
    <row r="11" spans="1:10">
      <c r="A11" s="20" t="s">
        <v>35</v>
      </c>
      <c r="B11" s="20" t="s">
        <v>36</v>
      </c>
      <c r="C11" s="24" t="s">
        <v>20</v>
      </c>
      <c r="D11" s="363"/>
      <c r="F11" s="25"/>
    </row>
    <row r="12" spans="1:10">
      <c r="A12" s="20" t="s">
        <v>35</v>
      </c>
      <c r="B12" s="20" t="s">
        <v>37</v>
      </c>
      <c r="C12" s="26"/>
      <c r="D12" s="363"/>
    </row>
    <row r="13" spans="1:10">
      <c r="A13" s="20" t="s">
        <v>35</v>
      </c>
      <c r="B13" s="20" t="s">
        <v>38</v>
      </c>
      <c r="C13" s="26"/>
      <c r="D13" s="363"/>
    </row>
    <row r="14" spans="1:10" ht="26">
      <c r="A14" s="30" t="s">
        <v>15</v>
      </c>
      <c r="B14" s="22" t="s">
        <v>39</v>
      </c>
      <c r="C14" s="22" t="s">
        <v>40</v>
      </c>
      <c r="D14" s="22" t="s">
        <v>41</v>
      </c>
      <c r="E14" s="22" t="s">
        <v>42</v>
      </c>
      <c r="F14" s="22" t="s">
        <v>43</v>
      </c>
      <c r="G14" s="22" t="s">
        <v>44</v>
      </c>
      <c r="H14" s="22" t="s">
        <v>45</v>
      </c>
      <c r="I14" s="22" t="s">
        <v>46</v>
      </c>
      <c r="J14" s="22" t="s">
        <v>47</v>
      </c>
    </row>
    <row r="15" spans="1:10">
      <c r="A15" s="30" t="s">
        <v>48</v>
      </c>
      <c r="B15" s="26"/>
      <c r="C15" s="369" t="e">
        <f>+#REF!</f>
        <v>#REF!</v>
      </c>
      <c r="D15" s="24" t="s">
        <v>20</v>
      </c>
      <c r="E15" s="363"/>
      <c r="F15" s="26" t="s">
        <v>49</v>
      </c>
      <c r="G15" s="24" t="s">
        <v>20</v>
      </c>
      <c r="H15" s="368" t="s">
        <v>50</v>
      </c>
      <c r="I15" s="369" t="e">
        <f>+#REF!</f>
        <v>#REF!</v>
      </c>
      <c r="J15" s="24" t="s">
        <v>51</v>
      </c>
    </row>
    <row r="16" spans="1:10">
      <c r="A16" s="30" t="s">
        <v>48</v>
      </c>
      <c r="B16" s="26"/>
      <c r="C16" s="369" t="e">
        <f>+#REF!</f>
        <v>#REF!</v>
      </c>
      <c r="D16" s="24" t="s">
        <v>20</v>
      </c>
      <c r="E16" s="363"/>
      <c r="F16" s="26" t="s">
        <v>49</v>
      </c>
      <c r="G16" s="24" t="s">
        <v>20</v>
      </c>
      <c r="H16" s="368" t="s">
        <v>50</v>
      </c>
      <c r="I16" s="369" t="e">
        <f>+#REF!</f>
        <v>#REF!</v>
      </c>
      <c r="J16" s="24" t="s">
        <v>51</v>
      </c>
    </row>
    <row r="17" spans="1:10">
      <c r="A17" s="30" t="s">
        <v>48</v>
      </c>
      <c r="B17" s="26"/>
      <c r="C17" s="369" t="e">
        <f>+#REF!</f>
        <v>#REF!</v>
      </c>
      <c r="D17" s="24" t="s">
        <v>20</v>
      </c>
      <c r="E17" s="363"/>
      <c r="F17" s="26" t="s">
        <v>49</v>
      </c>
      <c r="G17" s="24" t="s">
        <v>20</v>
      </c>
      <c r="H17" s="368" t="s">
        <v>50</v>
      </c>
      <c r="I17" s="369" t="e">
        <f>+#REF!</f>
        <v>#REF!</v>
      </c>
      <c r="J17" s="24" t="s">
        <v>51</v>
      </c>
    </row>
    <row r="18" spans="1:10">
      <c r="A18" s="30" t="s">
        <v>48</v>
      </c>
      <c r="B18" s="26"/>
      <c r="C18" s="369" t="e">
        <f>+#REF!</f>
        <v>#REF!</v>
      </c>
      <c r="D18" s="24" t="s">
        <v>20</v>
      </c>
      <c r="E18" s="363"/>
      <c r="F18" s="26" t="s">
        <v>49</v>
      </c>
      <c r="G18" s="24" t="s">
        <v>20</v>
      </c>
      <c r="H18" s="368" t="s">
        <v>50</v>
      </c>
      <c r="I18" s="369" t="e">
        <f>+#REF!</f>
        <v>#REF!</v>
      </c>
      <c r="J18" s="24" t="s">
        <v>51</v>
      </c>
    </row>
    <row r="19" spans="1:10">
      <c r="A19" s="30" t="s">
        <v>48</v>
      </c>
      <c r="B19" s="26"/>
      <c r="C19" s="369" t="e">
        <f>+#REF!</f>
        <v>#REF!</v>
      </c>
      <c r="D19" s="24" t="s">
        <v>20</v>
      </c>
      <c r="E19" s="363"/>
      <c r="F19" s="26" t="s">
        <v>49</v>
      </c>
      <c r="G19" s="24" t="s">
        <v>20</v>
      </c>
      <c r="H19" s="368" t="s">
        <v>50</v>
      </c>
      <c r="I19" s="369" t="e">
        <f>+#REF!</f>
        <v>#REF!</v>
      </c>
      <c r="J19" s="24" t="s">
        <v>51</v>
      </c>
    </row>
    <row r="20" spans="1:10">
      <c r="A20" s="30" t="s">
        <v>48</v>
      </c>
      <c r="B20" s="26"/>
      <c r="C20" s="369" t="e">
        <f>+#REF!</f>
        <v>#REF!</v>
      </c>
      <c r="D20" s="24" t="s">
        <v>20</v>
      </c>
      <c r="E20" s="363"/>
      <c r="F20" s="26" t="s">
        <v>49</v>
      </c>
      <c r="G20" s="24" t="s">
        <v>20</v>
      </c>
      <c r="H20" s="368" t="s">
        <v>50</v>
      </c>
      <c r="I20" s="369" t="e">
        <f>+#REF!</f>
        <v>#REF!</v>
      </c>
      <c r="J20" s="24" t="s">
        <v>51</v>
      </c>
    </row>
    <row r="21" spans="1:10">
      <c r="A21" s="30" t="s">
        <v>48</v>
      </c>
      <c r="B21" s="26"/>
      <c r="C21" s="369" t="e">
        <f>+#REF!</f>
        <v>#REF!</v>
      </c>
      <c r="D21" s="24" t="s">
        <v>20</v>
      </c>
      <c r="E21" s="363"/>
      <c r="F21" s="26" t="s">
        <v>49</v>
      </c>
      <c r="G21" s="24" t="s">
        <v>20</v>
      </c>
      <c r="H21" s="368" t="s">
        <v>50</v>
      </c>
      <c r="I21" s="369" t="e">
        <f>+#REF!</f>
        <v>#REF!</v>
      </c>
      <c r="J21" s="24" t="s">
        <v>51</v>
      </c>
    </row>
    <row r="22" spans="1:10">
      <c r="A22" s="30" t="s">
        <v>48</v>
      </c>
      <c r="B22" s="26"/>
      <c r="C22" s="369" t="e">
        <f>+#REF!</f>
        <v>#REF!</v>
      </c>
      <c r="D22" s="24" t="s">
        <v>20</v>
      </c>
      <c r="E22" s="363"/>
      <c r="F22" s="26" t="s">
        <v>49</v>
      </c>
      <c r="G22" s="24" t="s">
        <v>20</v>
      </c>
      <c r="H22" s="368" t="s">
        <v>50</v>
      </c>
      <c r="I22" s="369" t="e">
        <f>+#REF!</f>
        <v>#REF!</v>
      </c>
      <c r="J22" s="24" t="s">
        <v>51</v>
      </c>
    </row>
    <row r="23" spans="1:10">
      <c r="A23" s="30" t="s">
        <v>48</v>
      </c>
      <c r="B23" s="26"/>
      <c r="C23" s="369" t="e">
        <f>+#REF!</f>
        <v>#REF!</v>
      </c>
      <c r="D23" s="24" t="s">
        <v>20</v>
      </c>
      <c r="E23" s="363"/>
      <c r="F23" s="26" t="s">
        <v>49</v>
      </c>
      <c r="G23" s="24" t="s">
        <v>20</v>
      </c>
      <c r="H23" s="368" t="s">
        <v>50</v>
      </c>
      <c r="I23" s="369" t="e">
        <f>+#REF!</f>
        <v>#REF!</v>
      </c>
      <c r="J23" s="24" t="s">
        <v>51</v>
      </c>
    </row>
    <row r="24" spans="1:10">
      <c r="A24" s="30" t="s">
        <v>48</v>
      </c>
      <c r="B24" s="26"/>
      <c r="C24" s="369" t="e">
        <f>+#REF!</f>
        <v>#REF!</v>
      </c>
      <c r="D24" s="24" t="s">
        <v>20</v>
      </c>
      <c r="E24" s="363"/>
      <c r="F24" s="26" t="s">
        <v>49</v>
      </c>
      <c r="G24" s="24" t="s">
        <v>20</v>
      </c>
      <c r="H24" s="368" t="s">
        <v>50</v>
      </c>
      <c r="I24" s="369" t="e">
        <f>+#REF!</f>
        <v>#REF!</v>
      </c>
      <c r="J24" s="24" t="s">
        <v>51</v>
      </c>
    </row>
    <row r="25" spans="1:10">
      <c r="A25" s="30" t="s">
        <v>48</v>
      </c>
      <c r="B25" s="26"/>
      <c r="C25" s="369" t="e">
        <f>+#REF!</f>
        <v>#REF!</v>
      </c>
      <c r="D25" s="24" t="s">
        <v>20</v>
      </c>
      <c r="E25" s="363"/>
      <c r="F25" s="26" t="s">
        <v>49</v>
      </c>
      <c r="G25" s="24" t="s">
        <v>20</v>
      </c>
      <c r="H25" s="368" t="s">
        <v>50</v>
      </c>
      <c r="I25" s="369" t="e">
        <f>+#REF!</f>
        <v>#REF!</v>
      </c>
      <c r="J25" s="24" t="s">
        <v>51</v>
      </c>
    </row>
    <row r="26" spans="1:10">
      <c r="A26" s="30" t="s">
        <v>48</v>
      </c>
      <c r="B26" s="26"/>
      <c r="C26" s="368" t="s">
        <v>52</v>
      </c>
      <c r="D26" s="24" t="s">
        <v>20</v>
      </c>
      <c r="E26" s="363"/>
      <c r="F26" s="26"/>
      <c r="G26" s="24" t="s">
        <v>31</v>
      </c>
      <c r="H26" s="368" t="s">
        <v>50</v>
      </c>
      <c r="I26" s="26">
        <v>0</v>
      </c>
      <c r="J26" s="24" t="s">
        <v>53</v>
      </c>
    </row>
    <row r="27" spans="1:10">
      <c r="A27" s="30" t="s">
        <v>48</v>
      </c>
      <c r="B27" s="26"/>
      <c r="C27" s="368" t="s">
        <v>54</v>
      </c>
      <c r="D27" s="24" t="s">
        <v>20</v>
      </c>
      <c r="E27" s="363"/>
      <c r="F27" s="26"/>
      <c r="G27" s="24" t="s">
        <v>31</v>
      </c>
      <c r="H27" s="368" t="s">
        <v>50</v>
      </c>
      <c r="I27" s="26">
        <v>0</v>
      </c>
      <c r="J27" s="24" t="s">
        <v>53</v>
      </c>
    </row>
    <row r="28" spans="1:10" ht="6" customHeight="1">
      <c r="C28" s="29"/>
    </row>
    <row r="29" spans="1:10">
      <c r="A29" s="20" t="s">
        <v>33</v>
      </c>
      <c r="B29" s="21"/>
      <c r="C29" s="26" t="e">
        <f>#REF! &amp; "YEAR 2"</f>
        <v>#REF!</v>
      </c>
      <c r="D29" s="368" t="s">
        <v>55</v>
      </c>
    </row>
    <row r="30" spans="1:10">
      <c r="A30" s="20" t="s">
        <v>35</v>
      </c>
      <c r="B30" s="20" t="s">
        <v>36</v>
      </c>
      <c r="C30" s="24" t="s">
        <v>20</v>
      </c>
      <c r="D30" s="363"/>
    </row>
    <row r="31" spans="1:10">
      <c r="A31" s="20" t="s">
        <v>35</v>
      </c>
      <c r="B31" s="20" t="s">
        <v>37</v>
      </c>
      <c r="C31" s="26"/>
      <c r="D31" s="363"/>
    </row>
    <row r="32" spans="1:10">
      <c r="A32" s="20" t="s">
        <v>35</v>
      </c>
      <c r="B32" s="20" t="s">
        <v>38</v>
      </c>
      <c r="C32" s="26"/>
      <c r="D32" s="363"/>
    </row>
    <row r="33" spans="1:10" ht="26">
      <c r="A33" s="30" t="s">
        <v>15</v>
      </c>
      <c r="B33" s="22" t="s">
        <v>39</v>
      </c>
      <c r="C33" s="22" t="s">
        <v>40</v>
      </c>
      <c r="D33" s="22" t="s">
        <v>41</v>
      </c>
      <c r="E33" s="22" t="s">
        <v>42</v>
      </c>
      <c r="F33" s="22" t="s">
        <v>43</v>
      </c>
      <c r="G33" s="22" t="s">
        <v>44</v>
      </c>
      <c r="H33" s="22" t="s">
        <v>45</v>
      </c>
      <c r="I33" s="22" t="s">
        <v>46</v>
      </c>
      <c r="J33" s="22" t="s">
        <v>47</v>
      </c>
    </row>
    <row r="34" spans="1:10">
      <c r="A34" s="30" t="s">
        <v>48</v>
      </c>
      <c r="B34" s="26"/>
      <c r="C34" s="369" t="e">
        <f>+#REF!</f>
        <v>#REF!</v>
      </c>
      <c r="D34" s="24" t="s">
        <v>20</v>
      </c>
      <c r="E34" s="363"/>
      <c r="F34" s="26" t="s">
        <v>49</v>
      </c>
      <c r="G34" s="24" t="s">
        <v>20</v>
      </c>
      <c r="H34" s="368" t="s">
        <v>50</v>
      </c>
      <c r="I34" s="369" t="e">
        <f>+#REF!</f>
        <v>#REF!</v>
      </c>
      <c r="J34" s="24" t="s">
        <v>51</v>
      </c>
    </row>
    <row r="35" spans="1:10">
      <c r="A35" s="30" t="s">
        <v>48</v>
      </c>
      <c r="B35" s="26"/>
      <c r="C35" s="369" t="e">
        <f>+#REF!</f>
        <v>#REF!</v>
      </c>
      <c r="D35" s="24" t="s">
        <v>20</v>
      </c>
      <c r="E35" s="363"/>
      <c r="F35" s="26" t="s">
        <v>49</v>
      </c>
      <c r="G35" s="24" t="s">
        <v>20</v>
      </c>
      <c r="H35" s="368" t="s">
        <v>50</v>
      </c>
      <c r="I35" s="369" t="e">
        <f>+#REF!</f>
        <v>#REF!</v>
      </c>
      <c r="J35" s="24" t="s">
        <v>51</v>
      </c>
    </row>
    <row r="36" spans="1:10">
      <c r="A36" s="30" t="s">
        <v>48</v>
      </c>
      <c r="B36" s="26"/>
      <c r="C36" s="369" t="e">
        <f>+#REF!</f>
        <v>#REF!</v>
      </c>
      <c r="D36" s="24" t="s">
        <v>20</v>
      </c>
      <c r="E36" s="363"/>
      <c r="F36" s="26" t="s">
        <v>49</v>
      </c>
      <c r="G36" s="24" t="s">
        <v>20</v>
      </c>
      <c r="H36" s="368" t="s">
        <v>50</v>
      </c>
      <c r="I36" s="369" t="e">
        <f>+#REF!</f>
        <v>#REF!</v>
      </c>
      <c r="J36" s="24" t="s">
        <v>51</v>
      </c>
    </row>
    <row r="37" spans="1:10">
      <c r="A37" s="30" t="s">
        <v>48</v>
      </c>
      <c r="B37" s="26"/>
      <c r="C37" s="369" t="e">
        <f>+#REF!</f>
        <v>#REF!</v>
      </c>
      <c r="D37" s="24" t="s">
        <v>20</v>
      </c>
      <c r="E37" s="363"/>
      <c r="F37" s="26" t="s">
        <v>49</v>
      </c>
      <c r="G37" s="24" t="s">
        <v>20</v>
      </c>
      <c r="H37" s="368" t="s">
        <v>50</v>
      </c>
      <c r="I37" s="369" t="e">
        <f>+#REF!</f>
        <v>#REF!</v>
      </c>
      <c r="J37" s="24" t="s">
        <v>51</v>
      </c>
    </row>
    <row r="38" spans="1:10">
      <c r="A38" s="30" t="s">
        <v>48</v>
      </c>
      <c r="B38" s="26"/>
      <c r="C38" s="369" t="e">
        <f>+#REF!</f>
        <v>#REF!</v>
      </c>
      <c r="D38" s="24" t="s">
        <v>20</v>
      </c>
      <c r="E38" s="363"/>
      <c r="F38" s="26" t="s">
        <v>49</v>
      </c>
      <c r="G38" s="24" t="s">
        <v>20</v>
      </c>
      <c r="H38" s="368" t="s">
        <v>50</v>
      </c>
      <c r="I38" s="369" t="e">
        <f>+#REF!</f>
        <v>#REF!</v>
      </c>
      <c r="J38" s="24" t="s">
        <v>51</v>
      </c>
    </row>
    <row r="39" spans="1:10">
      <c r="A39" s="30" t="s">
        <v>48</v>
      </c>
      <c r="B39" s="26"/>
      <c r="C39" s="369" t="e">
        <f>+#REF!</f>
        <v>#REF!</v>
      </c>
      <c r="D39" s="24" t="s">
        <v>20</v>
      </c>
      <c r="E39" s="363"/>
      <c r="F39" s="26" t="s">
        <v>49</v>
      </c>
      <c r="G39" s="24" t="s">
        <v>20</v>
      </c>
      <c r="H39" s="368" t="s">
        <v>50</v>
      </c>
      <c r="I39" s="369" t="e">
        <f>+#REF!</f>
        <v>#REF!</v>
      </c>
      <c r="J39" s="24" t="s">
        <v>51</v>
      </c>
    </row>
    <row r="40" spans="1:10">
      <c r="A40" s="30" t="s">
        <v>48</v>
      </c>
      <c r="B40" s="26"/>
      <c r="C40" s="369" t="e">
        <f>+#REF!</f>
        <v>#REF!</v>
      </c>
      <c r="D40" s="24" t="s">
        <v>20</v>
      </c>
      <c r="E40" s="363"/>
      <c r="F40" s="26" t="s">
        <v>49</v>
      </c>
      <c r="G40" s="24" t="s">
        <v>20</v>
      </c>
      <c r="H40" s="368" t="s">
        <v>50</v>
      </c>
      <c r="I40" s="369" t="e">
        <f>+#REF!</f>
        <v>#REF!</v>
      </c>
      <c r="J40" s="24" t="s">
        <v>51</v>
      </c>
    </row>
    <row r="41" spans="1:10">
      <c r="A41" s="30" t="s">
        <v>48</v>
      </c>
      <c r="B41" s="26"/>
      <c r="C41" s="369" t="e">
        <f>+#REF!</f>
        <v>#REF!</v>
      </c>
      <c r="D41" s="24" t="s">
        <v>20</v>
      </c>
      <c r="E41" s="363"/>
      <c r="F41" s="26" t="s">
        <v>49</v>
      </c>
      <c r="G41" s="24" t="s">
        <v>20</v>
      </c>
      <c r="H41" s="368" t="s">
        <v>50</v>
      </c>
      <c r="I41" s="369" t="e">
        <f>+#REF!</f>
        <v>#REF!</v>
      </c>
      <c r="J41" s="24" t="s">
        <v>51</v>
      </c>
    </row>
    <row r="42" spans="1:10">
      <c r="A42" s="30" t="s">
        <v>48</v>
      </c>
      <c r="B42" s="26"/>
      <c r="C42" s="369" t="e">
        <f>+#REF!</f>
        <v>#REF!</v>
      </c>
      <c r="D42" s="24" t="s">
        <v>20</v>
      </c>
      <c r="E42" s="363"/>
      <c r="F42" s="26" t="s">
        <v>49</v>
      </c>
      <c r="G42" s="24" t="s">
        <v>20</v>
      </c>
      <c r="H42" s="368" t="s">
        <v>50</v>
      </c>
      <c r="I42" s="369" t="e">
        <f>+#REF!</f>
        <v>#REF!</v>
      </c>
      <c r="J42" s="24" t="s">
        <v>51</v>
      </c>
    </row>
    <row r="43" spans="1:10">
      <c r="A43" s="30" t="s">
        <v>48</v>
      </c>
      <c r="B43" s="26"/>
      <c r="C43" s="369" t="e">
        <f>+#REF!</f>
        <v>#REF!</v>
      </c>
      <c r="D43" s="24" t="s">
        <v>20</v>
      </c>
      <c r="E43" s="363"/>
      <c r="F43" s="26" t="s">
        <v>49</v>
      </c>
      <c r="G43" s="24" t="s">
        <v>20</v>
      </c>
      <c r="H43" s="368" t="s">
        <v>50</v>
      </c>
      <c r="I43" s="369" t="e">
        <f>+#REF!</f>
        <v>#REF!</v>
      </c>
      <c r="J43" s="24" t="s">
        <v>51</v>
      </c>
    </row>
    <row r="44" spans="1:10">
      <c r="A44" s="30" t="s">
        <v>48</v>
      </c>
      <c r="B44" s="26"/>
      <c r="C44" s="369" t="e">
        <f>+#REF!</f>
        <v>#REF!</v>
      </c>
      <c r="D44" s="24" t="s">
        <v>20</v>
      </c>
      <c r="E44" s="363"/>
      <c r="F44" s="26" t="s">
        <v>49</v>
      </c>
      <c r="G44" s="24" t="s">
        <v>20</v>
      </c>
      <c r="H44" s="368" t="s">
        <v>50</v>
      </c>
      <c r="I44" s="369" t="e">
        <f>+#REF!</f>
        <v>#REF!</v>
      </c>
      <c r="J44" s="24" t="s">
        <v>51</v>
      </c>
    </row>
    <row r="45" spans="1:10">
      <c r="A45" s="30" t="s">
        <v>48</v>
      </c>
      <c r="B45" s="26"/>
      <c r="C45" s="368" t="s">
        <v>52</v>
      </c>
      <c r="D45" s="24" t="s">
        <v>20</v>
      </c>
      <c r="E45" s="363"/>
      <c r="F45" s="26"/>
      <c r="G45" s="24" t="s">
        <v>31</v>
      </c>
      <c r="H45" s="368" t="s">
        <v>50</v>
      </c>
      <c r="I45" s="26">
        <v>0</v>
      </c>
      <c r="J45" s="24" t="s">
        <v>53</v>
      </c>
    </row>
    <row r="46" spans="1:10">
      <c r="A46" s="30" t="s">
        <v>48</v>
      </c>
      <c r="B46" s="26"/>
      <c r="C46" s="368" t="s">
        <v>54</v>
      </c>
      <c r="D46" s="24" t="s">
        <v>20</v>
      </c>
      <c r="E46" s="363"/>
      <c r="F46" s="26"/>
      <c r="G46" s="24" t="s">
        <v>31</v>
      </c>
      <c r="H46" s="368" t="s">
        <v>50</v>
      </c>
      <c r="I46" s="26">
        <v>0</v>
      </c>
      <c r="J46" s="24" t="s">
        <v>53</v>
      </c>
    </row>
    <row r="47" spans="1:10" ht="6" customHeight="1">
      <c r="C47" s="29"/>
    </row>
    <row r="48" spans="1:10">
      <c r="A48" s="20" t="s">
        <v>33</v>
      </c>
      <c r="B48" s="21"/>
      <c r="C48" s="26" t="e">
        <f>#REF! &amp; "YEAR 3"</f>
        <v>#REF!</v>
      </c>
      <c r="D48" s="368" t="s">
        <v>56</v>
      </c>
    </row>
    <row r="49" spans="1:10">
      <c r="A49" s="20" t="s">
        <v>35</v>
      </c>
      <c r="B49" s="20" t="s">
        <v>36</v>
      </c>
      <c r="C49" s="24" t="s">
        <v>20</v>
      </c>
      <c r="D49" s="363"/>
    </row>
    <row r="50" spans="1:10">
      <c r="A50" s="20" t="s">
        <v>35</v>
      </c>
      <c r="B50" s="20" t="s">
        <v>37</v>
      </c>
      <c r="C50" s="26"/>
      <c r="D50" s="363"/>
    </row>
    <row r="51" spans="1:10">
      <c r="A51" s="20" t="s">
        <v>35</v>
      </c>
      <c r="B51" s="20" t="s">
        <v>38</v>
      </c>
      <c r="C51" s="26"/>
      <c r="D51" s="363"/>
    </row>
    <row r="52" spans="1:10" ht="26">
      <c r="A52" s="30" t="s">
        <v>15</v>
      </c>
      <c r="B52" s="22" t="s">
        <v>39</v>
      </c>
      <c r="C52" s="22" t="s">
        <v>40</v>
      </c>
      <c r="D52" s="22" t="s">
        <v>41</v>
      </c>
      <c r="E52" s="22" t="s">
        <v>42</v>
      </c>
      <c r="F52" s="22" t="s">
        <v>43</v>
      </c>
      <c r="G52" s="22" t="s">
        <v>44</v>
      </c>
      <c r="H52" s="22" t="s">
        <v>45</v>
      </c>
      <c r="I52" s="22" t="s">
        <v>46</v>
      </c>
      <c r="J52" s="22" t="s">
        <v>47</v>
      </c>
    </row>
    <row r="53" spans="1:10">
      <c r="A53" s="30" t="s">
        <v>48</v>
      </c>
      <c r="B53" s="26"/>
      <c r="C53" s="369" t="e">
        <f>+#REF!</f>
        <v>#REF!</v>
      </c>
      <c r="D53" s="24" t="s">
        <v>20</v>
      </c>
      <c r="E53" s="363"/>
      <c r="F53" s="26" t="s">
        <v>49</v>
      </c>
      <c r="G53" s="24" t="s">
        <v>20</v>
      </c>
      <c r="H53" s="368" t="s">
        <v>50</v>
      </c>
      <c r="I53" s="369" t="e">
        <f>+#REF!</f>
        <v>#REF!</v>
      </c>
      <c r="J53" s="24" t="s">
        <v>51</v>
      </c>
    </row>
    <row r="54" spans="1:10">
      <c r="A54" s="30" t="s">
        <v>48</v>
      </c>
      <c r="B54" s="26"/>
      <c r="C54" s="369" t="e">
        <f>+#REF!</f>
        <v>#REF!</v>
      </c>
      <c r="D54" s="24" t="s">
        <v>20</v>
      </c>
      <c r="E54" s="363"/>
      <c r="F54" s="26" t="s">
        <v>49</v>
      </c>
      <c r="G54" s="24" t="s">
        <v>20</v>
      </c>
      <c r="H54" s="368" t="s">
        <v>50</v>
      </c>
      <c r="I54" s="369" t="e">
        <f>+#REF!</f>
        <v>#REF!</v>
      </c>
      <c r="J54" s="24" t="s">
        <v>51</v>
      </c>
    </row>
    <row r="55" spans="1:10">
      <c r="A55" s="30" t="s">
        <v>48</v>
      </c>
      <c r="B55" s="26"/>
      <c r="C55" s="369" t="e">
        <f>+#REF!</f>
        <v>#REF!</v>
      </c>
      <c r="D55" s="24" t="s">
        <v>20</v>
      </c>
      <c r="E55" s="363"/>
      <c r="F55" s="26" t="s">
        <v>49</v>
      </c>
      <c r="G55" s="24" t="s">
        <v>20</v>
      </c>
      <c r="H55" s="368" t="s">
        <v>50</v>
      </c>
      <c r="I55" s="369" t="e">
        <f>+#REF!</f>
        <v>#REF!</v>
      </c>
      <c r="J55" s="24" t="s">
        <v>51</v>
      </c>
    </row>
    <row r="56" spans="1:10">
      <c r="A56" s="30" t="s">
        <v>48</v>
      </c>
      <c r="B56" s="26"/>
      <c r="C56" s="369" t="e">
        <f>+#REF!</f>
        <v>#REF!</v>
      </c>
      <c r="D56" s="24" t="s">
        <v>20</v>
      </c>
      <c r="E56" s="363"/>
      <c r="F56" s="26" t="s">
        <v>49</v>
      </c>
      <c r="G56" s="24" t="s">
        <v>20</v>
      </c>
      <c r="H56" s="368" t="s">
        <v>50</v>
      </c>
      <c r="I56" s="369" t="e">
        <f>+#REF!</f>
        <v>#REF!</v>
      </c>
      <c r="J56" s="24" t="s">
        <v>51</v>
      </c>
    </row>
    <row r="57" spans="1:10">
      <c r="A57" s="30" t="s">
        <v>48</v>
      </c>
      <c r="B57" s="26"/>
      <c r="C57" s="369" t="e">
        <f>+#REF!</f>
        <v>#REF!</v>
      </c>
      <c r="D57" s="24" t="s">
        <v>20</v>
      </c>
      <c r="E57" s="363"/>
      <c r="F57" s="26" t="s">
        <v>49</v>
      </c>
      <c r="G57" s="24" t="s">
        <v>20</v>
      </c>
      <c r="H57" s="368" t="s">
        <v>50</v>
      </c>
      <c r="I57" s="369" t="e">
        <f>+#REF!</f>
        <v>#REF!</v>
      </c>
      <c r="J57" s="24" t="s">
        <v>51</v>
      </c>
    </row>
    <row r="58" spans="1:10">
      <c r="A58" s="30" t="s">
        <v>48</v>
      </c>
      <c r="B58" s="26"/>
      <c r="C58" s="369" t="e">
        <f>+#REF!</f>
        <v>#REF!</v>
      </c>
      <c r="D58" s="24" t="s">
        <v>20</v>
      </c>
      <c r="E58" s="363"/>
      <c r="F58" s="26" t="s">
        <v>49</v>
      </c>
      <c r="G58" s="24" t="s">
        <v>20</v>
      </c>
      <c r="H58" s="368" t="s">
        <v>50</v>
      </c>
      <c r="I58" s="369" t="e">
        <f>+#REF!</f>
        <v>#REF!</v>
      </c>
      <c r="J58" s="24" t="s">
        <v>51</v>
      </c>
    </row>
    <row r="59" spans="1:10">
      <c r="A59" s="30" t="s">
        <v>48</v>
      </c>
      <c r="B59" s="26"/>
      <c r="C59" s="369" t="e">
        <f>+#REF!</f>
        <v>#REF!</v>
      </c>
      <c r="D59" s="24" t="s">
        <v>20</v>
      </c>
      <c r="E59" s="363"/>
      <c r="F59" s="26" t="s">
        <v>49</v>
      </c>
      <c r="G59" s="24" t="s">
        <v>20</v>
      </c>
      <c r="H59" s="368" t="s">
        <v>50</v>
      </c>
      <c r="I59" s="369" t="e">
        <f>+#REF!</f>
        <v>#REF!</v>
      </c>
      <c r="J59" s="24" t="s">
        <v>51</v>
      </c>
    </row>
    <row r="60" spans="1:10">
      <c r="A60" s="30" t="s">
        <v>48</v>
      </c>
      <c r="B60" s="26"/>
      <c r="C60" s="369" t="e">
        <f>+#REF!</f>
        <v>#REF!</v>
      </c>
      <c r="D60" s="24" t="s">
        <v>20</v>
      </c>
      <c r="E60" s="363"/>
      <c r="F60" s="26" t="s">
        <v>49</v>
      </c>
      <c r="G60" s="24" t="s">
        <v>20</v>
      </c>
      <c r="H60" s="368" t="s">
        <v>50</v>
      </c>
      <c r="I60" s="369" t="e">
        <f>+#REF!</f>
        <v>#REF!</v>
      </c>
      <c r="J60" s="24" t="s">
        <v>51</v>
      </c>
    </row>
    <row r="61" spans="1:10">
      <c r="A61" s="30" t="s">
        <v>48</v>
      </c>
      <c r="B61" s="26"/>
      <c r="C61" s="369" t="e">
        <f>+#REF!</f>
        <v>#REF!</v>
      </c>
      <c r="D61" s="24" t="s">
        <v>20</v>
      </c>
      <c r="E61" s="363"/>
      <c r="F61" s="26" t="s">
        <v>49</v>
      </c>
      <c r="G61" s="24" t="s">
        <v>20</v>
      </c>
      <c r="H61" s="368" t="s">
        <v>50</v>
      </c>
      <c r="I61" s="369" t="e">
        <f>+#REF!</f>
        <v>#REF!</v>
      </c>
      <c r="J61" s="24" t="s">
        <v>51</v>
      </c>
    </row>
    <row r="62" spans="1:10">
      <c r="A62" s="30" t="s">
        <v>48</v>
      </c>
      <c r="B62" s="26"/>
      <c r="C62" s="369" t="e">
        <f>+#REF!</f>
        <v>#REF!</v>
      </c>
      <c r="D62" s="24" t="s">
        <v>20</v>
      </c>
      <c r="E62" s="363"/>
      <c r="F62" s="26" t="s">
        <v>49</v>
      </c>
      <c r="G62" s="24" t="s">
        <v>20</v>
      </c>
      <c r="H62" s="368" t="s">
        <v>50</v>
      </c>
      <c r="I62" s="369" t="e">
        <f>+#REF!</f>
        <v>#REF!</v>
      </c>
      <c r="J62" s="24" t="s">
        <v>51</v>
      </c>
    </row>
    <row r="63" spans="1:10">
      <c r="A63" s="30" t="s">
        <v>48</v>
      </c>
      <c r="B63" s="26"/>
      <c r="C63" s="369" t="e">
        <f>+#REF!</f>
        <v>#REF!</v>
      </c>
      <c r="D63" s="24" t="s">
        <v>20</v>
      </c>
      <c r="E63" s="363"/>
      <c r="F63" s="26" t="s">
        <v>49</v>
      </c>
      <c r="G63" s="24" t="s">
        <v>20</v>
      </c>
      <c r="H63" s="368" t="s">
        <v>50</v>
      </c>
      <c r="I63" s="369" t="e">
        <f>+#REF!</f>
        <v>#REF!</v>
      </c>
      <c r="J63" s="24" t="s">
        <v>51</v>
      </c>
    </row>
    <row r="64" spans="1:10">
      <c r="A64" s="30" t="s">
        <v>48</v>
      </c>
      <c r="B64" s="26"/>
      <c r="C64" s="368" t="s">
        <v>52</v>
      </c>
      <c r="D64" s="24" t="s">
        <v>20</v>
      </c>
      <c r="E64" s="363"/>
      <c r="F64" s="26"/>
      <c r="G64" s="24" t="s">
        <v>31</v>
      </c>
      <c r="H64" s="368" t="s">
        <v>50</v>
      </c>
      <c r="I64" s="26">
        <v>0</v>
      </c>
      <c r="J64" s="24" t="s">
        <v>53</v>
      </c>
    </row>
    <row r="65" spans="1:10">
      <c r="A65" s="30" t="s">
        <v>48</v>
      </c>
      <c r="B65" s="26"/>
      <c r="C65" s="368" t="s">
        <v>54</v>
      </c>
      <c r="D65" s="24" t="s">
        <v>20</v>
      </c>
      <c r="E65" s="363"/>
      <c r="F65" s="26"/>
      <c r="G65" s="24" t="s">
        <v>31</v>
      </c>
      <c r="H65" s="368" t="s">
        <v>50</v>
      </c>
      <c r="I65" s="26">
        <v>0</v>
      </c>
      <c r="J65" s="24" t="s">
        <v>53</v>
      </c>
    </row>
    <row r="66" spans="1:10" ht="6" customHeight="1">
      <c r="C66" s="29"/>
    </row>
    <row r="67" spans="1:10">
      <c r="A67" s="20" t="s">
        <v>33</v>
      </c>
      <c r="B67" s="21"/>
      <c r="C67" s="26" t="e">
        <f>#REF! &amp; "YEAR 4"</f>
        <v>#REF!</v>
      </c>
      <c r="D67" s="368" t="s">
        <v>57</v>
      </c>
    </row>
    <row r="68" spans="1:10">
      <c r="A68" s="20" t="s">
        <v>35</v>
      </c>
      <c r="B68" s="20" t="s">
        <v>36</v>
      </c>
      <c r="C68" s="24" t="s">
        <v>20</v>
      </c>
      <c r="D68" s="363"/>
    </row>
    <row r="69" spans="1:10">
      <c r="A69" s="20" t="s">
        <v>35</v>
      </c>
      <c r="B69" s="20" t="s">
        <v>37</v>
      </c>
      <c r="C69" s="26"/>
      <c r="D69" s="363"/>
    </row>
    <row r="70" spans="1:10">
      <c r="A70" s="20" t="s">
        <v>35</v>
      </c>
      <c r="B70" s="20" t="s">
        <v>38</v>
      </c>
      <c r="C70" s="26"/>
      <c r="D70" s="363"/>
    </row>
    <row r="71" spans="1:10" ht="26">
      <c r="A71" s="30" t="s">
        <v>15</v>
      </c>
      <c r="B71" s="22" t="s">
        <v>39</v>
      </c>
      <c r="C71" s="22" t="s">
        <v>40</v>
      </c>
      <c r="D71" s="22" t="s">
        <v>41</v>
      </c>
      <c r="E71" s="22" t="s">
        <v>42</v>
      </c>
      <c r="F71" s="22" t="s">
        <v>43</v>
      </c>
      <c r="G71" s="22" t="s">
        <v>44</v>
      </c>
      <c r="H71" s="22" t="s">
        <v>45</v>
      </c>
      <c r="I71" s="22" t="s">
        <v>46</v>
      </c>
      <c r="J71" s="22" t="s">
        <v>47</v>
      </c>
    </row>
    <row r="72" spans="1:10">
      <c r="A72" s="30" t="s">
        <v>48</v>
      </c>
      <c r="B72" s="26"/>
      <c r="C72" s="369" t="e">
        <f>+#REF!</f>
        <v>#REF!</v>
      </c>
      <c r="D72" s="24" t="s">
        <v>20</v>
      </c>
      <c r="E72" s="363"/>
      <c r="F72" s="26" t="s">
        <v>49</v>
      </c>
      <c r="G72" s="24" t="s">
        <v>20</v>
      </c>
      <c r="H72" s="368" t="s">
        <v>50</v>
      </c>
      <c r="I72" s="369" t="e">
        <f>+#REF!</f>
        <v>#REF!</v>
      </c>
      <c r="J72" s="24" t="s">
        <v>51</v>
      </c>
    </row>
    <row r="73" spans="1:10">
      <c r="A73" s="30" t="s">
        <v>48</v>
      </c>
      <c r="B73" s="26"/>
      <c r="C73" s="369" t="e">
        <f>+#REF!</f>
        <v>#REF!</v>
      </c>
      <c r="D73" s="24" t="s">
        <v>20</v>
      </c>
      <c r="E73" s="363"/>
      <c r="F73" s="26" t="s">
        <v>49</v>
      </c>
      <c r="G73" s="24" t="s">
        <v>20</v>
      </c>
      <c r="H73" s="368" t="s">
        <v>50</v>
      </c>
      <c r="I73" s="369" t="e">
        <f>+#REF!</f>
        <v>#REF!</v>
      </c>
      <c r="J73" s="24" t="s">
        <v>51</v>
      </c>
    </row>
    <row r="74" spans="1:10">
      <c r="A74" s="30" t="s">
        <v>48</v>
      </c>
      <c r="B74" s="26"/>
      <c r="C74" s="369" t="e">
        <f>+#REF!</f>
        <v>#REF!</v>
      </c>
      <c r="D74" s="24" t="s">
        <v>20</v>
      </c>
      <c r="E74" s="363"/>
      <c r="F74" s="26" t="s">
        <v>49</v>
      </c>
      <c r="G74" s="24" t="s">
        <v>20</v>
      </c>
      <c r="H74" s="368" t="s">
        <v>50</v>
      </c>
      <c r="I74" s="369" t="e">
        <f>+#REF!</f>
        <v>#REF!</v>
      </c>
      <c r="J74" s="24" t="s">
        <v>51</v>
      </c>
    </row>
    <row r="75" spans="1:10">
      <c r="A75" s="30" t="s">
        <v>48</v>
      </c>
      <c r="B75" s="26"/>
      <c r="C75" s="369" t="e">
        <f>+#REF!</f>
        <v>#REF!</v>
      </c>
      <c r="D75" s="24" t="s">
        <v>20</v>
      </c>
      <c r="E75" s="363"/>
      <c r="F75" s="26" t="s">
        <v>49</v>
      </c>
      <c r="G75" s="24" t="s">
        <v>20</v>
      </c>
      <c r="H75" s="368" t="s">
        <v>50</v>
      </c>
      <c r="I75" s="369" t="e">
        <f>+#REF!</f>
        <v>#REF!</v>
      </c>
      <c r="J75" s="24" t="s">
        <v>51</v>
      </c>
    </row>
    <row r="76" spans="1:10">
      <c r="A76" s="30" t="s">
        <v>48</v>
      </c>
      <c r="B76" s="26"/>
      <c r="C76" s="369" t="e">
        <f>+#REF!</f>
        <v>#REF!</v>
      </c>
      <c r="D76" s="24" t="s">
        <v>20</v>
      </c>
      <c r="E76" s="363"/>
      <c r="F76" s="26" t="s">
        <v>49</v>
      </c>
      <c r="G76" s="24" t="s">
        <v>20</v>
      </c>
      <c r="H76" s="368" t="s">
        <v>50</v>
      </c>
      <c r="I76" s="369" t="e">
        <f>+#REF!</f>
        <v>#REF!</v>
      </c>
      <c r="J76" s="24" t="s">
        <v>51</v>
      </c>
    </row>
    <row r="77" spans="1:10">
      <c r="A77" s="30" t="s">
        <v>48</v>
      </c>
      <c r="B77" s="26"/>
      <c r="C77" s="369" t="e">
        <f>+#REF!</f>
        <v>#REF!</v>
      </c>
      <c r="D77" s="24" t="s">
        <v>20</v>
      </c>
      <c r="E77" s="363"/>
      <c r="F77" s="26" t="s">
        <v>49</v>
      </c>
      <c r="G77" s="24" t="s">
        <v>20</v>
      </c>
      <c r="H77" s="368" t="s">
        <v>50</v>
      </c>
      <c r="I77" s="369" t="e">
        <f>+#REF!</f>
        <v>#REF!</v>
      </c>
      <c r="J77" s="24" t="s">
        <v>51</v>
      </c>
    </row>
    <row r="78" spans="1:10">
      <c r="A78" s="30" t="s">
        <v>48</v>
      </c>
      <c r="B78" s="26"/>
      <c r="C78" s="369" t="e">
        <f>+#REF!</f>
        <v>#REF!</v>
      </c>
      <c r="D78" s="24" t="s">
        <v>20</v>
      </c>
      <c r="E78" s="363"/>
      <c r="F78" s="26" t="s">
        <v>49</v>
      </c>
      <c r="G78" s="24" t="s">
        <v>20</v>
      </c>
      <c r="H78" s="368" t="s">
        <v>50</v>
      </c>
      <c r="I78" s="369" t="e">
        <f>+#REF!</f>
        <v>#REF!</v>
      </c>
      <c r="J78" s="24" t="s">
        <v>51</v>
      </c>
    </row>
    <row r="79" spans="1:10">
      <c r="A79" s="30" t="s">
        <v>48</v>
      </c>
      <c r="B79" s="26"/>
      <c r="C79" s="369" t="e">
        <f>+#REF!</f>
        <v>#REF!</v>
      </c>
      <c r="D79" s="24" t="s">
        <v>20</v>
      </c>
      <c r="E79" s="363"/>
      <c r="F79" s="26" t="s">
        <v>49</v>
      </c>
      <c r="G79" s="24" t="s">
        <v>20</v>
      </c>
      <c r="H79" s="368" t="s">
        <v>50</v>
      </c>
      <c r="I79" s="369" t="e">
        <f>+#REF!</f>
        <v>#REF!</v>
      </c>
      <c r="J79" s="24" t="s">
        <v>51</v>
      </c>
    </row>
    <row r="80" spans="1:10">
      <c r="A80" s="30" t="s">
        <v>48</v>
      </c>
      <c r="B80" s="26"/>
      <c r="C80" s="369" t="e">
        <f>+#REF!</f>
        <v>#REF!</v>
      </c>
      <c r="D80" s="24" t="s">
        <v>20</v>
      </c>
      <c r="E80" s="363"/>
      <c r="F80" s="26" t="s">
        <v>49</v>
      </c>
      <c r="G80" s="24" t="s">
        <v>20</v>
      </c>
      <c r="H80" s="368" t="s">
        <v>50</v>
      </c>
      <c r="I80" s="369" t="e">
        <f>+#REF!</f>
        <v>#REF!</v>
      </c>
      <c r="J80" s="24" t="s">
        <v>51</v>
      </c>
    </row>
    <row r="81" spans="1:10">
      <c r="A81" s="30" t="s">
        <v>48</v>
      </c>
      <c r="B81" s="26"/>
      <c r="C81" s="369" t="e">
        <f>+#REF!</f>
        <v>#REF!</v>
      </c>
      <c r="D81" s="24" t="s">
        <v>20</v>
      </c>
      <c r="E81" s="363"/>
      <c r="F81" s="26" t="s">
        <v>49</v>
      </c>
      <c r="G81" s="24" t="s">
        <v>20</v>
      </c>
      <c r="H81" s="368" t="s">
        <v>50</v>
      </c>
      <c r="I81" s="369" t="e">
        <f>+#REF!</f>
        <v>#REF!</v>
      </c>
      <c r="J81" s="24" t="s">
        <v>51</v>
      </c>
    </row>
    <row r="82" spans="1:10">
      <c r="A82" s="30" t="s">
        <v>48</v>
      </c>
      <c r="B82" s="26"/>
      <c r="C82" s="369" t="e">
        <f>+#REF!</f>
        <v>#REF!</v>
      </c>
      <c r="D82" s="24" t="s">
        <v>20</v>
      </c>
      <c r="E82" s="363"/>
      <c r="F82" s="26" t="s">
        <v>49</v>
      </c>
      <c r="G82" s="24" t="s">
        <v>20</v>
      </c>
      <c r="H82" s="368" t="s">
        <v>50</v>
      </c>
      <c r="I82" s="369" t="e">
        <f>+#REF!</f>
        <v>#REF!</v>
      </c>
      <c r="J82" s="24" t="s">
        <v>51</v>
      </c>
    </row>
    <row r="83" spans="1:10">
      <c r="A83" s="30" t="s">
        <v>48</v>
      </c>
      <c r="B83" s="26"/>
      <c r="C83" s="368" t="s">
        <v>52</v>
      </c>
      <c r="D83" s="24" t="s">
        <v>20</v>
      </c>
      <c r="E83" s="363"/>
      <c r="F83" s="26"/>
      <c r="G83" s="24" t="s">
        <v>31</v>
      </c>
      <c r="H83" s="368" t="s">
        <v>50</v>
      </c>
      <c r="I83" s="26">
        <v>0</v>
      </c>
      <c r="J83" s="24" t="s">
        <v>53</v>
      </c>
    </row>
    <row r="84" spans="1:10">
      <c r="A84" s="30" t="s">
        <v>48</v>
      </c>
      <c r="B84" s="26"/>
      <c r="C84" s="368" t="s">
        <v>54</v>
      </c>
      <c r="D84" s="24" t="s">
        <v>20</v>
      </c>
      <c r="E84" s="363"/>
      <c r="F84" s="26"/>
      <c r="G84" s="24" t="s">
        <v>31</v>
      </c>
      <c r="H84" s="368" t="s">
        <v>50</v>
      </c>
      <c r="I84" s="26">
        <v>0</v>
      </c>
      <c r="J84" s="24" t="s">
        <v>53</v>
      </c>
    </row>
    <row r="85" spans="1:10" ht="6" customHeight="1">
      <c r="C85" s="29"/>
    </row>
    <row r="86" spans="1:10">
      <c r="A86" s="20" t="s">
        <v>33</v>
      </c>
      <c r="B86" s="21"/>
      <c r="C86" s="26" t="e">
        <f>#REF! &amp; "YEAR 5"</f>
        <v>#REF!</v>
      </c>
      <c r="D86" s="368" t="s">
        <v>58</v>
      </c>
    </row>
    <row r="87" spans="1:10">
      <c r="A87" s="20" t="s">
        <v>35</v>
      </c>
      <c r="B87" s="20" t="s">
        <v>36</v>
      </c>
      <c r="C87" s="24" t="s">
        <v>20</v>
      </c>
      <c r="D87" s="363"/>
    </row>
    <row r="88" spans="1:10">
      <c r="A88" s="20" t="s">
        <v>35</v>
      </c>
      <c r="B88" s="20" t="s">
        <v>37</v>
      </c>
      <c r="C88" s="26"/>
      <c r="D88" s="363"/>
    </row>
    <row r="89" spans="1:10">
      <c r="A89" s="20" t="s">
        <v>35</v>
      </c>
      <c r="B89" s="20" t="s">
        <v>38</v>
      </c>
      <c r="C89" s="26"/>
      <c r="D89" s="363"/>
    </row>
    <row r="90" spans="1:10" ht="26">
      <c r="A90" s="30" t="s">
        <v>15</v>
      </c>
      <c r="B90" s="22" t="s">
        <v>39</v>
      </c>
      <c r="C90" s="22" t="s">
        <v>40</v>
      </c>
      <c r="D90" s="22" t="s">
        <v>41</v>
      </c>
      <c r="E90" s="22" t="s">
        <v>42</v>
      </c>
      <c r="F90" s="22" t="s">
        <v>43</v>
      </c>
      <c r="G90" s="22" t="s">
        <v>44</v>
      </c>
      <c r="H90" s="22" t="s">
        <v>45</v>
      </c>
      <c r="I90" s="22" t="s">
        <v>46</v>
      </c>
      <c r="J90" s="22" t="s">
        <v>47</v>
      </c>
    </row>
    <row r="91" spans="1:10">
      <c r="A91" s="30" t="s">
        <v>48</v>
      </c>
      <c r="B91" s="26"/>
      <c r="C91" s="369" t="e">
        <f>+#REF!</f>
        <v>#REF!</v>
      </c>
      <c r="D91" s="24" t="s">
        <v>20</v>
      </c>
      <c r="E91" s="363"/>
      <c r="F91" s="26" t="s">
        <v>49</v>
      </c>
      <c r="G91" s="24" t="s">
        <v>20</v>
      </c>
      <c r="H91" s="368" t="s">
        <v>50</v>
      </c>
      <c r="I91" s="369" t="e">
        <f>+#REF!</f>
        <v>#REF!</v>
      </c>
      <c r="J91" s="24" t="s">
        <v>51</v>
      </c>
    </row>
    <row r="92" spans="1:10">
      <c r="A92" s="30" t="s">
        <v>48</v>
      </c>
      <c r="B92" s="26"/>
      <c r="C92" s="369" t="e">
        <f>+#REF!</f>
        <v>#REF!</v>
      </c>
      <c r="D92" s="24" t="s">
        <v>20</v>
      </c>
      <c r="E92" s="363"/>
      <c r="F92" s="26" t="s">
        <v>49</v>
      </c>
      <c r="G92" s="24" t="s">
        <v>20</v>
      </c>
      <c r="H92" s="368" t="s">
        <v>50</v>
      </c>
      <c r="I92" s="369" t="e">
        <f>+#REF!</f>
        <v>#REF!</v>
      </c>
      <c r="J92" s="24" t="s">
        <v>51</v>
      </c>
    </row>
    <row r="93" spans="1:10">
      <c r="A93" s="30" t="s">
        <v>48</v>
      </c>
      <c r="B93" s="26"/>
      <c r="C93" s="369" t="e">
        <f>+#REF!</f>
        <v>#REF!</v>
      </c>
      <c r="D93" s="24" t="s">
        <v>20</v>
      </c>
      <c r="E93" s="363"/>
      <c r="F93" s="26" t="s">
        <v>49</v>
      </c>
      <c r="G93" s="24" t="s">
        <v>20</v>
      </c>
      <c r="H93" s="368" t="s">
        <v>50</v>
      </c>
      <c r="I93" s="369" t="e">
        <f>+#REF!</f>
        <v>#REF!</v>
      </c>
      <c r="J93" s="24" t="s">
        <v>51</v>
      </c>
    </row>
    <row r="94" spans="1:10">
      <c r="A94" s="30" t="s">
        <v>48</v>
      </c>
      <c r="B94" s="26"/>
      <c r="C94" s="369" t="e">
        <f>+#REF!</f>
        <v>#REF!</v>
      </c>
      <c r="D94" s="24" t="s">
        <v>20</v>
      </c>
      <c r="E94" s="363"/>
      <c r="F94" s="26" t="s">
        <v>49</v>
      </c>
      <c r="G94" s="24" t="s">
        <v>20</v>
      </c>
      <c r="H94" s="368" t="s">
        <v>50</v>
      </c>
      <c r="I94" s="369" t="e">
        <f>+#REF!</f>
        <v>#REF!</v>
      </c>
      <c r="J94" s="24" t="s">
        <v>51</v>
      </c>
    </row>
    <row r="95" spans="1:10">
      <c r="A95" s="30" t="s">
        <v>48</v>
      </c>
      <c r="B95" s="26"/>
      <c r="C95" s="369" t="e">
        <f>+#REF!</f>
        <v>#REF!</v>
      </c>
      <c r="D95" s="24" t="s">
        <v>20</v>
      </c>
      <c r="E95" s="363"/>
      <c r="F95" s="26" t="s">
        <v>49</v>
      </c>
      <c r="G95" s="24" t="s">
        <v>20</v>
      </c>
      <c r="H95" s="368" t="s">
        <v>50</v>
      </c>
      <c r="I95" s="369" t="e">
        <f>+#REF!</f>
        <v>#REF!</v>
      </c>
      <c r="J95" s="24" t="s">
        <v>51</v>
      </c>
    </row>
    <row r="96" spans="1:10">
      <c r="A96" s="30" t="s">
        <v>48</v>
      </c>
      <c r="B96" s="26"/>
      <c r="C96" s="369" t="e">
        <f>+#REF!</f>
        <v>#REF!</v>
      </c>
      <c r="D96" s="24" t="s">
        <v>20</v>
      </c>
      <c r="E96" s="363"/>
      <c r="F96" s="26" t="s">
        <v>49</v>
      </c>
      <c r="G96" s="24" t="s">
        <v>20</v>
      </c>
      <c r="H96" s="368" t="s">
        <v>50</v>
      </c>
      <c r="I96" s="369" t="e">
        <f>+#REF!</f>
        <v>#REF!</v>
      </c>
      <c r="J96" s="24" t="s">
        <v>51</v>
      </c>
    </row>
    <row r="97" spans="1:10">
      <c r="A97" s="30" t="s">
        <v>48</v>
      </c>
      <c r="B97" s="26"/>
      <c r="C97" s="369" t="e">
        <f>+#REF!</f>
        <v>#REF!</v>
      </c>
      <c r="D97" s="24" t="s">
        <v>20</v>
      </c>
      <c r="E97" s="363"/>
      <c r="F97" s="26" t="s">
        <v>49</v>
      </c>
      <c r="G97" s="24" t="s">
        <v>20</v>
      </c>
      <c r="H97" s="368" t="s">
        <v>50</v>
      </c>
      <c r="I97" s="369" t="e">
        <f>+#REF!</f>
        <v>#REF!</v>
      </c>
      <c r="J97" s="24" t="s">
        <v>51</v>
      </c>
    </row>
    <row r="98" spans="1:10">
      <c r="A98" s="30" t="s">
        <v>48</v>
      </c>
      <c r="B98" s="26"/>
      <c r="C98" s="369" t="e">
        <f>+#REF!</f>
        <v>#REF!</v>
      </c>
      <c r="D98" s="24" t="s">
        <v>20</v>
      </c>
      <c r="E98" s="363"/>
      <c r="F98" s="26" t="s">
        <v>49</v>
      </c>
      <c r="G98" s="24" t="s">
        <v>20</v>
      </c>
      <c r="H98" s="368" t="s">
        <v>50</v>
      </c>
      <c r="I98" s="369" t="e">
        <f>+#REF!</f>
        <v>#REF!</v>
      </c>
      <c r="J98" s="24" t="s">
        <v>51</v>
      </c>
    </row>
    <row r="99" spans="1:10">
      <c r="A99" s="30" t="s">
        <v>48</v>
      </c>
      <c r="B99" s="26"/>
      <c r="C99" s="369" t="e">
        <f>+#REF!</f>
        <v>#REF!</v>
      </c>
      <c r="D99" s="24" t="s">
        <v>20</v>
      </c>
      <c r="E99" s="363"/>
      <c r="F99" s="26" t="s">
        <v>49</v>
      </c>
      <c r="G99" s="24" t="s">
        <v>20</v>
      </c>
      <c r="H99" s="368" t="s">
        <v>50</v>
      </c>
      <c r="I99" s="369" t="e">
        <f>+#REF!</f>
        <v>#REF!</v>
      </c>
      <c r="J99" s="24" t="s">
        <v>51</v>
      </c>
    </row>
    <row r="100" spans="1:10">
      <c r="A100" s="30" t="s">
        <v>48</v>
      </c>
      <c r="B100" s="26"/>
      <c r="C100" s="369" t="e">
        <f>+#REF!</f>
        <v>#REF!</v>
      </c>
      <c r="D100" s="24" t="s">
        <v>20</v>
      </c>
      <c r="E100" s="363"/>
      <c r="F100" s="26" t="s">
        <v>49</v>
      </c>
      <c r="G100" s="24" t="s">
        <v>20</v>
      </c>
      <c r="H100" s="368" t="s">
        <v>50</v>
      </c>
      <c r="I100" s="369" t="e">
        <f>+#REF!</f>
        <v>#REF!</v>
      </c>
      <c r="J100" s="24" t="s">
        <v>51</v>
      </c>
    </row>
    <row r="101" spans="1:10">
      <c r="A101" s="30" t="s">
        <v>48</v>
      </c>
      <c r="B101" s="26"/>
      <c r="C101" s="369" t="e">
        <f>+#REF!</f>
        <v>#REF!</v>
      </c>
      <c r="D101" s="24" t="s">
        <v>20</v>
      </c>
      <c r="E101" s="363"/>
      <c r="F101" s="26" t="s">
        <v>49</v>
      </c>
      <c r="G101" s="24" t="s">
        <v>20</v>
      </c>
      <c r="H101" s="368" t="s">
        <v>50</v>
      </c>
      <c r="I101" s="369" t="e">
        <f>+#REF!</f>
        <v>#REF!</v>
      </c>
      <c r="J101" s="24" t="s">
        <v>51</v>
      </c>
    </row>
    <row r="102" spans="1:10">
      <c r="A102" s="30" t="s">
        <v>48</v>
      </c>
      <c r="B102" s="26"/>
      <c r="C102" s="368" t="s">
        <v>52</v>
      </c>
      <c r="D102" s="24" t="s">
        <v>20</v>
      </c>
      <c r="E102" s="363"/>
      <c r="F102" s="26"/>
      <c r="G102" s="24" t="s">
        <v>31</v>
      </c>
      <c r="H102" s="368" t="s">
        <v>50</v>
      </c>
      <c r="I102" s="26">
        <v>0</v>
      </c>
      <c r="J102" s="24" t="s">
        <v>53</v>
      </c>
    </row>
    <row r="103" spans="1:10">
      <c r="A103" s="30" t="s">
        <v>48</v>
      </c>
      <c r="B103" s="26"/>
      <c r="C103" s="368" t="s">
        <v>54</v>
      </c>
      <c r="D103" s="24" t="s">
        <v>20</v>
      </c>
      <c r="E103" s="363"/>
      <c r="F103" s="26"/>
      <c r="G103" s="24" t="s">
        <v>31</v>
      </c>
      <c r="H103" s="368" t="s">
        <v>50</v>
      </c>
      <c r="I103" s="26">
        <v>0</v>
      </c>
      <c r="J103" s="24" t="s">
        <v>53</v>
      </c>
    </row>
    <row r="104" spans="1:10" ht="6" customHeight="1">
      <c r="C104" s="29"/>
    </row>
    <row r="105" spans="1:10">
      <c r="A105" s="20" t="s">
        <v>33</v>
      </c>
      <c r="B105" s="21"/>
      <c r="C105" s="26" t="e">
        <f>#REF! &amp; "YEAR 1"</f>
        <v>#REF!</v>
      </c>
      <c r="D105" s="368" t="s">
        <v>59</v>
      </c>
    </row>
    <row r="106" spans="1:10">
      <c r="A106" s="20" t="s">
        <v>35</v>
      </c>
      <c r="B106" s="20" t="s">
        <v>36</v>
      </c>
      <c r="C106" s="24" t="s">
        <v>20</v>
      </c>
      <c r="D106" s="363"/>
    </row>
    <row r="107" spans="1:10">
      <c r="A107" s="20" t="s">
        <v>35</v>
      </c>
      <c r="B107" s="20" t="s">
        <v>37</v>
      </c>
      <c r="C107" s="26"/>
      <c r="D107" s="363"/>
    </row>
    <row r="108" spans="1:10">
      <c r="A108" s="20" t="s">
        <v>35</v>
      </c>
      <c r="B108" s="20" t="s">
        <v>38</v>
      </c>
      <c r="C108" s="26"/>
      <c r="D108" s="363"/>
    </row>
    <row r="109" spans="1:10" ht="26">
      <c r="A109" s="30" t="s">
        <v>15</v>
      </c>
      <c r="B109" s="22" t="s">
        <v>39</v>
      </c>
      <c r="C109" s="22" t="s">
        <v>40</v>
      </c>
      <c r="D109" s="22" t="s">
        <v>41</v>
      </c>
      <c r="E109" s="22" t="s">
        <v>42</v>
      </c>
      <c r="F109" s="22" t="s">
        <v>43</v>
      </c>
      <c r="G109" s="22" t="s">
        <v>44</v>
      </c>
      <c r="H109" s="22" t="s">
        <v>45</v>
      </c>
      <c r="I109" s="22" t="s">
        <v>46</v>
      </c>
      <c r="J109" s="22" t="s">
        <v>47</v>
      </c>
    </row>
    <row r="110" spans="1:10">
      <c r="A110" s="30" t="s">
        <v>48</v>
      </c>
      <c r="B110" s="26"/>
      <c r="C110" s="369" t="e">
        <f>+#REF!</f>
        <v>#REF!</v>
      </c>
      <c r="D110" s="24" t="s">
        <v>20</v>
      </c>
      <c r="E110" s="363"/>
      <c r="F110" s="26" t="s">
        <v>49</v>
      </c>
      <c r="G110" s="24" t="s">
        <v>20</v>
      </c>
      <c r="H110" s="368" t="s">
        <v>50</v>
      </c>
      <c r="I110" s="369" t="e">
        <f>+#REF!</f>
        <v>#REF!</v>
      </c>
      <c r="J110" s="24" t="s">
        <v>53</v>
      </c>
    </row>
    <row r="111" spans="1:10">
      <c r="A111" s="30" t="s">
        <v>48</v>
      </c>
      <c r="B111" s="26"/>
      <c r="C111" s="369" t="e">
        <f>+#REF!</f>
        <v>#REF!</v>
      </c>
      <c r="D111" s="24" t="s">
        <v>20</v>
      </c>
      <c r="E111" s="363"/>
      <c r="F111" s="26" t="s">
        <v>49</v>
      </c>
      <c r="G111" s="24" t="s">
        <v>20</v>
      </c>
      <c r="H111" s="368" t="s">
        <v>50</v>
      </c>
      <c r="I111" s="369" t="e">
        <f>+#REF!</f>
        <v>#REF!</v>
      </c>
      <c r="J111" s="24" t="s">
        <v>53</v>
      </c>
    </row>
    <row r="112" spans="1:10">
      <c r="A112" s="30" t="s">
        <v>48</v>
      </c>
      <c r="B112" s="26"/>
      <c r="C112" s="369" t="e">
        <f>+#REF!</f>
        <v>#REF!</v>
      </c>
      <c r="D112" s="24" t="s">
        <v>20</v>
      </c>
      <c r="E112" s="363"/>
      <c r="F112" s="26" t="s">
        <v>49</v>
      </c>
      <c r="G112" s="24" t="s">
        <v>20</v>
      </c>
      <c r="H112" s="368" t="s">
        <v>50</v>
      </c>
      <c r="I112" s="369" t="e">
        <f>+#REF!</f>
        <v>#REF!</v>
      </c>
      <c r="J112" s="24" t="s">
        <v>53</v>
      </c>
    </row>
    <row r="113" spans="1:10">
      <c r="A113" s="30" t="s">
        <v>48</v>
      </c>
      <c r="B113" s="26"/>
      <c r="C113" s="369" t="e">
        <f>+#REF!</f>
        <v>#REF!</v>
      </c>
      <c r="D113" s="24" t="s">
        <v>20</v>
      </c>
      <c r="E113" s="363"/>
      <c r="F113" s="26" t="s">
        <v>49</v>
      </c>
      <c r="G113" s="24" t="s">
        <v>20</v>
      </c>
      <c r="H113" s="368" t="s">
        <v>50</v>
      </c>
      <c r="I113" s="369" t="e">
        <f>+#REF!</f>
        <v>#REF!</v>
      </c>
      <c r="J113" s="24" t="s">
        <v>53</v>
      </c>
    </row>
    <row r="114" spans="1:10">
      <c r="A114" s="30" t="s">
        <v>48</v>
      </c>
      <c r="B114" s="26"/>
      <c r="C114" s="369" t="e">
        <f>+#REF!</f>
        <v>#REF!</v>
      </c>
      <c r="D114" s="24" t="s">
        <v>20</v>
      </c>
      <c r="E114" s="363"/>
      <c r="F114" s="26" t="s">
        <v>49</v>
      </c>
      <c r="G114" s="24" t="s">
        <v>20</v>
      </c>
      <c r="H114" s="368" t="s">
        <v>50</v>
      </c>
      <c r="I114" s="369" t="e">
        <f>+#REF!</f>
        <v>#REF!</v>
      </c>
      <c r="J114" s="24" t="s">
        <v>53</v>
      </c>
    </row>
    <row r="115" spans="1:10">
      <c r="A115" s="30" t="s">
        <v>48</v>
      </c>
      <c r="B115" s="26"/>
      <c r="C115" s="369" t="e">
        <f>+#REF!</f>
        <v>#REF!</v>
      </c>
      <c r="D115" s="24" t="s">
        <v>20</v>
      </c>
      <c r="E115" s="363"/>
      <c r="F115" s="26" t="s">
        <v>49</v>
      </c>
      <c r="G115" s="24" t="s">
        <v>20</v>
      </c>
      <c r="H115" s="368" t="s">
        <v>50</v>
      </c>
      <c r="I115" s="369" t="e">
        <f>+#REF!</f>
        <v>#REF!</v>
      </c>
      <c r="J115" s="24" t="s">
        <v>53</v>
      </c>
    </row>
    <row r="116" spans="1:10">
      <c r="A116" s="30" t="s">
        <v>48</v>
      </c>
      <c r="B116" s="26"/>
      <c r="C116" s="369" t="e">
        <f>+#REF!</f>
        <v>#REF!</v>
      </c>
      <c r="D116" s="24" t="s">
        <v>20</v>
      </c>
      <c r="E116" s="363"/>
      <c r="F116" s="26" t="s">
        <v>49</v>
      </c>
      <c r="G116" s="24" t="s">
        <v>20</v>
      </c>
      <c r="H116" s="368" t="s">
        <v>50</v>
      </c>
      <c r="I116" s="369" t="e">
        <f>+#REF!</f>
        <v>#REF!</v>
      </c>
      <c r="J116" s="24" t="s">
        <v>53</v>
      </c>
    </row>
    <row r="117" spans="1:10">
      <c r="A117" s="30" t="s">
        <v>48</v>
      </c>
      <c r="B117" s="26"/>
      <c r="C117" s="369" t="e">
        <f>+#REF!</f>
        <v>#REF!</v>
      </c>
      <c r="D117" s="24" t="s">
        <v>20</v>
      </c>
      <c r="E117" s="363"/>
      <c r="F117" s="26" t="s">
        <v>49</v>
      </c>
      <c r="G117" s="24" t="s">
        <v>20</v>
      </c>
      <c r="H117" s="368" t="s">
        <v>50</v>
      </c>
      <c r="I117" s="369" t="e">
        <f>+#REF!</f>
        <v>#REF!</v>
      </c>
      <c r="J117" s="24" t="s">
        <v>53</v>
      </c>
    </row>
    <row r="118" spans="1:10">
      <c r="A118" s="30" t="s">
        <v>48</v>
      </c>
      <c r="B118" s="26"/>
      <c r="C118" s="369" t="e">
        <f>+#REF!</f>
        <v>#REF!</v>
      </c>
      <c r="D118" s="24" t="s">
        <v>20</v>
      </c>
      <c r="E118" s="363"/>
      <c r="F118" s="26" t="s">
        <v>49</v>
      </c>
      <c r="G118" s="24" t="s">
        <v>20</v>
      </c>
      <c r="H118" s="368" t="s">
        <v>50</v>
      </c>
      <c r="I118" s="369" t="e">
        <f>+#REF!</f>
        <v>#REF!</v>
      </c>
      <c r="J118" s="24" t="s">
        <v>53</v>
      </c>
    </row>
    <row r="119" spans="1:10">
      <c r="A119" s="30" t="s">
        <v>48</v>
      </c>
      <c r="B119" s="26"/>
      <c r="C119" s="368" t="s">
        <v>52</v>
      </c>
      <c r="D119" s="24" t="s">
        <v>20</v>
      </c>
      <c r="E119" s="363"/>
      <c r="F119" s="26"/>
      <c r="G119" s="24" t="s">
        <v>31</v>
      </c>
      <c r="H119" s="368" t="s">
        <v>50</v>
      </c>
      <c r="I119" s="26">
        <v>0</v>
      </c>
      <c r="J119" s="24" t="s">
        <v>53</v>
      </c>
    </row>
    <row r="120" spans="1:10">
      <c r="A120" s="30" t="s">
        <v>48</v>
      </c>
      <c r="B120" s="26"/>
      <c r="C120" s="368" t="s">
        <v>54</v>
      </c>
      <c r="D120" s="24" t="s">
        <v>20</v>
      </c>
      <c r="E120" s="363"/>
      <c r="F120" s="26"/>
      <c r="G120" s="24" t="s">
        <v>31</v>
      </c>
      <c r="H120" s="368" t="s">
        <v>50</v>
      </c>
      <c r="I120" s="26">
        <v>0</v>
      </c>
      <c r="J120" s="24" t="s">
        <v>53</v>
      </c>
    </row>
    <row r="121" spans="1:10" ht="6" customHeight="1">
      <c r="C121" s="29"/>
    </row>
    <row r="122" spans="1:10">
      <c r="A122" s="20" t="s">
        <v>33</v>
      </c>
      <c r="B122" s="21"/>
      <c r="C122" s="26" t="e">
        <f>#REF! &amp; "YEAR 2"</f>
        <v>#REF!</v>
      </c>
      <c r="D122" s="368" t="s">
        <v>59</v>
      </c>
    </row>
    <row r="123" spans="1:10">
      <c r="A123" s="20" t="s">
        <v>35</v>
      </c>
      <c r="B123" s="20" t="s">
        <v>36</v>
      </c>
      <c r="C123" s="24" t="s">
        <v>20</v>
      </c>
      <c r="D123" s="363"/>
    </row>
    <row r="124" spans="1:10">
      <c r="A124" s="20" t="s">
        <v>35</v>
      </c>
      <c r="B124" s="20" t="s">
        <v>37</v>
      </c>
      <c r="C124" s="26"/>
      <c r="D124" s="363"/>
    </row>
    <row r="125" spans="1:10">
      <c r="A125" s="20" t="s">
        <v>35</v>
      </c>
      <c r="B125" s="20" t="s">
        <v>38</v>
      </c>
      <c r="C125" s="26"/>
      <c r="D125" s="363"/>
    </row>
    <row r="126" spans="1:10" ht="26">
      <c r="A126" s="30" t="s">
        <v>15</v>
      </c>
      <c r="B126" s="22" t="s">
        <v>39</v>
      </c>
      <c r="C126" s="22" t="s">
        <v>40</v>
      </c>
      <c r="D126" s="22" t="s">
        <v>41</v>
      </c>
      <c r="E126" s="22" t="s">
        <v>42</v>
      </c>
      <c r="F126" s="22" t="s">
        <v>43</v>
      </c>
      <c r="G126" s="22" t="s">
        <v>44</v>
      </c>
      <c r="H126" s="22" t="s">
        <v>45</v>
      </c>
      <c r="I126" s="22" t="s">
        <v>46</v>
      </c>
      <c r="J126" s="22" t="s">
        <v>47</v>
      </c>
    </row>
    <row r="127" spans="1:10">
      <c r="A127" s="30" t="s">
        <v>48</v>
      </c>
      <c r="B127" s="26"/>
      <c r="C127" s="369" t="e">
        <f>+#REF!</f>
        <v>#REF!</v>
      </c>
      <c r="D127" s="24" t="s">
        <v>20</v>
      </c>
      <c r="E127" s="363"/>
      <c r="F127" s="26" t="s">
        <v>49</v>
      </c>
      <c r="G127" s="24" t="s">
        <v>20</v>
      </c>
      <c r="H127" s="368" t="s">
        <v>50</v>
      </c>
      <c r="I127" s="369" t="e">
        <f>+#REF!</f>
        <v>#REF!</v>
      </c>
      <c r="J127" s="24" t="s">
        <v>53</v>
      </c>
    </row>
    <row r="128" spans="1:10">
      <c r="A128" s="30" t="s">
        <v>48</v>
      </c>
      <c r="B128" s="26"/>
      <c r="C128" s="369" t="e">
        <f>+#REF!</f>
        <v>#REF!</v>
      </c>
      <c r="D128" s="24" t="s">
        <v>20</v>
      </c>
      <c r="E128" s="363"/>
      <c r="F128" s="26" t="s">
        <v>49</v>
      </c>
      <c r="G128" s="24" t="s">
        <v>20</v>
      </c>
      <c r="H128" s="368" t="s">
        <v>50</v>
      </c>
      <c r="I128" s="369" t="e">
        <f>+#REF!</f>
        <v>#REF!</v>
      </c>
      <c r="J128" s="24" t="s">
        <v>53</v>
      </c>
    </row>
    <row r="129" spans="1:10">
      <c r="A129" s="30" t="s">
        <v>48</v>
      </c>
      <c r="B129" s="26"/>
      <c r="C129" s="369" t="e">
        <f>+#REF!</f>
        <v>#REF!</v>
      </c>
      <c r="D129" s="24" t="s">
        <v>20</v>
      </c>
      <c r="E129" s="363"/>
      <c r="F129" s="26" t="s">
        <v>49</v>
      </c>
      <c r="G129" s="24" t="s">
        <v>20</v>
      </c>
      <c r="H129" s="368" t="s">
        <v>50</v>
      </c>
      <c r="I129" s="369" t="e">
        <f>+#REF!</f>
        <v>#REF!</v>
      </c>
      <c r="J129" s="24" t="s">
        <v>53</v>
      </c>
    </row>
    <row r="130" spans="1:10">
      <c r="A130" s="30" t="s">
        <v>48</v>
      </c>
      <c r="B130" s="26"/>
      <c r="C130" s="369" t="e">
        <f>+#REF!</f>
        <v>#REF!</v>
      </c>
      <c r="D130" s="24" t="s">
        <v>20</v>
      </c>
      <c r="E130" s="363"/>
      <c r="F130" s="26" t="s">
        <v>49</v>
      </c>
      <c r="G130" s="24" t="s">
        <v>20</v>
      </c>
      <c r="H130" s="368" t="s">
        <v>50</v>
      </c>
      <c r="I130" s="369" t="e">
        <f>+#REF!</f>
        <v>#REF!</v>
      </c>
      <c r="J130" s="24" t="s">
        <v>53</v>
      </c>
    </row>
    <row r="131" spans="1:10">
      <c r="A131" s="30" t="s">
        <v>48</v>
      </c>
      <c r="B131" s="26"/>
      <c r="C131" s="369" t="e">
        <f>+#REF!</f>
        <v>#REF!</v>
      </c>
      <c r="D131" s="24" t="s">
        <v>20</v>
      </c>
      <c r="E131" s="363"/>
      <c r="F131" s="26" t="s">
        <v>49</v>
      </c>
      <c r="G131" s="24" t="s">
        <v>20</v>
      </c>
      <c r="H131" s="368" t="s">
        <v>50</v>
      </c>
      <c r="I131" s="369" t="e">
        <f>+#REF!</f>
        <v>#REF!</v>
      </c>
      <c r="J131" s="24" t="s">
        <v>53</v>
      </c>
    </row>
    <row r="132" spans="1:10">
      <c r="A132" s="30" t="s">
        <v>48</v>
      </c>
      <c r="B132" s="26"/>
      <c r="C132" s="369" t="e">
        <f>+#REF!</f>
        <v>#REF!</v>
      </c>
      <c r="D132" s="24" t="s">
        <v>20</v>
      </c>
      <c r="E132" s="363"/>
      <c r="F132" s="26" t="s">
        <v>49</v>
      </c>
      <c r="G132" s="24" t="s">
        <v>20</v>
      </c>
      <c r="H132" s="368" t="s">
        <v>50</v>
      </c>
      <c r="I132" s="369" t="e">
        <f>+#REF!</f>
        <v>#REF!</v>
      </c>
      <c r="J132" s="24" t="s">
        <v>53</v>
      </c>
    </row>
    <row r="133" spans="1:10">
      <c r="A133" s="30" t="s">
        <v>48</v>
      </c>
      <c r="B133" s="26"/>
      <c r="C133" s="369" t="e">
        <f>+#REF!</f>
        <v>#REF!</v>
      </c>
      <c r="D133" s="24" t="s">
        <v>20</v>
      </c>
      <c r="E133" s="363"/>
      <c r="F133" s="26" t="s">
        <v>49</v>
      </c>
      <c r="G133" s="24" t="s">
        <v>20</v>
      </c>
      <c r="H133" s="368" t="s">
        <v>50</v>
      </c>
      <c r="I133" s="369" t="e">
        <f>+#REF!</f>
        <v>#REF!</v>
      </c>
      <c r="J133" s="24" t="s">
        <v>53</v>
      </c>
    </row>
    <row r="134" spans="1:10">
      <c r="A134" s="30" t="s">
        <v>48</v>
      </c>
      <c r="B134" s="26"/>
      <c r="C134" s="369" t="e">
        <f>+#REF!</f>
        <v>#REF!</v>
      </c>
      <c r="D134" s="24" t="s">
        <v>20</v>
      </c>
      <c r="E134" s="363"/>
      <c r="F134" s="26" t="s">
        <v>49</v>
      </c>
      <c r="G134" s="24" t="s">
        <v>20</v>
      </c>
      <c r="H134" s="368" t="s">
        <v>50</v>
      </c>
      <c r="I134" s="369" t="e">
        <f>+#REF!</f>
        <v>#REF!</v>
      </c>
      <c r="J134" s="24" t="s">
        <v>53</v>
      </c>
    </row>
    <row r="135" spans="1:10">
      <c r="A135" s="30" t="s">
        <v>48</v>
      </c>
      <c r="B135" s="26"/>
      <c r="C135" s="369" t="e">
        <f>+#REF!</f>
        <v>#REF!</v>
      </c>
      <c r="D135" s="24" t="s">
        <v>20</v>
      </c>
      <c r="E135" s="363"/>
      <c r="F135" s="26" t="s">
        <v>49</v>
      </c>
      <c r="G135" s="24" t="s">
        <v>20</v>
      </c>
      <c r="H135" s="368" t="s">
        <v>50</v>
      </c>
      <c r="I135" s="369" t="e">
        <f>+#REF!</f>
        <v>#REF!</v>
      </c>
      <c r="J135" s="24" t="s">
        <v>53</v>
      </c>
    </row>
    <row r="136" spans="1:10">
      <c r="A136" s="30" t="s">
        <v>48</v>
      </c>
      <c r="B136" s="26"/>
      <c r="C136" s="368" t="s">
        <v>52</v>
      </c>
      <c r="D136" s="24" t="s">
        <v>20</v>
      </c>
      <c r="E136" s="363"/>
      <c r="F136" s="26"/>
      <c r="G136" s="24" t="s">
        <v>31</v>
      </c>
      <c r="H136" s="368" t="s">
        <v>50</v>
      </c>
      <c r="I136" s="26">
        <v>0</v>
      </c>
      <c r="J136" s="24" t="s">
        <v>53</v>
      </c>
    </row>
    <row r="137" spans="1:10">
      <c r="A137" s="30" t="s">
        <v>48</v>
      </c>
      <c r="B137" s="26"/>
      <c r="C137" s="368" t="s">
        <v>54</v>
      </c>
      <c r="D137" s="24" t="s">
        <v>20</v>
      </c>
      <c r="E137" s="363"/>
      <c r="F137" s="26"/>
      <c r="G137" s="24" t="s">
        <v>31</v>
      </c>
      <c r="H137" s="368" t="s">
        <v>50</v>
      </c>
      <c r="I137" s="26">
        <v>0</v>
      </c>
      <c r="J137" s="24" t="s">
        <v>53</v>
      </c>
    </row>
    <row r="138" spans="1:10" ht="6" customHeight="1">
      <c r="C138" s="29"/>
    </row>
    <row r="139" spans="1:10">
      <c r="A139" s="20" t="s">
        <v>33</v>
      </c>
      <c r="B139" s="21"/>
      <c r="C139" s="26" t="e">
        <f>#REF! &amp; "YEAR 3"</f>
        <v>#REF!</v>
      </c>
      <c r="D139" s="368" t="s">
        <v>59</v>
      </c>
    </row>
    <row r="140" spans="1:10">
      <c r="A140" s="20" t="s">
        <v>35</v>
      </c>
      <c r="B140" s="20" t="s">
        <v>36</v>
      </c>
      <c r="C140" s="24" t="s">
        <v>20</v>
      </c>
      <c r="D140" s="363"/>
    </row>
    <row r="141" spans="1:10">
      <c r="A141" s="20" t="s">
        <v>35</v>
      </c>
      <c r="B141" s="20" t="s">
        <v>37</v>
      </c>
      <c r="C141" s="26"/>
      <c r="D141" s="363"/>
    </row>
    <row r="142" spans="1:10">
      <c r="A142" s="20" t="s">
        <v>35</v>
      </c>
      <c r="B142" s="20" t="s">
        <v>38</v>
      </c>
      <c r="C142" s="26"/>
      <c r="D142" s="363"/>
    </row>
    <row r="143" spans="1:10" ht="26">
      <c r="A143" s="30" t="s">
        <v>15</v>
      </c>
      <c r="B143" s="22" t="s">
        <v>39</v>
      </c>
      <c r="C143" s="22" t="s">
        <v>40</v>
      </c>
      <c r="D143" s="22" t="s">
        <v>41</v>
      </c>
      <c r="E143" s="22" t="s">
        <v>42</v>
      </c>
      <c r="F143" s="22" t="s">
        <v>43</v>
      </c>
      <c r="G143" s="22" t="s">
        <v>44</v>
      </c>
      <c r="H143" s="22" t="s">
        <v>45</v>
      </c>
      <c r="I143" s="22" t="s">
        <v>46</v>
      </c>
      <c r="J143" s="22" t="s">
        <v>47</v>
      </c>
    </row>
    <row r="144" spans="1:10">
      <c r="A144" s="30" t="s">
        <v>48</v>
      </c>
      <c r="B144" s="26"/>
      <c r="C144" s="369" t="e">
        <f>+#REF!</f>
        <v>#REF!</v>
      </c>
      <c r="D144" s="24" t="s">
        <v>20</v>
      </c>
      <c r="E144" s="363"/>
      <c r="F144" s="26" t="s">
        <v>49</v>
      </c>
      <c r="G144" s="24" t="s">
        <v>20</v>
      </c>
      <c r="H144" s="368" t="s">
        <v>50</v>
      </c>
      <c r="I144" s="369" t="e">
        <f>+#REF!</f>
        <v>#REF!</v>
      </c>
      <c r="J144" s="24" t="s">
        <v>53</v>
      </c>
    </row>
    <row r="145" spans="1:10">
      <c r="A145" s="30" t="s">
        <v>48</v>
      </c>
      <c r="B145" s="26"/>
      <c r="C145" s="369" t="e">
        <f>+#REF!</f>
        <v>#REF!</v>
      </c>
      <c r="D145" s="24" t="s">
        <v>20</v>
      </c>
      <c r="E145" s="363"/>
      <c r="F145" s="26" t="s">
        <v>49</v>
      </c>
      <c r="G145" s="24" t="s">
        <v>20</v>
      </c>
      <c r="H145" s="368" t="s">
        <v>50</v>
      </c>
      <c r="I145" s="369" t="e">
        <f>+#REF!</f>
        <v>#REF!</v>
      </c>
      <c r="J145" s="24" t="s">
        <v>53</v>
      </c>
    </row>
    <row r="146" spans="1:10">
      <c r="A146" s="30" t="s">
        <v>48</v>
      </c>
      <c r="B146" s="26"/>
      <c r="C146" s="369" t="e">
        <f>+#REF!</f>
        <v>#REF!</v>
      </c>
      <c r="D146" s="24" t="s">
        <v>20</v>
      </c>
      <c r="E146" s="363"/>
      <c r="F146" s="26" t="s">
        <v>49</v>
      </c>
      <c r="G146" s="24" t="s">
        <v>20</v>
      </c>
      <c r="H146" s="368" t="s">
        <v>50</v>
      </c>
      <c r="I146" s="369" t="e">
        <f>+#REF!</f>
        <v>#REF!</v>
      </c>
      <c r="J146" s="24" t="s">
        <v>53</v>
      </c>
    </row>
    <row r="147" spans="1:10">
      <c r="A147" s="30" t="s">
        <v>48</v>
      </c>
      <c r="B147" s="26"/>
      <c r="C147" s="369" t="e">
        <f>+#REF!</f>
        <v>#REF!</v>
      </c>
      <c r="D147" s="24" t="s">
        <v>20</v>
      </c>
      <c r="E147" s="363"/>
      <c r="F147" s="26" t="s">
        <v>49</v>
      </c>
      <c r="G147" s="24" t="s">
        <v>20</v>
      </c>
      <c r="H147" s="368" t="s">
        <v>50</v>
      </c>
      <c r="I147" s="369" t="e">
        <f>+#REF!</f>
        <v>#REF!</v>
      </c>
      <c r="J147" s="24" t="s">
        <v>53</v>
      </c>
    </row>
    <row r="148" spans="1:10">
      <c r="A148" s="30" t="s">
        <v>48</v>
      </c>
      <c r="B148" s="26"/>
      <c r="C148" s="369" t="e">
        <f>+#REF!</f>
        <v>#REF!</v>
      </c>
      <c r="D148" s="24" t="s">
        <v>20</v>
      </c>
      <c r="E148" s="363"/>
      <c r="F148" s="26" t="s">
        <v>49</v>
      </c>
      <c r="G148" s="24" t="s">
        <v>20</v>
      </c>
      <c r="H148" s="368" t="s">
        <v>50</v>
      </c>
      <c r="I148" s="369" t="e">
        <f>+#REF!</f>
        <v>#REF!</v>
      </c>
      <c r="J148" s="24" t="s">
        <v>53</v>
      </c>
    </row>
    <row r="149" spans="1:10">
      <c r="A149" s="30" t="s">
        <v>48</v>
      </c>
      <c r="B149" s="26"/>
      <c r="C149" s="369" t="e">
        <f>+#REF!</f>
        <v>#REF!</v>
      </c>
      <c r="D149" s="24" t="s">
        <v>20</v>
      </c>
      <c r="E149" s="363"/>
      <c r="F149" s="26" t="s">
        <v>49</v>
      </c>
      <c r="G149" s="24" t="s">
        <v>20</v>
      </c>
      <c r="H149" s="368" t="s">
        <v>50</v>
      </c>
      <c r="I149" s="369" t="e">
        <f>+#REF!</f>
        <v>#REF!</v>
      </c>
      <c r="J149" s="24" t="s">
        <v>53</v>
      </c>
    </row>
    <row r="150" spans="1:10">
      <c r="A150" s="30" t="s">
        <v>48</v>
      </c>
      <c r="B150" s="26"/>
      <c r="C150" s="369" t="e">
        <f>+#REF!</f>
        <v>#REF!</v>
      </c>
      <c r="D150" s="24" t="s">
        <v>20</v>
      </c>
      <c r="E150" s="363"/>
      <c r="F150" s="26" t="s">
        <v>49</v>
      </c>
      <c r="G150" s="24" t="s">
        <v>20</v>
      </c>
      <c r="H150" s="368" t="s">
        <v>50</v>
      </c>
      <c r="I150" s="369" t="e">
        <f>+#REF!</f>
        <v>#REF!</v>
      </c>
      <c r="J150" s="24" t="s">
        <v>53</v>
      </c>
    </row>
    <row r="151" spans="1:10">
      <c r="A151" s="30" t="s">
        <v>48</v>
      </c>
      <c r="B151" s="26"/>
      <c r="C151" s="369" t="e">
        <f>+#REF!</f>
        <v>#REF!</v>
      </c>
      <c r="D151" s="24" t="s">
        <v>20</v>
      </c>
      <c r="E151" s="363"/>
      <c r="F151" s="26" t="s">
        <v>49</v>
      </c>
      <c r="G151" s="24" t="s">
        <v>20</v>
      </c>
      <c r="H151" s="368" t="s">
        <v>50</v>
      </c>
      <c r="I151" s="369" t="e">
        <f>+#REF!</f>
        <v>#REF!</v>
      </c>
      <c r="J151" s="24" t="s">
        <v>53</v>
      </c>
    </row>
    <row r="152" spans="1:10">
      <c r="A152" s="30" t="s">
        <v>48</v>
      </c>
      <c r="B152" s="26"/>
      <c r="C152" s="369" t="e">
        <f>+#REF!</f>
        <v>#REF!</v>
      </c>
      <c r="D152" s="24" t="s">
        <v>20</v>
      </c>
      <c r="E152" s="363"/>
      <c r="F152" s="26" t="s">
        <v>49</v>
      </c>
      <c r="G152" s="24" t="s">
        <v>20</v>
      </c>
      <c r="H152" s="368" t="s">
        <v>50</v>
      </c>
      <c r="I152" s="369" t="e">
        <f>+#REF!</f>
        <v>#REF!</v>
      </c>
      <c r="J152" s="24" t="s">
        <v>53</v>
      </c>
    </row>
    <row r="153" spans="1:10">
      <c r="A153" s="30" t="s">
        <v>48</v>
      </c>
      <c r="B153" s="26"/>
      <c r="C153" s="368" t="s">
        <v>52</v>
      </c>
      <c r="D153" s="24" t="s">
        <v>20</v>
      </c>
      <c r="E153" s="363"/>
      <c r="F153" s="26"/>
      <c r="G153" s="24" t="s">
        <v>31</v>
      </c>
      <c r="H153" s="368" t="s">
        <v>50</v>
      </c>
      <c r="I153" s="26">
        <v>0</v>
      </c>
      <c r="J153" s="24" t="s">
        <v>53</v>
      </c>
    </row>
    <row r="154" spans="1:10">
      <c r="A154" s="30" t="s">
        <v>48</v>
      </c>
      <c r="B154" s="26"/>
      <c r="C154" s="368" t="s">
        <v>54</v>
      </c>
      <c r="D154" s="24" t="s">
        <v>20</v>
      </c>
      <c r="E154" s="363"/>
      <c r="F154" s="26"/>
      <c r="G154" s="24" t="s">
        <v>31</v>
      </c>
      <c r="H154" s="368" t="s">
        <v>50</v>
      </c>
      <c r="I154" s="26">
        <v>0</v>
      </c>
      <c r="J154" s="24" t="s">
        <v>53</v>
      </c>
    </row>
    <row r="155" spans="1:10" ht="6" customHeight="1">
      <c r="C155" s="29"/>
    </row>
    <row r="156" spans="1:10">
      <c r="A156" s="20" t="s">
        <v>33</v>
      </c>
      <c r="B156" s="21"/>
      <c r="C156" s="26" t="e">
        <f>#REF! &amp; "YEAR 4"</f>
        <v>#REF!</v>
      </c>
      <c r="D156" s="368" t="s">
        <v>59</v>
      </c>
    </row>
    <row r="157" spans="1:10">
      <c r="A157" s="20" t="s">
        <v>35</v>
      </c>
      <c r="B157" s="20" t="s">
        <v>36</v>
      </c>
      <c r="C157" s="24" t="s">
        <v>20</v>
      </c>
      <c r="D157" s="363"/>
    </row>
    <row r="158" spans="1:10">
      <c r="A158" s="20" t="s">
        <v>35</v>
      </c>
      <c r="B158" s="20" t="s">
        <v>37</v>
      </c>
      <c r="C158" s="26"/>
      <c r="D158" s="363"/>
    </row>
    <row r="159" spans="1:10">
      <c r="A159" s="20" t="s">
        <v>35</v>
      </c>
      <c r="B159" s="20" t="s">
        <v>38</v>
      </c>
      <c r="C159" s="26"/>
      <c r="D159" s="363"/>
    </row>
    <row r="160" spans="1:10" ht="26">
      <c r="A160" s="30" t="s">
        <v>15</v>
      </c>
      <c r="B160" s="22" t="s">
        <v>39</v>
      </c>
      <c r="C160" s="22" t="s">
        <v>40</v>
      </c>
      <c r="D160" s="22" t="s">
        <v>41</v>
      </c>
      <c r="E160" s="22" t="s">
        <v>42</v>
      </c>
      <c r="F160" s="22" t="s">
        <v>43</v>
      </c>
      <c r="G160" s="22" t="s">
        <v>44</v>
      </c>
      <c r="H160" s="22" t="s">
        <v>45</v>
      </c>
      <c r="I160" s="22" t="s">
        <v>46</v>
      </c>
      <c r="J160" s="22" t="s">
        <v>47</v>
      </c>
    </row>
    <row r="161" spans="1:10">
      <c r="A161" s="30" t="s">
        <v>48</v>
      </c>
      <c r="B161" s="26"/>
      <c r="C161" s="369" t="e">
        <f>+#REF!</f>
        <v>#REF!</v>
      </c>
      <c r="D161" s="24" t="s">
        <v>20</v>
      </c>
      <c r="E161" s="363"/>
      <c r="F161" s="26" t="s">
        <v>49</v>
      </c>
      <c r="G161" s="24" t="s">
        <v>20</v>
      </c>
      <c r="H161" s="368" t="s">
        <v>50</v>
      </c>
      <c r="I161" s="369" t="e">
        <f>+#REF!</f>
        <v>#REF!</v>
      </c>
      <c r="J161" s="24" t="s">
        <v>53</v>
      </c>
    </row>
    <row r="162" spans="1:10">
      <c r="A162" s="30" t="s">
        <v>48</v>
      </c>
      <c r="B162" s="26"/>
      <c r="C162" s="369" t="e">
        <f>+#REF!</f>
        <v>#REF!</v>
      </c>
      <c r="D162" s="24" t="s">
        <v>20</v>
      </c>
      <c r="E162" s="363"/>
      <c r="F162" s="26" t="s">
        <v>49</v>
      </c>
      <c r="G162" s="24" t="s">
        <v>20</v>
      </c>
      <c r="H162" s="368" t="s">
        <v>50</v>
      </c>
      <c r="I162" s="369" t="e">
        <f>+#REF!</f>
        <v>#REF!</v>
      </c>
      <c r="J162" s="24" t="s">
        <v>53</v>
      </c>
    </row>
    <row r="163" spans="1:10">
      <c r="A163" s="30" t="s">
        <v>48</v>
      </c>
      <c r="B163" s="26"/>
      <c r="C163" s="369" t="e">
        <f>+#REF!</f>
        <v>#REF!</v>
      </c>
      <c r="D163" s="24" t="s">
        <v>20</v>
      </c>
      <c r="E163" s="363"/>
      <c r="F163" s="26" t="s">
        <v>49</v>
      </c>
      <c r="G163" s="24" t="s">
        <v>20</v>
      </c>
      <c r="H163" s="368" t="s">
        <v>50</v>
      </c>
      <c r="I163" s="369" t="e">
        <f>+#REF!</f>
        <v>#REF!</v>
      </c>
      <c r="J163" s="24" t="s">
        <v>53</v>
      </c>
    </row>
    <row r="164" spans="1:10">
      <c r="A164" s="30" t="s">
        <v>48</v>
      </c>
      <c r="B164" s="26"/>
      <c r="C164" s="369" t="e">
        <f>+#REF!</f>
        <v>#REF!</v>
      </c>
      <c r="D164" s="24" t="s">
        <v>20</v>
      </c>
      <c r="E164" s="363"/>
      <c r="F164" s="26" t="s">
        <v>49</v>
      </c>
      <c r="G164" s="24" t="s">
        <v>20</v>
      </c>
      <c r="H164" s="368" t="s">
        <v>50</v>
      </c>
      <c r="I164" s="369" t="e">
        <f>+#REF!</f>
        <v>#REF!</v>
      </c>
      <c r="J164" s="24" t="s">
        <v>53</v>
      </c>
    </row>
    <row r="165" spans="1:10">
      <c r="A165" s="30" t="s">
        <v>48</v>
      </c>
      <c r="B165" s="26"/>
      <c r="C165" s="369" t="e">
        <f>+#REF!</f>
        <v>#REF!</v>
      </c>
      <c r="D165" s="24" t="s">
        <v>20</v>
      </c>
      <c r="E165" s="363"/>
      <c r="F165" s="26" t="s">
        <v>49</v>
      </c>
      <c r="G165" s="24" t="s">
        <v>20</v>
      </c>
      <c r="H165" s="368" t="s">
        <v>50</v>
      </c>
      <c r="I165" s="369" t="e">
        <f>+#REF!</f>
        <v>#REF!</v>
      </c>
      <c r="J165" s="24" t="s">
        <v>53</v>
      </c>
    </row>
    <row r="166" spans="1:10">
      <c r="A166" s="30" t="s">
        <v>48</v>
      </c>
      <c r="B166" s="26"/>
      <c r="C166" s="369" t="e">
        <f>+#REF!</f>
        <v>#REF!</v>
      </c>
      <c r="D166" s="24" t="s">
        <v>20</v>
      </c>
      <c r="E166" s="363"/>
      <c r="F166" s="26" t="s">
        <v>49</v>
      </c>
      <c r="G166" s="24" t="s">
        <v>20</v>
      </c>
      <c r="H166" s="368" t="s">
        <v>50</v>
      </c>
      <c r="I166" s="369" t="e">
        <f>+#REF!</f>
        <v>#REF!</v>
      </c>
      <c r="J166" s="24" t="s">
        <v>53</v>
      </c>
    </row>
    <row r="167" spans="1:10">
      <c r="A167" s="30" t="s">
        <v>48</v>
      </c>
      <c r="B167" s="26"/>
      <c r="C167" s="369" t="e">
        <f>+#REF!</f>
        <v>#REF!</v>
      </c>
      <c r="D167" s="24" t="s">
        <v>20</v>
      </c>
      <c r="E167" s="363"/>
      <c r="F167" s="26" t="s">
        <v>49</v>
      </c>
      <c r="G167" s="24" t="s">
        <v>20</v>
      </c>
      <c r="H167" s="368" t="s">
        <v>50</v>
      </c>
      <c r="I167" s="369" t="e">
        <f>+#REF!</f>
        <v>#REF!</v>
      </c>
      <c r="J167" s="24" t="s">
        <v>53</v>
      </c>
    </row>
    <row r="168" spans="1:10">
      <c r="A168" s="30" t="s">
        <v>48</v>
      </c>
      <c r="B168" s="26"/>
      <c r="C168" s="369" t="e">
        <f>+#REF!</f>
        <v>#REF!</v>
      </c>
      <c r="D168" s="24" t="s">
        <v>20</v>
      </c>
      <c r="E168" s="363"/>
      <c r="F168" s="26" t="s">
        <v>49</v>
      </c>
      <c r="G168" s="24" t="s">
        <v>20</v>
      </c>
      <c r="H168" s="368" t="s">
        <v>50</v>
      </c>
      <c r="I168" s="369" t="e">
        <f>+#REF!</f>
        <v>#REF!</v>
      </c>
      <c r="J168" s="24" t="s">
        <v>53</v>
      </c>
    </row>
    <row r="169" spans="1:10">
      <c r="A169" s="30" t="s">
        <v>48</v>
      </c>
      <c r="B169" s="26"/>
      <c r="C169" s="369" t="e">
        <f>+#REF!</f>
        <v>#REF!</v>
      </c>
      <c r="D169" s="24" t="s">
        <v>20</v>
      </c>
      <c r="E169" s="363"/>
      <c r="F169" s="26" t="s">
        <v>49</v>
      </c>
      <c r="G169" s="24" t="s">
        <v>20</v>
      </c>
      <c r="H169" s="368" t="s">
        <v>50</v>
      </c>
      <c r="I169" s="369" t="e">
        <f>+#REF!</f>
        <v>#REF!</v>
      </c>
      <c r="J169" s="24" t="s">
        <v>53</v>
      </c>
    </row>
    <row r="170" spans="1:10">
      <c r="A170" s="30" t="s">
        <v>48</v>
      </c>
      <c r="B170" s="26"/>
      <c r="C170" s="368" t="s">
        <v>52</v>
      </c>
      <c r="D170" s="24" t="s">
        <v>20</v>
      </c>
      <c r="E170" s="363"/>
      <c r="F170" s="26"/>
      <c r="G170" s="24" t="s">
        <v>31</v>
      </c>
      <c r="H170" s="368" t="s">
        <v>50</v>
      </c>
      <c r="I170" s="26">
        <v>0</v>
      </c>
      <c r="J170" s="24" t="s">
        <v>53</v>
      </c>
    </row>
    <row r="171" spans="1:10">
      <c r="A171" s="30" t="s">
        <v>48</v>
      </c>
      <c r="B171" s="26"/>
      <c r="C171" s="368" t="s">
        <v>54</v>
      </c>
      <c r="D171" s="24" t="s">
        <v>20</v>
      </c>
      <c r="E171" s="363"/>
      <c r="F171" s="26"/>
      <c r="G171" s="24" t="s">
        <v>31</v>
      </c>
      <c r="H171" s="368" t="s">
        <v>50</v>
      </c>
      <c r="I171" s="26">
        <v>0</v>
      </c>
      <c r="J171" s="24" t="s">
        <v>53</v>
      </c>
    </row>
    <row r="172" spans="1:10" ht="6" customHeight="1">
      <c r="C172" s="29"/>
    </row>
    <row r="173" spans="1:10">
      <c r="A173" s="20" t="s">
        <v>33</v>
      </c>
      <c r="B173" s="21"/>
      <c r="C173" s="26" t="e">
        <f>#REF! &amp; "YEAR 5"</f>
        <v>#REF!</v>
      </c>
      <c r="D173" s="368" t="s">
        <v>60</v>
      </c>
    </row>
    <row r="174" spans="1:10">
      <c r="A174" s="20" t="s">
        <v>35</v>
      </c>
      <c r="B174" s="20" t="s">
        <v>36</v>
      </c>
      <c r="C174" s="24" t="s">
        <v>20</v>
      </c>
      <c r="D174" s="363"/>
    </row>
    <row r="175" spans="1:10">
      <c r="A175" s="20" t="s">
        <v>35</v>
      </c>
      <c r="B175" s="20" t="s">
        <v>37</v>
      </c>
      <c r="C175" s="26"/>
      <c r="D175" s="363"/>
    </row>
    <row r="176" spans="1:10">
      <c r="A176" s="20" t="s">
        <v>35</v>
      </c>
      <c r="B176" s="20" t="s">
        <v>38</v>
      </c>
      <c r="C176" s="26"/>
      <c r="D176" s="363"/>
    </row>
    <row r="177" spans="1:10" ht="26">
      <c r="A177" s="30" t="s">
        <v>15</v>
      </c>
      <c r="B177" s="22" t="s">
        <v>39</v>
      </c>
      <c r="C177" s="22" t="s">
        <v>40</v>
      </c>
      <c r="D177" s="22" t="s">
        <v>41</v>
      </c>
      <c r="E177" s="22" t="s">
        <v>42</v>
      </c>
      <c r="F177" s="22" t="s">
        <v>43</v>
      </c>
      <c r="G177" s="22" t="s">
        <v>44</v>
      </c>
      <c r="H177" s="22" t="s">
        <v>45</v>
      </c>
      <c r="I177" s="22" t="s">
        <v>46</v>
      </c>
      <c r="J177" s="22" t="s">
        <v>47</v>
      </c>
    </row>
    <row r="178" spans="1:10">
      <c r="A178" s="30" t="s">
        <v>48</v>
      </c>
      <c r="B178" s="26"/>
      <c r="C178" s="369" t="e">
        <f>+#REF!</f>
        <v>#REF!</v>
      </c>
      <c r="D178" s="24" t="s">
        <v>20</v>
      </c>
      <c r="E178" s="363"/>
      <c r="F178" s="26" t="s">
        <v>49</v>
      </c>
      <c r="G178" s="24" t="s">
        <v>20</v>
      </c>
      <c r="H178" s="368" t="s">
        <v>50</v>
      </c>
      <c r="I178" s="369" t="e">
        <f>+#REF!</f>
        <v>#REF!</v>
      </c>
      <c r="J178" s="24" t="s">
        <v>53</v>
      </c>
    </row>
    <row r="179" spans="1:10">
      <c r="A179" s="30" t="s">
        <v>48</v>
      </c>
      <c r="B179" s="26"/>
      <c r="C179" s="369" t="e">
        <f>+#REF!</f>
        <v>#REF!</v>
      </c>
      <c r="D179" s="24" t="s">
        <v>20</v>
      </c>
      <c r="E179" s="363"/>
      <c r="F179" s="26" t="s">
        <v>49</v>
      </c>
      <c r="G179" s="24" t="s">
        <v>20</v>
      </c>
      <c r="H179" s="368" t="s">
        <v>50</v>
      </c>
      <c r="I179" s="369" t="e">
        <f>+#REF!</f>
        <v>#REF!</v>
      </c>
      <c r="J179" s="24" t="s">
        <v>53</v>
      </c>
    </row>
    <row r="180" spans="1:10">
      <c r="A180" s="30" t="s">
        <v>48</v>
      </c>
      <c r="B180" s="26"/>
      <c r="C180" s="369" t="e">
        <f>+#REF!</f>
        <v>#REF!</v>
      </c>
      <c r="D180" s="24" t="s">
        <v>20</v>
      </c>
      <c r="E180" s="363"/>
      <c r="F180" s="26" t="s">
        <v>49</v>
      </c>
      <c r="G180" s="24" t="s">
        <v>20</v>
      </c>
      <c r="H180" s="368" t="s">
        <v>50</v>
      </c>
      <c r="I180" s="369" t="e">
        <f>+#REF!</f>
        <v>#REF!</v>
      </c>
      <c r="J180" s="24" t="s">
        <v>53</v>
      </c>
    </row>
    <row r="181" spans="1:10">
      <c r="A181" s="30" t="s">
        <v>48</v>
      </c>
      <c r="B181" s="26"/>
      <c r="C181" s="369" t="e">
        <f>+#REF!</f>
        <v>#REF!</v>
      </c>
      <c r="D181" s="24" t="s">
        <v>20</v>
      </c>
      <c r="E181" s="363"/>
      <c r="F181" s="26" t="s">
        <v>49</v>
      </c>
      <c r="G181" s="24" t="s">
        <v>20</v>
      </c>
      <c r="H181" s="368" t="s">
        <v>50</v>
      </c>
      <c r="I181" s="369" t="e">
        <f>+#REF!</f>
        <v>#REF!</v>
      </c>
      <c r="J181" s="24" t="s">
        <v>53</v>
      </c>
    </row>
    <row r="182" spans="1:10">
      <c r="A182" s="30" t="s">
        <v>48</v>
      </c>
      <c r="B182" s="26"/>
      <c r="C182" s="369" t="e">
        <f>+#REF!</f>
        <v>#REF!</v>
      </c>
      <c r="D182" s="24" t="s">
        <v>20</v>
      </c>
      <c r="E182" s="363"/>
      <c r="F182" s="26" t="s">
        <v>49</v>
      </c>
      <c r="G182" s="24" t="s">
        <v>20</v>
      </c>
      <c r="H182" s="368" t="s">
        <v>50</v>
      </c>
      <c r="I182" s="369" t="e">
        <f>+#REF!</f>
        <v>#REF!</v>
      </c>
      <c r="J182" s="24" t="s">
        <v>53</v>
      </c>
    </row>
    <row r="183" spans="1:10">
      <c r="A183" s="30" t="s">
        <v>48</v>
      </c>
      <c r="B183" s="26"/>
      <c r="C183" s="369" t="e">
        <f>+#REF!</f>
        <v>#REF!</v>
      </c>
      <c r="D183" s="24" t="s">
        <v>20</v>
      </c>
      <c r="E183" s="363"/>
      <c r="F183" s="26" t="s">
        <v>49</v>
      </c>
      <c r="G183" s="24" t="s">
        <v>20</v>
      </c>
      <c r="H183" s="368" t="s">
        <v>50</v>
      </c>
      <c r="I183" s="369" t="e">
        <f>+#REF!</f>
        <v>#REF!</v>
      </c>
      <c r="J183" s="24" t="s">
        <v>53</v>
      </c>
    </row>
    <row r="184" spans="1:10">
      <c r="A184" s="30" t="s">
        <v>48</v>
      </c>
      <c r="B184" s="26"/>
      <c r="C184" s="369" t="e">
        <f>+#REF!</f>
        <v>#REF!</v>
      </c>
      <c r="D184" s="24" t="s">
        <v>20</v>
      </c>
      <c r="E184" s="363"/>
      <c r="F184" s="26" t="s">
        <v>49</v>
      </c>
      <c r="G184" s="24" t="s">
        <v>20</v>
      </c>
      <c r="H184" s="368" t="s">
        <v>50</v>
      </c>
      <c r="I184" s="369" t="e">
        <f>+#REF!</f>
        <v>#REF!</v>
      </c>
      <c r="J184" s="24" t="s">
        <v>53</v>
      </c>
    </row>
    <row r="185" spans="1:10">
      <c r="A185" s="30" t="s">
        <v>48</v>
      </c>
      <c r="B185" s="26"/>
      <c r="C185" s="369" t="e">
        <f>+#REF!</f>
        <v>#REF!</v>
      </c>
      <c r="D185" s="24" t="s">
        <v>20</v>
      </c>
      <c r="E185" s="363"/>
      <c r="F185" s="26" t="s">
        <v>49</v>
      </c>
      <c r="G185" s="24" t="s">
        <v>20</v>
      </c>
      <c r="H185" s="368" t="s">
        <v>50</v>
      </c>
      <c r="I185" s="369" t="e">
        <f>+#REF!</f>
        <v>#REF!</v>
      </c>
      <c r="J185" s="24" t="s">
        <v>53</v>
      </c>
    </row>
    <row r="186" spans="1:10">
      <c r="A186" s="30" t="s">
        <v>48</v>
      </c>
      <c r="B186" s="26"/>
      <c r="C186" s="369" t="e">
        <f>+#REF!</f>
        <v>#REF!</v>
      </c>
      <c r="D186" s="24" t="s">
        <v>20</v>
      </c>
      <c r="E186" s="363"/>
      <c r="F186" s="26" t="s">
        <v>49</v>
      </c>
      <c r="G186" s="24" t="s">
        <v>20</v>
      </c>
      <c r="H186" s="368" t="s">
        <v>50</v>
      </c>
      <c r="I186" s="369" t="e">
        <f>+#REF!</f>
        <v>#REF!</v>
      </c>
      <c r="J186" s="24" t="s">
        <v>53</v>
      </c>
    </row>
    <row r="187" spans="1:10">
      <c r="A187" s="30" t="s">
        <v>48</v>
      </c>
      <c r="B187" s="26"/>
      <c r="C187" s="368" t="s">
        <v>52</v>
      </c>
      <c r="D187" s="24" t="s">
        <v>20</v>
      </c>
      <c r="E187" s="363"/>
      <c r="F187" s="26"/>
      <c r="G187" s="24" t="s">
        <v>31</v>
      </c>
      <c r="H187" s="368" t="s">
        <v>50</v>
      </c>
      <c r="I187" s="26">
        <v>0</v>
      </c>
      <c r="J187" s="24" t="s">
        <v>53</v>
      </c>
    </row>
    <row r="188" spans="1:10">
      <c r="A188" s="30" t="s">
        <v>48</v>
      </c>
      <c r="B188" s="26"/>
      <c r="C188" s="368" t="s">
        <v>54</v>
      </c>
      <c r="D188" s="24" t="s">
        <v>20</v>
      </c>
      <c r="E188" s="363"/>
      <c r="F188" s="26"/>
      <c r="G188" s="24" t="s">
        <v>31</v>
      </c>
      <c r="H188" s="368" t="s">
        <v>50</v>
      </c>
      <c r="I188" s="26">
        <v>0</v>
      </c>
      <c r="J188" s="24" t="s">
        <v>53</v>
      </c>
    </row>
    <row r="189" spans="1:10" ht="6" customHeight="1">
      <c r="C189" s="29"/>
    </row>
    <row r="190" spans="1:10" ht="50.15" customHeight="1">
      <c r="A190" s="20" t="s">
        <v>33</v>
      </c>
      <c r="B190" s="21"/>
      <c r="C190" s="26" t="e">
        <f>#REF! &amp; " YEAR 1"</f>
        <v>#REF!</v>
      </c>
      <c r="D190" s="368" t="s">
        <v>60</v>
      </c>
    </row>
    <row r="191" spans="1:10">
      <c r="A191" s="20" t="s">
        <v>35</v>
      </c>
      <c r="B191" s="20" t="s">
        <v>36</v>
      </c>
      <c r="C191" s="24" t="s">
        <v>20</v>
      </c>
      <c r="D191" s="363"/>
    </row>
    <row r="192" spans="1:10">
      <c r="A192" s="20" t="s">
        <v>35</v>
      </c>
      <c r="B192" s="20" t="s">
        <v>37</v>
      </c>
      <c r="C192" s="26"/>
      <c r="D192" s="363"/>
    </row>
    <row r="193" spans="1:10">
      <c r="A193" s="20" t="s">
        <v>35</v>
      </c>
      <c r="B193" s="20" t="s">
        <v>38</v>
      </c>
      <c r="C193" s="26"/>
      <c r="D193" s="363"/>
    </row>
    <row r="194" spans="1:10" ht="26">
      <c r="A194" s="30" t="s">
        <v>15</v>
      </c>
      <c r="B194" s="22" t="s">
        <v>39</v>
      </c>
      <c r="C194" s="22" t="s">
        <v>40</v>
      </c>
      <c r="D194" s="22" t="s">
        <v>41</v>
      </c>
      <c r="E194" s="22" t="s">
        <v>42</v>
      </c>
      <c r="F194" s="22" t="s">
        <v>43</v>
      </c>
      <c r="G194" s="22" t="s">
        <v>44</v>
      </c>
      <c r="H194" s="22" t="s">
        <v>45</v>
      </c>
      <c r="I194" s="22" t="s">
        <v>46</v>
      </c>
      <c r="J194" s="22" t="s">
        <v>47</v>
      </c>
    </row>
    <row r="195" spans="1:10">
      <c r="A195" s="30" t="s">
        <v>48</v>
      </c>
      <c r="B195" s="26"/>
      <c r="C195" s="369" t="e">
        <f>+#REF!</f>
        <v>#REF!</v>
      </c>
      <c r="D195" s="24" t="s">
        <v>20</v>
      </c>
      <c r="E195" s="363"/>
      <c r="F195" s="26" t="s">
        <v>49</v>
      </c>
      <c r="G195" s="24" t="s">
        <v>20</v>
      </c>
      <c r="H195" s="368" t="s">
        <v>50</v>
      </c>
      <c r="I195" s="369" t="e">
        <f>+#REF!</f>
        <v>#REF!</v>
      </c>
      <c r="J195" s="24" t="s">
        <v>53</v>
      </c>
    </row>
    <row r="196" spans="1:10">
      <c r="A196" s="30" t="s">
        <v>48</v>
      </c>
      <c r="B196" s="26"/>
      <c r="C196" s="369" t="e">
        <f>+#REF!</f>
        <v>#REF!</v>
      </c>
      <c r="D196" s="24" t="s">
        <v>20</v>
      </c>
      <c r="E196" s="363"/>
      <c r="F196" s="26" t="s">
        <v>49</v>
      </c>
      <c r="G196" s="24" t="s">
        <v>20</v>
      </c>
      <c r="H196" s="368" t="s">
        <v>50</v>
      </c>
      <c r="I196" s="369" t="e">
        <f>+#REF!</f>
        <v>#REF!</v>
      </c>
      <c r="J196" s="24" t="s">
        <v>53</v>
      </c>
    </row>
    <row r="197" spans="1:10">
      <c r="A197" s="30" t="s">
        <v>48</v>
      </c>
      <c r="B197" s="26"/>
      <c r="C197" s="369" t="e">
        <f>+#REF!</f>
        <v>#REF!</v>
      </c>
      <c r="D197" s="24" t="s">
        <v>20</v>
      </c>
      <c r="E197" s="363"/>
      <c r="F197" s="26" t="s">
        <v>49</v>
      </c>
      <c r="G197" s="24" t="s">
        <v>20</v>
      </c>
      <c r="H197" s="368" t="s">
        <v>50</v>
      </c>
      <c r="I197" s="369" t="e">
        <f>+#REF!</f>
        <v>#REF!</v>
      </c>
      <c r="J197" s="24" t="s">
        <v>53</v>
      </c>
    </row>
    <row r="198" spans="1:10">
      <c r="A198" s="30" t="s">
        <v>48</v>
      </c>
      <c r="B198" s="26"/>
      <c r="C198" s="369" t="e">
        <f>+#REF!</f>
        <v>#REF!</v>
      </c>
      <c r="D198" s="24" t="s">
        <v>20</v>
      </c>
      <c r="E198" s="363"/>
      <c r="F198" s="26" t="s">
        <v>49</v>
      </c>
      <c r="G198" s="24" t="s">
        <v>20</v>
      </c>
      <c r="H198" s="368" t="s">
        <v>50</v>
      </c>
      <c r="I198" s="369" t="e">
        <f>+#REF!</f>
        <v>#REF!</v>
      </c>
      <c r="J198" s="24" t="s">
        <v>53</v>
      </c>
    </row>
    <row r="199" spans="1:10">
      <c r="A199" s="30" t="s">
        <v>48</v>
      </c>
      <c r="B199" s="26"/>
      <c r="C199" s="369" t="e">
        <f>+#REF!</f>
        <v>#REF!</v>
      </c>
      <c r="D199" s="24" t="s">
        <v>20</v>
      </c>
      <c r="E199" s="363"/>
      <c r="F199" s="26" t="s">
        <v>49</v>
      </c>
      <c r="G199" s="24" t="s">
        <v>20</v>
      </c>
      <c r="H199" s="368" t="s">
        <v>50</v>
      </c>
      <c r="I199" s="369" t="e">
        <f>+#REF!</f>
        <v>#REF!</v>
      </c>
      <c r="J199" s="24" t="s">
        <v>53</v>
      </c>
    </row>
    <row r="200" spans="1:10">
      <c r="A200" s="30" t="s">
        <v>48</v>
      </c>
      <c r="B200" s="26"/>
      <c r="C200" s="369" t="e">
        <f>+#REF!</f>
        <v>#REF!</v>
      </c>
      <c r="D200" s="24" t="s">
        <v>20</v>
      </c>
      <c r="E200" s="363"/>
      <c r="F200" s="26" t="s">
        <v>49</v>
      </c>
      <c r="G200" s="24" t="s">
        <v>20</v>
      </c>
      <c r="H200" s="368" t="s">
        <v>50</v>
      </c>
      <c r="I200" s="369" t="e">
        <f>+#REF!</f>
        <v>#REF!</v>
      </c>
      <c r="J200" s="24" t="s">
        <v>53</v>
      </c>
    </row>
    <row r="201" spans="1:10">
      <c r="A201" s="30" t="s">
        <v>48</v>
      </c>
      <c r="B201" s="26"/>
      <c r="C201" s="369" t="e">
        <f>+#REF!</f>
        <v>#REF!</v>
      </c>
      <c r="D201" s="24" t="s">
        <v>20</v>
      </c>
      <c r="E201" s="363"/>
      <c r="F201" s="26" t="s">
        <v>49</v>
      </c>
      <c r="G201" s="24" t="s">
        <v>20</v>
      </c>
      <c r="H201" s="368" t="s">
        <v>50</v>
      </c>
      <c r="I201" s="369" t="e">
        <f>+#REF!</f>
        <v>#REF!</v>
      </c>
      <c r="J201" s="24" t="s">
        <v>53</v>
      </c>
    </row>
    <row r="202" spans="1:10">
      <c r="A202" s="30" t="s">
        <v>48</v>
      </c>
      <c r="B202" s="26"/>
      <c r="C202" s="369" t="e">
        <f>+#REF!</f>
        <v>#REF!</v>
      </c>
      <c r="D202" s="24" t="s">
        <v>20</v>
      </c>
      <c r="E202" s="363"/>
      <c r="F202" s="26" t="s">
        <v>49</v>
      </c>
      <c r="G202" s="24" t="s">
        <v>20</v>
      </c>
      <c r="H202" s="368" t="s">
        <v>50</v>
      </c>
      <c r="I202" s="369" t="e">
        <f>+#REF!</f>
        <v>#REF!</v>
      </c>
      <c r="J202" s="24" t="s">
        <v>53</v>
      </c>
    </row>
    <row r="203" spans="1:10">
      <c r="A203" s="30" t="s">
        <v>48</v>
      </c>
      <c r="B203" s="26"/>
      <c r="C203" s="369" t="e">
        <f>+#REF!</f>
        <v>#REF!</v>
      </c>
      <c r="D203" s="24" t="s">
        <v>20</v>
      </c>
      <c r="E203" s="363"/>
      <c r="F203" s="26" t="s">
        <v>49</v>
      </c>
      <c r="G203" s="24" t="s">
        <v>20</v>
      </c>
      <c r="H203" s="368" t="s">
        <v>50</v>
      </c>
      <c r="I203" s="369" t="e">
        <f>+#REF!</f>
        <v>#REF!</v>
      </c>
      <c r="J203" s="24" t="s">
        <v>53</v>
      </c>
    </row>
    <row r="204" spans="1:10">
      <c r="A204" s="30" t="s">
        <v>48</v>
      </c>
      <c r="B204" s="26"/>
      <c r="C204" s="368" t="s">
        <v>52</v>
      </c>
      <c r="D204" s="24" t="s">
        <v>20</v>
      </c>
      <c r="E204" s="363"/>
      <c r="F204" s="26"/>
      <c r="G204" s="24" t="s">
        <v>31</v>
      </c>
      <c r="H204" s="368" t="s">
        <v>50</v>
      </c>
      <c r="I204" s="26">
        <v>0</v>
      </c>
      <c r="J204" s="24" t="s">
        <v>53</v>
      </c>
    </row>
    <row r="205" spans="1:10">
      <c r="A205" s="30" t="s">
        <v>48</v>
      </c>
      <c r="B205" s="26"/>
      <c r="C205" s="368" t="s">
        <v>54</v>
      </c>
      <c r="D205" s="24" t="s">
        <v>20</v>
      </c>
      <c r="E205" s="363"/>
      <c r="F205" s="26"/>
      <c r="G205" s="24" t="s">
        <v>31</v>
      </c>
      <c r="H205" s="368" t="s">
        <v>50</v>
      </c>
      <c r="I205" s="26">
        <v>0</v>
      </c>
      <c r="J205" s="24" t="s">
        <v>53</v>
      </c>
    </row>
    <row r="206" spans="1:10" ht="6" customHeight="1">
      <c r="C206" s="29"/>
    </row>
    <row r="207" spans="1:10" ht="50.15" customHeight="1">
      <c r="A207" s="20" t="s">
        <v>33</v>
      </c>
      <c r="B207" s="21"/>
      <c r="C207" s="26" t="e">
        <f>#REF! &amp; " YEAR 2"</f>
        <v>#REF!</v>
      </c>
      <c r="D207" s="368" t="s">
        <v>60</v>
      </c>
    </row>
    <row r="208" spans="1:10">
      <c r="A208" s="20" t="s">
        <v>35</v>
      </c>
      <c r="B208" s="20" t="s">
        <v>36</v>
      </c>
      <c r="C208" s="24" t="s">
        <v>20</v>
      </c>
      <c r="D208" s="363"/>
    </row>
    <row r="209" spans="1:10">
      <c r="A209" s="20" t="s">
        <v>35</v>
      </c>
      <c r="B209" s="20" t="s">
        <v>37</v>
      </c>
      <c r="C209" s="26"/>
      <c r="D209" s="363"/>
    </row>
    <row r="210" spans="1:10">
      <c r="A210" s="20" t="s">
        <v>35</v>
      </c>
      <c r="B210" s="20" t="s">
        <v>38</v>
      </c>
      <c r="C210" s="26"/>
      <c r="D210" s="363"/>
    </row>
    <row r="211" spans="1:10" ht="26">
      <c r="A211" s="30" t="s">
        <v>15</v>
      </c>
      <c r="B211" s="22" t="s">
        <v>39</v>
      </c>
      <c r="C211" s="22" t="s">
        <v>40</v>
      </c>
      <c r="D211" s="22" t="s">
        <v>41</v>
      </c>
      <c r="E211" s="22" t="s">
        <v>42</v>
      </c>
      <c r="F211" s="22" t="s">
        <v>43</v>
      </c>
      <c r="G211" s="22" t="s">
        <v>44</v>
      </c>
      <c r="H211" s="22" t="s">
        <v>45</v>
      </c>
      <c r="I211" s="22" t="s">
        <v>46</v>
      </c>
      <c r="J211" s="22" t="s">
        <v>47</v>
      </c>
    </row>
    <row r="212" spans="1:10">
      <c r="A212" s="30" t="s">
        <v>48</v>
      </c>
      <c r="B212" s="26"/>
      <c r="C212" s="369" t="e">
        <f>+#REF!</f>
        <v>#REF!</v>
      </c>
      <c r="D212" s="24" t="s">
        <v>20</v>
      </c>
      <c r="E212" s="363"/>
      <c r="F212" s="26" t="s">
        <v>49</v>
      </c>
      <c r="G212" s="24" t="s">
        <v>20</v>
      </c>
      <c r="H212" s="368" t="s">
        <v>50</v>
      </c>
      <c r="I212" s="369" t="e">
        <f>+#REF!</f>
        <v>#REF!</v>
      </c>
      <c r="J212" s="24" t="s">
        <v>53</v>
      </c>
    </row>
    <row r="213" spans="1:10">
      <c r="A213" s="30" t="s">
        <v>48</v>
      </c>
      <c r="B213" s="26"/>
      <c r="C213" s="369" t="e">
        <f>+#REF!</f>
        <v>#REF!</v>
      </c>
      <c r="D213" s="24" t="s">
        <v>20</v>
      </c>
      <c r="E213" s="363"/>
      <c r="F213" s="26" t="s">
        <v>49</v>
      </c>
      <c r="G213" s="24" t="s">
        <v>20</v>
      </c>
      <c r="H213" s="368" t="s">
        <v>50</v>
      </c>
      <c r="I213" s="369" t="e">
        <f>+#REF!</f>
        <v>#REF!</v>
      </c>
      <c r="J213" s="24" t="s">
        <v>53</v>
      </c>
    </row>
    <row r="214" spans="1:10">
      <c r="A214" s="30" t="s">
        <v>48</v>
      </c>
      <c r="B214" s="26"/>
      <c r="C214" s="369" t="e">
        <f>+#REF!</f>
        <v>#REF!</v>
      </c>
      <c r="D214" s="24" t="s">
        <v>20</v>
      </c>
      <c r="E214" s="363"/>
      <c r="F214" s="26" t="s">
        <v>49</v>
      </c>
      <c r="G214" s="24" t="s">
        <v>20</v>
      </c>
      <c r="H214" s="368" t="s">
        <v>50</v>
      </c>
      <c r="I214" s="369" t="e">
        <f>+#REF!</f>
        <v>#REF!</v>
      </c>
      <c r="J214" s="24" t="s">
        <v>53</v>
      </c>
    </row>
    <row r="215" spans="1:10">
      <c r="A215" s="30" t="s">
        <v>48</v>
      </c>
      <c r="B215" s="26"/>
      <c r="C215" s="369" t="e">
        <f>+#REF!</f>
        <v>#REF!</v>
      </c>
      <c r="D215" s="24" t="s">
        <v>20</v>
      </c>
      <c r="E215" s="363"/>
      <c r="F215" s="26" t="s">
        <v>49</v>
      </c>
      <c r="G215" s="24" t="s">
        <v>20</v>
      </c>
      <c r="H215" s="368" t="s">
        <v>50</v>
      </c>
      <c r="I215" s="369" t="e">
        <f>+#REF!</f>
        <v>#REF!</v>
      </c>
      <c r="J215" s="24" t="s">
        <v>53</v>
      </c>
    </row>
    <row r="216" spans="1:10">
      <c r="A216" s="30" t="s">
        <v>48</v>
      </c>
      <c r="B216" s="26"/>
      <c r="C216" s="369" t="e">
        <f>+#REF!</f>
        <v>#REF!</v>
      </c>
      <c r="D216" s="24" t="s">
        <v>20</v>
      </c>
      <c r="E216" s="363"/>
      <c r="F216" s="26" t="s">
        <v>49</v>
      </c>
      <c r="G216" s="24" t="s">
        <v>20</v>
      </c>
      <c r="H216" s="368" t="s">
        <v>50</v>
      </c>
      <c r="I216" s="369" t="e">
        <f>+#REF!</f>
        <v>#REF!</v>
      </c>
      <c r="J216" s="24" t="s">
        <v>53</v>
      </c>
    </row>
    <row r="217" spans="1:10">
      <c r="A217" s="30" t="s">
        <v>48</v>
      </c>
      <c r="B217" s="26"/>
      <c r="C217" s="369" t="e">
        <f>+#REF!</f>
        <v>#REF!</v>
      </c>
      <c r="D217" s="24" t="s">
        <v>20</v>
      </c>
      <c r="E217" s="363"/>
      <c r="F217" s="26" t="s">
        <v>49</v>
      </c>
      <c r="G217" s="24" t="s">
        <v>20</v>
      </c>
      <c r="H217" s="368" t="s">
        <v>50</v>
      </c>
      <c r="I217" s="369" t="e">
        <f>+#REF!</f>
        <v>#REF!</v>
      </c>
      <c r="J217" s="24" t="s">
        <v>53</v>
      </c>
    </row>
    <row r="218" spans="1:10">
      <c r="A218" s="30" t="s">
        <v>48</v>
      </c>
      <c r="B218" s="26"/>
      <c r="C218" s="369" t="e">
        <f>+#REF!</f>
        <v>#REF!</v>
      </c>
      <c r="D218" s="24" t="s">
        <v>20</v>
      </c>
      <c r="E218" s="363"/>
      <c r="F218" s="26" t="s">
        <v>49</v>
      </c>
      <c r="G218" s="24" t="s">
        <v>20</v>
      </c>
      <c r="H218" s="368" t="s">
        <v>50</v>
      </c>
      <c r="I218" s="369" t="e">
        <f>+#REF!</f>
        <v>#REF!</v>
      </c>
      <c r="J218" s="24" t="s">
        <v>53</v>
      </c>
    </row>
    <row r="219" spans="1:10">
      <c r="A219" s="30" t="s">
        <v>48</v>
      </c>
      <c r="B219" s="26"/>
      <c r="C219" s="369" t="e">
        <f>+#REF!</f>
        <v>#REF!</v>
      </c>
      <c r="D219" s="24" t="s">
        <v>20</v>
      </c>
      <c r="E219" s="363"/>
      <c r="F219" s="26" t="s">
        <v>49</v>
      </c>
      <c r="G219" s="24" t="s">
        <v>20</v>
      </c>
      <c r="H219" s="368" t="s">
        <v>50</v>
      </c>
      <c r="I219" s="369" t="e">
        <f>+#REF!</f>
        <v>#REF!</v>
      </c>
      <c r="J219" s="24" t="s">
        <v>53</v>
      </c>
    </row>
    <row r="220" spans="1:10">
      <c r="A220" s="30" t="s">
        <v>48</v>
      </c>
      <c r="B220" s="26"/>
      <c r="C220" s="369" t="e">
        <f>+#REF!</f>
        <v>#REF!</v>
      </c>
      <c r="D220" s="24" t="s">
        <v>20</v>
      </c>
      <c r="E220" s="363"/>
      <c r="F220" s="26" t="s">
        <v>49</v>
      </c>
      <c r="G220" s="24" t="s">
        <v>20</v>
      </c>
      <c r="H220" s="368" t="s">
        <v>50</v>
      </c>
      <c r="I220" s="369" t="e">
        <f>+#REF!</f>
        <v>#REF!</v>
      </c>
      <c r="J220" s="24" t="s">
        <v>53</v>
      </c>
    </row>
    <row r="221" spans="1:10">
      <c r="A221" s="30" t="s">
        <v>48</v>
      </c>
      <c r="B221" s="26"/>
      <c r="C221" s="368" t="s">
        <v>52</v>
      </c>
      <c r="D221" s="24" t="s">
        <v>20</v>
      </c>
      <c r="E221" s="363"/>
      <c r="F221" s="26"/>
      <c r="G221" s="24" t="s">
        <v>31</v>
      </c>
      <c r="H221" s="368" t="s">
        <v>50</v>
      </c>
      <c r="I221" s="26">
        <v>0</v>
      </c>
      <c r="J221" s="24" t="s">
        <v>53</v>
      </c>
    </row>
    <row r="222" spans="1:10">
      <c r="A222" s="30" t="s">
        <v>48</v>
      </c>
      <c r="B222" s="26"/>
      <c r="C222" s="368" t="s">
        <v>54</v>
      </c>
      <c r="D222" s="24" t="s">
        <v>20</v>
      </c>
      <c r="E222" s="363"/>
      <c r="F222" s="26"/>
      <c r="G222" s="24" t="s">
        <v>31</v>
      </c>
      <c r="H222" s="368" t="s">
        <v>50</v>
      </c>
      <c r="I222" s="26">
        <v>0</v>
      </c>
      <c r="J222" s="24" t="s">
        <v>53</v>
      </c>
    </row>
    <row r="223" spans="1:10" ht="6" customHeight="1">
      <c r="C223" s="29"/>
    </row>
    <row r="224" spans="1:10" ht="50.15" customHeight="1">
      <c r="A224" s="20" t="s">
        <v>33</v>
      </c>
      <c r="B224" s="21"/>
      <c r="C224" s="26" t="e">
        <f>#REF! &amp; " YEAR 3"</f>
        <v>#REF!</v>
      </c>
      <c r="D224" s="368" t="s">
        <v>60</v>
      </c>
    </row>
    <row r="225" spans="1:10">
      <c r="A225" s="20" t="s">
        <v>35</v>
      </c>
      <c r="B225" s="20" t="s">
        <v>36</v>
      </c>
      <c r="C225" s="24" t="s">
        <v>20</v>
      </c>
      <c r="D225" s="363"/>
    </row>
    <row r="226" spans="1:10">
      <c r="A226" s="20" t="s">
        <v>35</v>
      </c>
      <c r="B226" s="20" t="s">
        <v>37</v>
      </c>
      <c r="C226" s="26"/>
      <c r="D226" s="363"/>
    </row>
    <row r="227" spans="1:10">
      <c r="A227" s="20" t="s">
        <v>35</v>
      </c>
      <c r="B227" s="20" t="s">
        <v>38</v>
      </c>
      <c r="C227" s="26"/>
      <c r="D227" s="363"/>
    </row>
    <row r="228" spans="1:10" ht="26">
      <c r="A228" s="30" t="s">
        <v>15</v>
      </c>
      <c r="B228" s="22" t="s">
        <v>39</v>
      </c>
      <c r="C228" s="22" t="s">
        <v>40</v>
      </c>
      <c r="D228" s="22" t="s">
        <v>41</v>
      </c>
      <c r="E228" s="22" t="s">
        <v>42</v>
      </c>
      <c r="F228" s="22" t="s">
        <v>43</v>
      </c>
      <c r="G228" s="22" t="s">
        <v>44</v>
      </c>
      <c r="H228" s="22" t="s">
        <v>45</v>
      </c>
      <c r="I228" s="22" t="s">
        <v>46</v>
      </c>
      <c r="J228" s="22" t="s">
        <v>47</v>
      </c>
    </row>
    <row r="229" spans="1:10">
      <c r="A229" s="30" t="s">
        <v>48</v>
      </c>
      <c r="B229" s="26"/>
      <c r="C229" s="369" t="e">
        <f>+#REF!</f>
        <v>#REF!</v>
      </c>
      <c r="D229" s="24" t="s">
        <v>20</v>
      </c>
      <c r="E229" s="363"/>
      <c r="F229" s="26" t="s">
        <v>49</v>
      </c>
      <c r="G229" s="24" t="s">
        <v>20</v>
      </c>
      <c r="H229" s="368" t="s">
        <v>50</v>
      </c>
      <c r="I229" s="369" t="e">
        <f>+#REF!</f>
        <v>#REF!</v>
      </c>
      <c r="J229" s="24" t="s">
        <v>53</v>
      </c>
    </row>
    <row r="230" spans="1:10">
      <c r="A230" s="30" t="s">
        <v>48</v>
      </c>
      <c r="B230" s="26"/>
      <c r="C230" s="369" t="e">
        <f>+#REF!</f>
        <v>#REF!</v>
      </c>
      <c r="D230" s="24" t="s">
        <v>20</v>
      </c>
      <c r="E230" s="363"/>
      <c r="F230" s="26" t="s">
        <v>49</v>
      </c>
      <c r="G230" s="24" t="s">
        <v>20</v>
      </c>
      <c r="H230" s="368" t="s">
        <v>50</v>
      </c>
      <c r="I230" s="369" t="e">
        <f>+#REF!</f>
        <v>#REF!</v>
      </c>
      <c r="J230" s="24" t="s">
        <v>53</v>
      </c>
    </row>
    <row r="231" spans="1:10">
      <c r="A231" s="30" t="s">
        <v>48</v>
      </c>
      <c r="B231" s="26"/>
      <c r="C231" s="369" t="e">
        <f>+#REF!</f>
        <v>#REF!</v>
      </c>
      <c r="D231" s="24" t="s">
        <v>20</v>
      </c>
      <c r="E231" s="363"/>
      <c r="F231" s="26" t="s">
        <v>49</v>
      </c>
      <c r="G231" s="24" t="s">
        <v>20</v>
      </c>
      <c r="H231" s="368" t="s">
        <v>50</v>
      </c>
      <c r="I231" s="369" t="e">
        <f>+#REF!</f>
        <v>#REF!</v>
      </c>
      <c r="J231" s="24" t="s">
        <v>53</v>
      </c>
    </row>
    <row r="232" spans="1:10">
      <c r="A232" s="30" t="s">
        <v>48</v>
      </c>
      <c r="B232" s="26"/>
      <c r="C232" s="369" t="e">
        <f>+#REF!</f>
        <v>#REF!</v>
      </c>
      <c r="D232" s="24" t="s">
        <v>20</v>
      </c>
      <c r="E232" s="363"/>
      <c r="F232" s="26" t="s">
        <v>49</v>
      </c>
      <c r="G232" s="24" t="s">
        <v>20</v>
      </c>
      <c r="H232" s="368" t="s">
        <v>50</v>
      </c>
      <c r="I232" s="369" t="e">
        <f>+#REF!</f>
        <v>#REF!</v>
      </c>
      <c r="J232" s="24" t="s">
        <v>53</v>
      </c>
    </row>
    <row r="233" spans="1:10">
      <c r="A233" s="30" t="s">
        <v>48</v>
      </c>
      <c r="B233" s="26"/>
      <c r="C233" s="369" t="e">
        <f>+#REF!</f>
        <v>#REF!</v>
      </c>
      <c r="D233" s="24" t="s">
        <v>20</v>
      </c>
      <c r="E233" s="363"/>
      <c r="F233" s="26" t="s">
        <v>49</v>
      </c>
      <c r="G233" s="24" t="s">
        <v>20</v>
      </c>
      <c r="H233" s="368" t="s">
        <v>50</v>
      </c>
      <c r="I233" s="369" t="e">
        <f>+#REF!</f>
        <v>#REF!</v>
      </c>
      <c r="J233" s="24" t="s">
        <v>53</v>
      </c>
    </row>
    <row r="234" spans="1:10">
      <c r="A234" s="30" t="s">
        <v>48</v>
      </c>
      <c r="B234" s="26"/>
      <c r="C234" s="369" t="e">
        <f>+#REF!</f>
        <v>#REF!</v>
      </c>
      <c r="D234" s="24" t="s">
        <v>20</v>
      </c>
      <c r="E234" s="363"/>
      <c r="F234" s="26" t="s">
        <v>49</v>
      </c>
      <c r="G234" s="24" t="s">
        <v>20</v>
      </c>
      <c r="H234" s="368" t="s">
        <v>50</v>
      </c>
      <c r="I234" s="369" t="e">
        <f>+#REF!</f>
        <v>#REF!</v>
      </c>
      <c r="J234" s="24" t="s">
        <v>53</v>
      </c>
    </row>
    <row r="235" spans="1:10">
      <c r="A235" s="30" t="s">
        <v>48</v>
      </c>
      <c r="B235" s="26"/>
      <c r="C235" s="369" t="e">
        <f>+#REF!</f>
        <v>#REF!</v>
      </c>
      <c r="D235" s="24" t="s">
        <v>20</v>
      </c>
      <c r="E235" s="363"/>
      <c r="F235" s="26" t="s">
        <v>49</v>
      </c>
      <c r="G235" s="24" t="s">
        <v>20</v>
      </c>
      <c r="H235" s="368" t="s">
        <v>50</v>
      </c>
      <c r="I235" s="369" t="e">
        <f>+#REF!</f>
        <v>#REF!</v>
      </c>
      <c r="J235" s="24" t="s">
        <v>53</v>
      </c>
    </row>
    <row r="236" spans="1:10">
      <c r="A236" s="30" t="s">
        <v>48</v>
      </c>
      <c r="B236" s="26"/>
      <c r="C236" s="369" t="e">
        <f>+#REF!</f>
        <v>#REF!</v>
      </c>
      <c r="D236" s="24" t="s">
        <v>20</v>
      </c>
      <c r="E236" s="363"/>
      <c r="F236" s="26" t="s">
        <v>49</v>
      </c>
      <c r="G236" s="24" t="s">
        <v>20</v>
      </c>
      <c r="H236" s="368" t="s">
        <v>50</v>
      </c>
      <c r="I236" s="369" t="e">
        <f>+#REF!</f>
        <v>#REF!</v>
      </c>
      <c r="J236" s="24" t="s">
        <v>53</v>
      </c>
    </row>
    <row r="237" spans="1:10">
      <c r="A237" s="30" t="s">
        <v>48</v>
      </c>
      <c r="B237" s="26"/>
      <c r="C237" s="369" t="e">
        <f>+#REF!</f>
        <v>#REF!</v>
      </c>
      <c r="D237" s="24" t="s">
        <v>20</v>
      </c>
      <c r="E237" s="363"/>
      <c r="F237" s="26" t="s">
        <v>49</v>
      </c>
      <c r="G237" s="24" t="s">
        <v>20</v>
      </c>
      <c r="H237" s="368" t="s">
        <v>50</v>
      </c>
      <c r="I237" s="369" t="e">
        <f>+#REF!</f>
        <v>#REF!</v>
      </c>
      <c r="J237" s="24" t="s">
        <v>53</v>
      </c>
    </row>
    <row r="238" spans="1:10">
      <c r="A238" s="30" t="s">
        <v>48</v>
      </c>
      <c r="B238" s="26"/>
      <c r="C238" s="368" t="s">
        <v>52</v>
      </c>
      <c r="D238" s="24" t="s">
        <v>20</v>
      </c>
      <c r="E238" s="363"/>
      <c r="F238" s="26"/>
      <c r="G238" s="24" t="s">
        <v>31</v>
      </c>
      <c r="H238" s="368" t="s">
        <v>50</v>
      </c>
      <c r="I238" s="26">
        <v>0</v>
      </c>
      <c r="J238" s="24" t="s">
        <v>53</v>
      </c>
    </row>
    <row r="239" spans="1:10">
      <c r="A239" s="30" t="s">
        <v>48</v>
      </c>
      <c r="B239" s="26"/>
      <c r="C239" s="368" t="s">
        <v>54</v>
      </c>
      <c r="D239" s="24" t="s">
        <v>20</v>
      </c>
      <c r="E239" s="363"/>
      <c r="F239" s="26"/>
      <c r="G239" s="24" t="s">
        <v>31</v>
      </c>
      <c r="H239" s="368" t="s">
        <v>50</v>
      </c>
      <c r="I239" s="26">
        <v>0</v>
      </c>
      <c r="J239" s="24" t="s">
        <v>53</v>
      </c>
    </row>
    <row r="240" spans="1:10" ht="6" customHeight="1">
      <c r="C240" s="29"/>
    </row>
    <row r="241" spans="1:10" ht="50.15" customHeight="1">
      <c r="A241" s="20" t="s">
        <v>33</v>
      </c>
      <c r="B241" s="21"/>
      <c r="C241" s="26" t="e">
        <f>#REF! &amp; " YEAR 4"</f>
        <v>#REF!</v>
      </c>
      <c r="D241" s="368" t="s">
        <v>60</v>
      </c>
    </row>
    <row r="242" spans="1:10">
      <c r="A242" s="20" t="s">
        <v>35</v>
      </c>
      <c r="B242" s="20" t="s">
        <v>36</v>
      </c>
      <c r="C242" s="24" t="s">
        <v>20</v>
      </c>
      <c r="D242" s="363"/>
    </row>
    <row r="243" spans="1:10">
      <c r="A243" s="20" t="s">
        <v>35</v>
      </c>
      <c r="B243" s="20" t="s">
        <v>37</v>
      </c>
      <c r="C243" s="26"/>
      <c r="D243" s="363"/>
    </row>
    <row r="244" spans="1:10">
      <c r="A244" s="20" t="s">
        <v>35</v>
      </c>
      <c r="B244" s="20" t="s">
        <v>38</v>
      </c>
      <c r="C244" s="26"/>
      <c r="D244" s="363"/>
    </row>
    <row r="245" spans="1:10" ht="26">
      <c r="A245" s="30" t="s">
        <v>15</v>
      </c>
      <c r="B245" s="22" t="s">
        <v>39</v>
      </c>
      <c r="C245" s="22" t="s">
        <v>40</v>
      </c>
      <c r="D245" s="22" t="s">
        <v>41</v>
      </c>
      <c r="E245" s="22" t="s">
        <v>42</v>
      </c>
      <c r="F245" s="22" t="s">
        <v>43</v>
      </c>
      <c r="G245" s="22" t="s">
        <v>44</v>
      </c>
      <c r="H245" s="22" t="s">
        <v>45</v>
      </c>
      <c r="I245" s="22" t="s">
        <v>46</v>
      </c>
      <c r="J245" s="22" t="s">
        <v>47</v>
      </c>
    </row>
    <row r="246" spans="1:10">
      <c r="A246" s="30" t="s">
        <v>48</v>
      </c>
      <c r="B246" s="26"/>
      <c r="C246" s="369" t="e">
        <f>+#REF!</f>
        <v>#REF!</v>
      </c>
      <c r="D246" s="24" t="s">
        <v>20</v>
      </c>
      <c r="E246" s="363"/>
      <c r="F246" s="26" t="s">
        <v>49</v>
      </c>
      <c r="G246" s="24" t="s">
        <v>20</v>
      </c>
      <c r="H246" s="368" t="s">
        <v>50</v>
      </c>
      <c r="I246" s="369" t="e">
        <f>+#REF!</f>
        <v>#REF!</v>
      </c>
      <c r="J246" s="24" t="s">
        <v>53</v>
      </c>
    </row>
    <row r="247" spans="1:10">
      <c r="A247" s="30" t="s">
        <v>48</v>
      </c>
      <c r="B247" s="26"/>
      <c r="C247" s="369" t="e">
        <f>+#REF!</f>
        <v>#REF!</v>
      </c>
      <c r="D247" s="24" t="s">
        <v>20</v>
      </c>
      <c r="E247" s="363"/>
      <c r="F247" s="26" t="s">
        <v>49</v>
      </c>
      <c r="G247" s="24" t="s">
        <v>20</v>
      </c>
      <c r="H247" s="368" t="s">
        <v>50</v>
      </c>
      <c r="I247" s="369" t="e">
        <f>+#REF!</f>
        <v>#REF!</v>
      </c>
      <c r="J247" s="24" t="s">
        <v>53</v>
      </c>
    </row>
    <row r="248" spans="1:10">
      <c r="A248" s="30" t="s">
        <v>48</v>
      </c>
      <c r="B248" s="26"/>
      <c r="C248" s="369" t="e">
        <f>+#REF!</f>
        <v>#REF!</v>
      </c>
      <c r="D248" s="24" t="s">
        <v>20</v>
      </c>
      <c r="E248" s="363"/>
      <c r="F248" s="26" t="s">
        <v>49</v>
      </c>
      <c r="G248" s="24" t="s">
        <v>20</v>
      </c>
      <c r="H248" s="368" t="s">
        <v>50</v>
      </c>
      <c r="I248" s="369" t="e">
        <f>+#REF!</f>
        <v>#REF!</v>
      </c>
      <c r="J248" s="24" t="s">
        <v>53</v>
      </c>
    </row>
    <row r="249" spans="1:10">
      <c r="A249" s="30" t="s">
        <v>48</v>
      </c>
      <c r="B249" s="26"/>
      <c r="C249" s="369" t="e">
        <f>+#REF!</f>
        <v>#REF!</v>
      </c>
      <c r="D249" s="24" t="s">
        <v>20</v>
      </c>
      <c r="E249" s="363"/>
      <c r="F249" s="26" t="s">
        <v>49</v>
      </c>
      <c r="G249" s="24" t="s">
        <v>20</v>
      </c>
      <c r="H249" s="368" t="s">
        <v>50</v>
      </c>
      <c r="I249" s="369" t="e">
        <f>+#REF!</f>
        <v>#REF!</v>
      </c>
      <c r="J249" s="24" t="s">
        <v>53</v>
      </c>
    </row>
    <row r="250" spans="1:10">
      <c r="A250" s="30" t="s">
        <v>48</v>
      </c>
      <c r="B250" s="26"/>
      <c r="C250" s="369" t="e">
        <f>+#REF!</f>
        <v>#REF!</v>
      </c>
      <c r="D250" s="24" t="s">
        <v>20</v>
      </c>
      <c r="E250" s="363"/>
      <c r="F250" s="26" t="s">
        <v>49</v>
      </c>
      <c r="G250" s="24" t="s">
        <v>20</v>
      </c>
      <c r="H250" s="368" t="s">
        <v>50</v>
      </c>
      <c r="I250" s="369" t="e">
        <f>+#REF!</f>
        <v>#REF!</v>
      </c>
      <c r="J250" s="24" t="s">
        <v>53</v>
      </c>
    </row>
    <row r="251" spans="1:10">
      <c r="A251" s="30" t="s">
        <v>48</v>
      </c>
      <c r="B251" s="26"/>
      <c r="C251" s="369" t="e">
        <f>+#REF!</f>
        <v>#REF!</v>
      </c>
      <c r="D251" s="24" t="s">
        <v>20</v>
      </c>
      <c r="E251" s="363"/>
      <c r="F251" s="26" t="s">
        <v>49</v>
      </c>
      <c r="G251" s="24" t="s">
        <v>20</v>
      </c>
      <c r="H251" s="368" t="s">
        <v>50</v>
      </c>
      <c r="I251" s="369" t="e">
        <f>+#REF!</f>
        <v>#REF!</v>
      </c>
      <c r="J251" s="24" t="s">
        <v>53</v>
      </c>
    </row>
    <row r="252" spans="1:10">
      <c r="A252" s="30" t="s">
        <v>48</v>
      </c>
      <c r="B252" s="26"/>
      <c r="C252" s="369" t="e">
        <f>+#REF!</f>
        <v>#REF!</v>
      </c>
      <c r="D252" s="24" t="s">
        <v>20</v>
      </c>
      <c r="E252" s="363"/>
      <c r="F252" s="26" t="s">
        <v>49</v>
      </c>
      <c r="G252" s="24" t="s">
        <v>20</v>
      </c>
      <c r="H252" s="368" t="s">
        <v>50</v>
      </c>
      <c r="I252" s="369" t="e">
        <f>+#REF!</f>
        <v>#REF!</v>
      </c>
      <c r="J252" s="24" t="s">
        <v>53</v>
      </c>
    </row>
    <row r="253" spans="1:10">
      <c r="A253" s="30" t="s">
        <v>48</v>
      </c>
      <c r="B253" s="26"/>
      <c r="C253" s="369" t="e">
        <f>+#REF!</f>
        <v>#REF!</v>
      </c>
      <c r="D253" s="24" t="s">
        <v>20</v>
      </c>
      <c r="E253" s="363"/>
      <c r="F253" s="26" t="s">
        <v>49</v>
      </c>
      <c r="G253" s="24" t="s">
        <v>20</v>
      </c>
      <c r="H253" s="368" t="s">
        <v>50</v>
      </c>
      <c r="I253" s="369" t="e">
        <f>+#REF!</f>
        <v>#REF!</v>
      </c>
      <c r="J253" s="24" t="s">
        <v>53</v>
      </c>
    </row>
    <row r="254" spans="1:10">
      <c r="A254" s="30" t="s">
        <v>48</v>
      </c>
      <c r="B254" s="26"/>
      <c r="C254" s="369" t="e">
        <f>+#REF!</f>
        <v>#REF!</v>
      </c>
      <c r="D254" s="24" t="s">
        <v>20</v>
      </c>
      <c r="E254" s="363"/>
      <c r="F254" s="26" t="s">
        <v>49</v>
      </c>
      <c r="G254" s="24" t="s">
        <v>20</v>
      </c>
      <c r="H254" s="368" t="s">
        <v>50</v>
      </c>
      <c r="I254" s="369" t="e">
        <f>+#REF!</f>
        <v>#REF!</v>
      </c>
      <c r="J254" s="24" t="s">
        <v>53</v>
      </c>
    </row>
    <row r="255" spans="1:10">
      <c r="A255" s="30" t="s">
        <v>48</v>
      </c>
      <c r="B255" s="26"/>
      <c r="C255" s="368" t="s">
        <v>52</v>
      </c>
      <c r="D255" s="24" t="s">
        <v>20</v>
      </c>
      <c r="E255" s="363"/>
      <c r="F255" s="26"/>
      <c r="G255" s="24" t="s">
        <v>31</v>
      </c>
      <c r="H255" s="368" t="s">
        <v>50</v>
      </c>
      <c r="I255" s="26">
        <v>0</v>
      </c>
      <c r="J255" s="24" t="s">
        <v>53</v>
      </c>
    </row>
    <row r="256" spans="1:10">
      <c r="A256" s="30" t="s">
        <v>48</v>
      </c>
      <c r="B256" s="26"/>
      <c r="C256" s="368" t="s">
        <v>54</v>
      </c>
      <c r="D256" s="24" t="s">
        <v>20</v>
      </c>
      <c r="E256" s="363"/>
      <c r="F256" s="26"/>
      <c r="G256" s="24" t="s">
        <v>31</v>
      </c>
      <c r="H256" s="368" t="s">
        <v>50</v>
      </c>
      <c r="I256" s="26">
        <v>0</v>
      </c>
      <c r="J256" s="24" t="s">
        <v>53</v>
      </c>
    </row>
    <row r="257" spans="1:10" ht="6" customHeight="1">
      <c r="C257" s="29"/>
    </row>
    <row r="258" spans="1:10" ht="50.15" customHeight="1">
      <c r="A258" s="20" t="s">
        <v>33</v>
      </c>
      <c r="B258" s="21"/>
      <c r="C258" s="26" t="e">
        <f>#REF! &amp; " YEAR 5"</f>
        <v>#REF!</v>
      </c>
      <c r="D258" s="368" t="s">
        <v>60</v>
      </c>
    </row>
    <row r="259" spans="1:10">
      <c r="A259" s="20" t="s">
        <v>35</v>
      </c>
      <c r="B259" s="20" t="s">
        <v>36</v>
      </c>
      <c r="C259" s="24" t="s">
        <v>20</v>
      </c>
      <c r="D259" s="363"/>
    </row>
    <row r="260" spans="1:10">
      <c r="A260" s="20" t="s">
        <v>35</v>
      </c>
      <c r="B260" s="20" t="s">
        <v>37</v>
      </c>
      <c r="C260" s="26"/>
      <c r="D260" s="363"/>
    </row>
    <row r="261" spans="1:10">
      <c r="A261" s="20" t="s">
        <v>35</v>
      </c>
      <c r="B261" s="20" t="s">
        <v>38</v>
      </c>
      <c r="C261" s="26"/>
      <c r="D261" s="363"/>
    </row>
    <row r="262" spans="1:10" ht="26">
      <c r="A262" s="30" t="s">
        <v>15</v>
      </c>
      <c r="B262" s="22" t="s">
        <v>39</v>
      </c>
      <c r="C262" s="22" t="s">
        <v>40</v>
      </c>
      <c r="D262" s="22" t="s">
        <v>41</v>
      </c>
      <c r="E262" s="22" t="s">
        <v>42</v>
      </c>
      <c r="F262" s="22" t="s">
        <v>43</v>
      </c>
      <c r="G262" s="22" t="s">
        <v>44</v>
      </c>
      <c r="H262" s="22" t="s">
        <v>45</v>
      </c>
      <c r="I262" s="22" t="s">
        <v>46</v>
      </c>
      <c r="J262" s="22" t="s">
        <v>47</v>
      </c>
    </row>
    <row r="263" spans="1:10">
      <c r="A263" s="30" t="s">
        <v>48</v>
      </c>
      <c r="B263" s="26"/>
      <c r="C263" s="369" t="e">
        <f>+#REF!</f>
        <v>#REF!</v>
      </c>
      <c r="D263" s="24" t="s">
        <v>20</v>
      </c>
      <c r="E263" s="363"/>
      <c r="F263" s="26" t="s">
        <v>49</v>
      </c>
      <c r="G263" s="24" t="s">
        <v>20</v>
      </c>
      <c r="H263" s="368" t="s">
        <v>50</v>
      </c>
      <c r="I263" s="369" t="e">
        <f>+#REF!</f>
        <v>#REF!</v>
      </c>
      <c r="J263" s="24" t="s">
        <v>53</v>
      </c>
    </row>
    <row r="264" spans="1:10">
      <c r="A264" s="30" t="s">
        <v>48</v>
      </c>
      <c r="B264" s="26"/>
      <c r="C264" s="369" t="e">
        <f>+#REF!</f>
        <v>#REF!</v>
      </c>
      <c r="D264" s="24" t="s">
        <v>20</v>
      </c>
      <c r="E264" s="363"/>
      <c r="F264" s="26" t="s">
        <v>49</v>
      </c>
      <c r="G264" s="24" t="s">
        <v>20</v>
      </c>
      <c r="H264" s="368" t="s">
        <v>50</v>
      </c>
      <c r="I264" s="369" t="e">
        <f>+#REF!</f>
        <v>#REF!</v>
      </c>
      <c r="J264" s="24" t="s">
        <v>53</v>
      </c>
    </row>
    <row r="265" spans="1:10">
      <c r="A265" s="30" t="s">
        <v>48</v>
      </c>
      <c r="B265" s="26"/>
      <c r="C265" s="369" t="e">
        <f>+#REF!</f>
        <v>#REF!</v>
      </c>
      <c r="D265" s="24" t="s">
        <v>20</v>
      </c>
      <c r="E265" s="363"/>
      <c r="F265" s="26" t="s">
        <v>49</v>
      </c>
      <c r="G265" s="24" t="s">
        <v>20</v>
      </c>
      <c r="H265" s="368" t="s">
        <v>50</v>
      </c>
      <c r="I265" s="369" t="e">
        <f>+#REF!</f>
        <v>#REF!</v>
      </c>
      <c r="J265" s="24" t="s">
        <v>53</v>
      </c>
    </row>
    <row r="266" spans="1:10">
      <c r="A266" s="30" t="s">
        <v>48</v>
      </c>
      <c r="B266" s="26"/>
      <c r="C266" s="369" t="e">
        <f>+#REF!</f>
        <v>#REF!</v>
      </c>
      <c r="D266" s="24" t="s">
        <v>20</v>
      </c>
      <c r="E266" s="363"/>
      <c r="F266" s="26" t="s">
        <v>49</v>
      </c>
      <c r="G266" s="24" t="s">
        <v>20</v>
      </c>
      <c r="H266" s="368" t="s">
        <v>50</v>
      </c>
      <c r="I266" s="369" t="e">
        <f>+#REF!</f>
        <v>#REF!</v>
      </c>
      <c r="J266" s="24" t="s">
        <v>53</v>
      </c>
    </row>
    <row r="267" spans="1:10">
      <c r="A267" s="30" t="s">
        <v>48</v>
      </c>
      <c r="B267" s="26"/>
      <c r="C267" s="369" t="e">
        <f>+#REF!</f>
        <v>#REF!</v>
      </c>
      <c r="D267" s="24" t="s">
        <v>20</v>
      </c>
      <c r="E267" s="363"/>
      <c r="F267" s="26" t="s">
        <v>49</v>
      </c>
      <c r="G267" s="24" t="s">
        <v>20</v>
      </c>
      <c r="H267" s="368" t="s">
        <v>50</v>
      </c>
      <c r="I267" s="369" t="e">
        <f>+#REF!</f>
        <v>#REF!</v>
      </c>
      <c r="J267" s="24" t="s">
        <v>53</v>
      </c>
    </row>
    <row r="268" spans="1:10">
      <c r="A268" s="30" t="s">
        <v>48</v>
      </c>
      <c r="B268" s="26"/>
      <c r="C268" s="369" t="e">
        <f>+#REF!</f>
        <v>#REF!</v>
      </c>
      <c r="D268" s="24" t="s">
        <v>20</v>
      </c>
      <c r="E268" s="363"/>
      <c r="F268" s="26" t="s">
        <v>49</v>
      </c>
      <c r="G268" s="24" t="s">
        <v>20</v>
      </c>
      <c r="H268" s="368" t="s">
        <v>50</v>
      </c>
      <c r="I268" s="369" t="e">
        <f>+#REF!</f>
        <v>#REF!</v>
      </c>
      <c r="J268" s="24" t="s">
        <v>53</v>
      </c>
    </row>
    <row r="269" spans="1:10">
      <c r="A269" s="30" t="s">
        <v>48</v>
      </c>
      <c r="B269" s="26"/>
      <c r="C269" s="369" t="e">
        <f>+#REF!</f>
        <v>#REF!</v>
      </c>
      <c r="D269" s="24" t="s">
        <v>20</v>
      </c>
      <c r="E269" s="363"/>
      <c r="F269" s="26" t="s">
        <v>49</v>
      </c>
      <c r="G269" s="24" t="s">
        <v>20</v>
      </c>
      <c r="H269" s="368" t="s">
        <v>50</v>
      </c>
      <c r="I269" s="369" t="e">
        <f>+#REF!</f>
        <v>#REF!</v>
      </c>
      <c r="J269" s="24" t="s">
        <v>53</v>
      </c>
    </row>
    <row r="270" spans="1:10">
      <c r="A270" s="30" t="s">
        <v>48</v>
      </c>
      <c r="B270" s="26"/>
      <c r="C270" s="369" t="e">
        <f>+#REF!</f>
        <v>#REF!</v>
      </c>
      <c r="D270" s="24" t="s">
        <v>20</v>
      </c>
      <c r="E270" s="363"/>
      <c r="F270" s="26" t="s">
        <v>49</v>
      </c>
      <c r="G270" s="24" t="s">
        <v>20</v>
      </c>
      <c r="H270" s="368" t="s">
        <v>50</v>
      </c>
      <c r="I270" s="369" t="e">
        <f>+#REF!</f>
        <v>#REF!</v>
      </c>
      <c r="J270" s="24" t="s">
        <v>53</v>
      </c>
    </row>
    <row r="271" spans="1:10">
      <c r="A271" s="30" t="s">
        <v>48</v>
      </c>
      <c r="B271" s="26"/>
      <c r="C271" s="369" t="e">
        <f>+#REF!</f>
        <v>#REF!</v>
      </c>
      <c r="D271" s="24" t="s">
        <v>20</v>
      </c>
      <c r="E271" s="363"/>
      <c r="F271" s="26" t="s">
        <v>49</v>
      </c>
      <c r="G271" s="24" t="s">
        <v>20</v>
      </c>
      <c r="H271" s="368" t="s">
        <v>50</v>
      </c>
      <c r="I271" s="369" t="e">
        <f>+#REF!</f>
        <v>#REF!</v>
      </c>
      <c r="J271" s="24" t="s">
        <v>53</v>
      </c>
    </row>
    <row r="272" spans="1:10">
      <c r="A272" s="30" t="s">
        <v>48</v>
      </c>
      <c r="B272" s="26"/>
      <c r="C272" s="368" t="s">
        <v>52</v>
      </c>
      <c r="D272" s="24" t="s">
        <v>20</v>
      </c>
      <c r="E272" s="363"/>
      <c r="F272" s="26"/>
      <c r="G272" s="24" t="s">
        <v>31</v>
      </c>
      <c r="H272" s="368" t="s">
        <v>50</v>
      </c>
      <c r="I272" s="26">
        <v>0</v>
      </c>
      <c r="J272" s="24" t="s">
        <v>53</v>
      </c>
    </row>
    <row r="273" spans="1:10">
      <c r="A273" s="30" t="s">
        <v>48</v>
      </c>
      <c r="B273" s="26"/>
      <c r="C273" s="368" t="s">
        <v>54</v>
      </c>
      <c r="D273" s="24" t="s">
        <v>20</v>
      </c>
      <c r="E273" s="363"/>
      <c r="F273" s="26"/>
      <c r="G273" s="24" t="s">
        <v>31</v>
      </c>
      <c r="H273" s="368" t="s">
        <v>50</v>
      </c>
      <c r="I273" s="26">
        <v>0</v>
      </c>
      <c r="J273" s="24" t="s">
        <v>53</v>
      </c>
    </row>
    <row r="274" spans="1:10" ht="6" customHeight="1">
      <c r="C274" s="29"/>
    </row>
    <row r="275" spans="1:10">
      <c r="A275" s="20" t="s">
        <v>33</v>
      </c>
      <c r="B275" s="21"/>
      <c r="C275" s="26" t="e">
        <f>#REF! &amp; " YEAR 1"</f>
        <v>#REF!</v>
      </c>
      <c r="D275" s="368" t="s">
        <v>60</v>
      </c>
    </row>
    <row r="276" spans="1:10">
      <c r="A276" s="20" t="s">
        <v>35</v>
      </c>
      <c r="B276" s="20" t="s">
        <v>36</v>
      </c>
      <c r="C276" s="24" t="s">
        <v>20</v>
      </c>
      <c r="D276" s="363"/>
    </row>
    <row r="277" spans="1:10">
      <c r="A277" s="20" t="s">
        <v>35</v>
      </c>
      <c r="B277" s="20" t="s">
        <v>37</v>
      </c>
      <c r="C277" s="26"/>
      <c r="D277" s="363"/>
    </row>
    <row r="278" spans="1:10">
      <c r="A278" s="20" t="s">
        <v>35</v>
      </c>
      <c r="B278" s="20" t="s">
        <v>38</v>
      </c>
      <c r="C278" s="26"/>
      <c r="D278" s="363"/>
    </row>
    <row r="279" spans="1:10" ht="26">
      <c r="A279" s="30" t="s">
        <v>15</v>
      </c>
      <c r="B279" s="22" t="s">
        <v>39</v>
      </c>
      <c r="C279" s="22" t="s">
        <v>40</v>
      </c>
      <c r="D279" s="22" t="s">
        <v>41</v>
      </c>
      <c r="E279" s="22" t="s">
        <v>42</v>
      </c>
      <c r="F279" s="22" t="s">
        <v>43</v>
      </c>
      <c r="G279" s="22" t="s">
        <v>44</v>
      </c>
      <c r="H279" s="22" t="s">
        <v>45</v>
      </c>
      <c r="I279" s="22" t="s">
        <v>46</v>
      </c>
      <c r="J279" s="22" t="s">
        <v>47</v>
      </c>
    </row>
    <row r="280" spans="1:10">
      <c r="A280" s="30" t="s">
        <v>48</v>
      </c>
      <c r="B280" s="26"/>
      <c r="C280" s="369" t="e">
        <f>+#REF!</f>
        <v>#REF!</v>
      </c>
      <c r="D280" s="24" t="s">
        <v>20</v>
      </c>
      <c r="E280" s="363"/>
      <c r="F280" s="26" t="s">
        <v>49</v>
      </c>
      <c r="G280" s="24" t="s">
        <v>20</v>
      </c>
      <c r="H280" s="368" t="s">
        <v>50</v>
      </c>
      <c r="I280" s="369" t="e">
        <f>+#REF!</f>
        <v>#REF!</v>
      </c>
      <c r="J280" s="24" t="s">
        <v>53</v>
      </c>
    </row>
    <row r="281" spans="1:10">
      <c r="A281" s="30" t="s">
        <v>48</v>
      </c>
      <c r="B281" s="26"/>
      <c r="C281" s="369" t="e">
        <f>+#REF!</f>
        <v>#REF!</v>
      </c>
      <c r="D281" s="24" t="s">
        <v>20</v>
      </c>
      <c r="E281" s="363"/>
      <c r="F281" s="26" t="s">
        <v>49</v>
      </c>
      <c r="G281" s="24" t="s">
        <v>20</v>
      </c>
      <c r="H281" s="368" t="s">
        <v>50</v>
      </c>
      <c r="I281" s="369" t="e">
        <f>+#REF!</f>
        <v>#REF!</v>
      </c>
      <c r="J281" s="24" t="s">
        <v>53</v>
      </c>
    </row>
    <row r="282" spans="1:10">
      <c r="A282" s="30" t="s">
        <v>48</v>
      </c>
      <c r="B282" s="26"/>
      <c r="C282" s="369" t="e">
        <f>+#REF!</f>
        <v>#REF!</v>
      </c>
      <c r="D282" s="24" t="s">
        <v>20</v>
      </c>
      <c r="E282" s="363"/>
      <c r="F282" s="26" t="s">
        <v>49</v>
      </c>
      <c r="G282" s="24" t="s">
        <v>20</v>
      </c>
      <c r="H282" s="368" t="s">
        <v>50</v>
      </c>
      <c r="I282" s="369" t="e">
        <f>+#REF!</f>
        <v>#REF!</v>
      </c>
      <c r="J282" s="24" t="s">
        <v>53</v>
      </c>
    </row>
    <row r="283" spans="1:10">
      <c r="A283" s="30" t="s">
        <v>48</v>
      </c>
      <c r="B283" s="26"/>
      <c r="C283" s="369" t="e">
        <f>+#REF!</f>
        <v>#REF!</v>
      </c>
      <c r="D283" s="24" t="s">
        <v>20</v>
      </c>
      <c r="E283" s="363"/>
      <c r="F283" s="26" t="s">
        <v>49</v>
      </c>
      <c r="G283" s="24" t="s">
        <v>20</v>
      </c>
      <c r="H283" s="368" t="s">
        <v>50</v>
      </c>
      <c r="I283" s="369" t="e">
        <f>+#REF!</f>
        <v>#REF!</v>
      </c>
      <c r="J283" s="24" t="s">
        <v>53</v>
      </c>
    </row>
    <row r="284" spans="1:10">
      <c r="A284" s="30" t="s">
        <v>48</v>
      </c>
      <c r="B284" s="26"/>
      <c r="C284" s="369" t="e">
        <f>+#REF!</f>
        <v>#REF!</v>
      </c>
      <c r="D284" s="24" t="s">
        <v>20</v>
      </c>
      <c r="E284" s="363"/>
      <c r="F284" s="26" t="s">
        <v>49</v>
      </c>
      <c r="G284" s="24" t="s">
        <v>20</v>
      </c>
      <c r="H284" s="368" t="s">
        <v>50</v>
      </c>
      <c r="I284" s="369" t="e">
        <f>+#REF!</f>
        <v>#REF!</v>
      </c>
      <c r="J284" s="24" t="s">
        <v>53</v>
      </c>
    </row>
    <row r="285" spans="1:10">
      <c r="A285" s="30" t="s">
        <v>48</v>
      </c>
      <c r="B285" s="26"/>
      <c r="C285" s="369" t="e">
        <f>+#REF!</f>
        <v>#REF!</v>
      </c>
      <c r="D285" s="24" t="s">
        <v>20</v>
      </c>
      <c r="E285" s="363"/>
      <c r="F285" s="26" t="s">
        <v>49</v>
      </c>
      <c r="G285" s="24" t="s">
        <v>20</v>
      </c>
      <c r="H285" s="368" t="s">
        <v>50</v>
      </c>
      <c r="I285" s="369" t="e">
        <f>+#REF!</f>
        <v>#REF!</v>
      </c>
      <c r="J285" s="24" t="s">
        <v>53</v>
      </c>
    </row>
    <row r="286" spans="1:10">
      <c r="A286" s="30" t="s">
        <v>48</v>
      </c>
      <c r="B286" s="26"/>
      <c r="C286" s="369" t="e">
        <f>+#REF!</f>
        <v>#REF!</v>
      </c>
      <c r="D286" s="24" t="s">
        <v>20</v>
      </c>
      <c r="E286" s="363"/>
      <c r="F286" s="26" t="s">
        <v>49</v>
      </c>
      <c r="G286" s="24" t="s">
        <v>20</v>
      </c>
      <c r="H286" s="368" t="s">
        <v>50</v>
      </c>
      <c r="I286" s="369" t="e">
        <f>+#REF!</f>
        <v>#REF!</v>
      </c>
      <c r="J286" s="24" t="s">
        <v>53</v>
      </c>
    </row>
    <row r="287" spans="1:10">
      <c r="A287" s="30" t="s">
        <v>48</v>
      </c>
      <c r="B287" s="26"/>
      <c r="C287" s="369" t="e">
        <f>+#REF!</f>
        <v>#REF!</v>
      </c>
      <c r="D287" s="24" t="s">
        <v>20</v>
      </c>
      <c r="E287" s="363"/>
      <c r="F287" s="26" t="s">
        <v>49</v>
      </c>
      <c r="G287" s="24" t="s">
        <v>20</v>
      </c>
      <c r="H287" s="368" t="s">
        <v>50</v>
      </c>
      <c r="I287" s="369" t="e">
        <f>+#REF!</f>
        <v>#REF!</v>
      </c>
      <c r="J287" s="24" t="s">
        <v>53</v>
      </c>
    </row>
    <row r="288" spans="1:10">
      <c r="A288" s="30" t="s">
        <v>48</v>
      </c>
      <c r="B288" s="26"/>
      <c r="C288" s="369" t="e">
        <f>+#REF!</f>
        <v>#REF!</v>
      </c>
      <c r="D288" s="24" t="s">
        <v>20</v>
      </c>
      <c r="E288" s="363"/>
      <c r="F288" s="26" t="s">
        <v>49</v>
      </c>
      <c r="G288" s="24" t="s">
        <v>20</v>
      </c>
      <c r="H288" s="368" t="s">
        <v>50</v>
      </c>
      <c r="I288" s="369" t="e">
        <f>+#REF!</f>
        <v>#REF!</v>
      </c>
      <c r="J288" s="24" t="s">
        <v>53</v>
      </c>
    </row>
    <row r="289" spans="1:10">
      <c r="A289" s="30" t="s">
        <v>48</v>
      </c>
      <c r="B289" s="26"/>
      <c r="C289" s="368" t="s">
        <v>52</v>
      </c>
      <c r="D289" s="24" t="s">
        <v>20</v>
      </c>
      <c r="E289" s="363"/>
      <c r="F289" s="26"/>
      <c r="G289" s="24" t="s">
        <v>31</v>
      </c>
      <c r="H289" s="368" t="s">
        <v>50</v>
      </c>
      <c r="I289" s="26">
        <v>0</v>
      </c>
      <c r="J289" s="24" t="s">
        <v>53</v>
      </c>
    </row>
    <row r="290" spans="1:10">
      <c r="A290" s="30" t="s">
        <v>48</v>
      </c>
      <c r="B290" s="26"/>
      <c r="C290" s="368" t="s">
        <v>54</v>
      </c>
      <c r="D290" s="24" t="s">
        <v>20</v>
      </c>
      <c r="E290" s="363"/>
      <c r="F290" s="26"/>
      <c r="G290" s="24" t="s">
        <v>31</v>
      </c>
      <c r="H290" s="368" t="s">
        <v>50</v>
      </c>
      <c r="I290" s="26">
        <v>0</v>
      </c>
      <c r="J290" s="24" t="s">
        <v>53</v>
      </c>
    </row>
    <row r="291" spans="1:10" ht="6" customHeight="1">
      <c r="C291" s="29"/>
    </row>
    <row r="292" spans="1:10">
      <c r="A292" s="20" t="s">
        <v>33</v>
      </c>
      <c r="B292" s="21"/>
      <c r="C292" s="26" t="e">
        <f>#REF! &amp; " YEAR 2"</f>
        <v>#REF!</v>
      </c>
      <c r="D292" s="368" t="s">
        <v>60</v>
      </c>
    </row>
    <row r="293" spans="1:10">
      <c r="A293" s="20" t="s">
        <v>35</v>
      </c>
      <c r="B293" s="20" t="s">
        <v>36</v>
      </c>
      <c r="C293" s="24" t="s">
        <v>20</v>
      </c>
      <c r="D293" s="363"/>
    </row>
    <row r="294" spans="1:10">
      <c r="A294" s="20" t="s">
        <v>35</v>
      </c>
      <c r="B294" s="20" t="s">
        <v>37</v>
      </c>
      <c r="C294" s="26"/>
      <c r="D294" s="363"/>
    </row>
    <row r="295" spans="1:10">
      <c r="A295" s="20" t="s">
        <v>35</v>
      </c>
      <c r="B295" s="20" t="s">
        <v>38</v>
      </c>
      <c r="C295" s="26"/>
      <c r="D295" s="363"/>
    </row>
    <row r="296" spans="1:10" ht="26">
      <c r="A296" s="30" t="s">
        <v>15</v>
      </c>
      <c r="B296" s="22" t="s">
        <v>39</v>
      </c>
      <c r="C296" s="22" t="s">
        <v>40</v>
      </c>
      <c r="D296" s="22" t="s">
        <v>41</v>
      </c>
      <c r="E296" s="22" t="s">
        <v>42</v>
      </c>
      <c r="F296" s="22" t="s">
        <v>43</v>
      </c>
      <c r="G296" s="22" t="s">
        <v>44</v>
      </c>
      <c r="H296" s="22" t="s">
        <v>45</v>
      </c>
      <c r="I296" s="22" t="s">
        <v>46</v>
      </c>
      <c r="J296" s="22" t="s">
        <v>47</v>
      </c>
    </row>
    <row r="297" spans="1:10">
      <c r="A297" s="30" t="s">
        <v>48</v>
      </c>
      <c r="B297" s="26"/>
      <c r="C297" s="369" t="e">
        <f>+#REF!</f>
        <v>#REF!</v>
      </c>
      <c r="D297" s="24" t="s">
        <v>20</v>
      </c>
      <c r="E297" s="363"/>
      <c r="F297" s="26" t="s">
        <v>49</v>
      </c>
      <c r="G297" s="24" t="s">
        <v>20</v>
      </c>
      <c r="H297" s="368" t="s">
        <v>50</v>
      </c>
      <c r="I297" s="369" t="e">
        <f>+#REF!</f>
        <v>#REF!</v>
      </c>
      <c r="J297" s="24" t="s">
        <v>53</v>
      </c>
    </row>
    <row r="298" spans="1:10">
      <c r="A298" s="30" t="s">
        <v>48</v>
      </c>
      <c r="B298" s="26"/>
      <c r="C298" s="369" t="e">
        <f>+#REF!</f>
        <v>#REF!</v>
      </c>
      <c r="D298" s="24" t="s">
        <v>20</v>
      </c>
      <c r="E298" s="363"/>
      <c r="F298" s="26" t="s">
        <v>49</v>
      </c>
      <c r="G298" s="24" t="s">
        <v>20</v>
      </c>
      <c r="H298" s="368" t="s">
        <v>50</v>
      </c>
      <c r="I298" s="369" t="e">
        <f>+#REF!</f>
        <v>#REF!</v>
      </c>
      <c r="J298" s="24" t="s">
        <v>53</v>
      </c>
    </row>
    <row r="299" spans="1:10">
      <c r="A299" s="30" t="s">
        <v>48</v>
      </c>
      <c r="B299" s="26"/>
      <c r="C299" s="369" t="e">
        <f>+#REF!</f>
        <v>#REF!</v>
      </c>
      <c r="D299" s="24" t="s">
        <v>20</v>
      </c>
      <c r="E299" s="363"/>
      <c r="F299" s="26" t="s">
        <v>49</v>
      </c>
      <c r="G299" s="24" t="s">
        <v>20</v>
      </c>
      <c r="H299" s="368" t="s">
        <v>50</v>
      </c>
      <c r="I299" s="369" t="e">
        <f>+#REF!</f>
        <v>#REF!</v>
      </c>
      <c r="J299" s="24" t="s">
        <v>53</v>
      </c>
    </row>
    <row r="300" spans="1:10">
      <c r="A300" s="30" t="s">
        <v>48</v>
      </c>
      <c r="B300" s="26"/>
      <c r="C300" s="369" t="e">
        <f>+#REF!</f>
        <v>#REF!</v>
      </c>
      <c r="D300" s="24" t="s">
        <v>20</v>
      </c>
      <c r="E300" s="363"/>
      <c r="F300" s="26" t="s">
        <v>49</v>
      </c>
      <c r="G300" s="24" t="s">
        <v>20</v>
      </c>
      <c r="H300" s="368" t="s">
        <v>50</v>
      </c>
      <c r="I300" s="369" t="e">
        <f>+#REF!</f>
        <v>#REF!</v>
      </c>
      <c r="J300" s="24" t="s">
        <v>53</v>
      </c>
    </row>
    <row r="301" spans="1:10">
      <c r="A301" s="30" t="s">
        <v>48</v>
      </c>
      <c r="B301" s="26"/>
      <c r="C301" s="369" t="e">
        <f>+#REF!</f>
        <v>#REF!</v>
      </c>
      <c r="D301" s="24" t="s">
        <v>20</v>
      </c>
      <c r="E301" s="363"/>
      <c r="F301" s="26" t="s">
        <v>49</v>
      </c>
      <c r="G301" s="24" t="s">
        <v>20</v>
      </c>
      <c r="H301" s="368" t="s">
        <v>50</v>
      </c>
      <c r="I301" s="369" t="e">
        <f>+#REF!</f>
        <v>#REF!</v>
      </c>
      <c r="J301" s="24" t="s">
        <v>53</v>
      </c>
    </row>
    <row r="302" spans="1:10">
      <c r="A302" s="30" t="s">
        <v>48</v>
      </c>
      <c r="B302" s="26"/>
      <c r="C302" s="369" t="e">
        <f>+#REF!</f>
        <v>#REF!</v>
      </c>
      <c r="D302" s="24" t="s">
        <v>20</v>
      </c>
      <c r="E302" s="363"/>
      <c r="F302" s="26" t="s">
        <v>49</v>
      </c>
      <c r="G302" s="24" t="s">
        <v>20</v>
      </c>
      <c r="H302" s="368" t="s">
        <v>50</v>
      </c>
      <c r="I302" s="369" t="e">
        <f>+#REF!</f>
        <v>#REF!</v>
      </c>
      <c r="J302" s="24" t="s">
        <v>53</v>
      </c>
    </row>
    <row r="303" spans="1:10">
      <c r="A303" s="30" t="s">
        <v>48</v>
      </c>
      <c r="B303" s="26"/>
      <c r="C303" s="369" t="e">
        <f>+#REF!</f>
        <v>#REF!</v>
      </c>
      <c r="D303" s="24" t="s">
        <v>20</v>
      </c>
      <c r="E303" s="363"/>
      <c r="F303" s="26" t="s">
        <v>49</v>
      </c>
      <c r="G303" s="24" t="s">
        <v>20</v>
      </c>
      <c r="H303" s="368" t="s">
        <v>50</v>
      </c>
      <c r="I303" s="369" t="e">
        <f>+#REF!</f>
        <v>#REF!</v>
      </c>
      <c r="J303" s="24" t="s">
        <v>53</v>
      </c>
    </row>
    <row r="304" spans="1:10">
      <c r="A304" s="30" t="s">
        <v>48</v>
      </c>
      <c r="B304" s="26"/>
      <c r="C304" s="369" t="e">
        <f>+#REF!</f>
        <v>#REF!</v>
      </c>
      <c r="D304" s="24" t="s">
        <v>20</v>
      </c>
      <c r="E304" s="363"/>
      <c r="F304" s="26" t="s">
        <v>49</v>
      </c>
      <c r="G304" s="24" t="s">
        <v>20</v>
      </c>
      <c r="H304" s="368" t="s">
        <v>50</v>
      </c>
      <c r="I304" s="369" t="e">
        <f>+#REF!</f>
        <v>#REF!</v>
      </c>
      <c r="J304" s="24" t="s">
        <v>53</v>
      </c>
    </row>
    <row r="305" spans="1:10">
      <c r="A305" s="30" t="s">
        <v>48</v>
      </c>
      <c r="B305" s="26"/>
      <c r="C305" s="369" t="e">
        <f>+#REF!</f>
        <v>#REF!</v>
      </c>
      <c r="D305" s="24" t="s">
        <v>20</v>
      </c>
      <c r="E305" s="363"/>
      <c r="F305" s="26" t="s">
        <v>49</v>
      </c>
      <c r="G305" s="24" t="s">
        <v>20</v>
      </c>
      <c r="H305" s="368" t="s">
        <v>50</v>
      </c>
      <c r="I305" s="369" t="e">
        <f>+#REF!</f>
        <v>#REF!</v>
      </c>
      <c r="J305" s="24" t="s">
        <v>53</v>
      </c>
    </row>
    <row r="306" spans="1:10">
      <c r="A306" s="30" t="s">
        <v>48</v>
      </c>
      <c r="B306" s="26"/>
      <c r="C306" s="368" t="s">
        <v>52</v>
      </c>
      <c r="D306" s="24" t="s">
        <v>20</v>
      </c>
      <c r="E306" s="363"/>
      <c r="F306" s="26"/>
      <c r="G306" s="24" t="s">
        <v>31</v>
      </c>
      <c r="H306" s="368" t="s">
        <v>50</v>
      </c>
      <c r="I306" s="26">
        <v>0</v>
      </c>
      <c r="J306" s="24" t="s">
        <v>53</v>
      </c>
    </row>
    <row r="307" spans="1:10">
      <c r="A307" s="30" t="s">
        <v>48</v>
      </c>
      <c r="B307" s="26"/>
      <c r="C307" s="368" t="s">
        <v>54</v>
      </c>
      <c r="D307" s="24" t="s">
        <v>20</v>
      </c>
      <c r="E307" s="363"/>
      <c r="F307" s="26"/>
      <c r="G307" s="24" t="s">
        <v>31</v>
      </c>
      <c r="H307" s="368" t="s">
        <v>50</v>
      </c>
      <c r="I307" s="26">
        <v>0</v>
      </c>
      <c r="J307" s="24" t="s">
        <v>53</v>
      </c>
    </row>
    <row r="308" spans="1:10" ht="6" customHeight="1">
      <c r="C308" s="29"/>
    </row>
    <row r="309" spans="1:10">
      <c r="A309" s="20" t="s">
        <v>33</v>
      </c>
      <c r="B309" s="21"/>
      <c r="C309" s="26" t="e">
        <f>#REF! &amp; " YEAR 3"</f>
        <v>#REF!</v>
      </c>
      <c r="D309" s="368" t="s">
        <v>60</v>
      </c>
    </row>
    <row r="310" spans="1:10">
      <c r="A310" s="20" t="s">
        <v>35</v>
      </c>
      <c r="B310" s="20" t="s">
        <v>36</v>
      </c>
      <c r="C310" s="24" t="s">
        <v>20</v>
      </c>
      <c r="D310" s="363"/>
    </row>
    <row r="311" spans="1:10">
      <c r="A311" s="20" t="s">
        <v>35</v>
      </c>
      <c r="B311" s="20" t="s">
        <v>37</v>
      </c>
      <c r="C311" s="26"/>
      <c r="D311" s="363"/>
    </row>
    <row r="312" spans="1:10">
      <c r="A312" s="20" t="s">
        <v>35</v>
      </c>
      <c r="B312" s="20" t="s">
        <v>38</v>
      </c>
      <c r="C312" s="26"/>
      <c r="D312" s="363"/>
    </row>
    <row r="313" spans="1:10" ht="26">
      <c r="A313" s="30" t="s">
        <v>15</v>
      </c>
      <c r="B313" s="22" t="s">
        <v>39</v>
      </c>
      <c r="C313" s="22" t="s">
        <v>40</v>
      </c>
      <c r="D313" s="22" t="s">
        <v>41</v>
      </c>
      <c r="E313" s="22" t="s">
        <v>42</v>
      </c>
      <c r="F313" s="22" t="s">
        <v>43</v>
      </c>
      <c r="G313" s="22" t="s">
        <v>44</v>
      </c>
      <c r="H313" s="22" t="s">
        <v>45</v>
      </c>
      <c r="I313" s="22" t="s">
        <v>46</v>
      </c>
      <c r="J313" s="22" t="s">
        <v>47</v>
      </c>
    </row>
    <row r="314" spans="1:10">
      <c r="A314" s="30" t="s">
        <v>48</v>
      </c>
      <c r="B314" s="26"/>
      <c r="C314" s="369" t="e">
        <f>+#REF!</f>
        <v>#REF!</v>
      </c>
      <c r="D314" s="24" t="s">
        <v>20</v>
      </c>
      <c r="E314" s="363"/>
      <c r="F314" s="26" t="s">
        <v>49</v>
      </c>
      <c r="G314" s="24" t="s">
        <v>20</v>
      </c>
      <c r="H314" s="368" t="s">
        <v>50</v>
      </c>
      <c r="I314" s="369" t="e">
        <f>+#REF!</f>
        <v>#REF!</v>
      </c>
      <c r="J314" s="24" t="s">
        <v>53</v>
      </c>
    </row>
    <row r="315" spans="1:10">
      <c r="A315" s="30" t="s">
        <v>48</v>
      </c>
      <c r="B315" s="26"/>
      <c r="C315" s="369" t="e">
        <f>+#REF!</f>
        <v>#REF!</v>
      </c>
      <c r="D315" s="24" t="s">
        <v>20</v>
      </c>
      <c r="E315" s="363"/>
      <c r="F315" s="26" t="s">
        <v>49</v>
      </c>
      <c r="G315" s="24" t="s">
        <v>20</v>
      </c>
      <c r="H315" s="368" t="s">
        <v>50</v>
      </c>
      <c r="I315" s="369" t="e">
        <f>+#REF!</f>
        <v>#REF!</v>
      </c>
      <c r="J315" s="24" t="s">
        <v>53</v>
      </c>
    </row>
    <row r="316" spans="1:10">
      <c r="A316" s="30" t="s">
        <v>48</v>
      </c>
      <c r="B316" s="26"/>
      <c r="C316" s="369" t="e">
        <f>+#REF!</f>
        <v>#REF!</v>
      </c>
      <c r="D316" s="24" t="s">
        <v>20</v>
      </c>
      <c r="E316" s="363"/>
      <c r="F316" s="26" t="s">
        <v>49</v>
      </c>
      <c r="G316" s="24" t="s">
        <v>20</v>
      </c>
      <c r="H316" s="368" t="s">
        <v>50</v>
      </c>
      <c r="I316" s="369" t="e">
        <f>+#REF!</f>
        <v>#REF!</v>
      </c>
      <c r="J316" s="24" t="s">
        <v>53</v>
      </c>
    </row>
    <row r="317" spans="1:10">
      <c r="A317" s="30" t="s">
        <v>48</v>
      </c>
      <c r="B317" s="26"/>
      <c r="C317" s="369" t="e">
        <f>+#REF!</f>
        <v>#REF!</v>
      </c>
      <c r="D317" s="24" t="s">
        <v>20</v>
      </c>
      <c r="E317" s="363"/>
      <c r="F317" s="26" t="s">
        <v>49</v>
      </c>
      <c r="G317" s="24" t="s">
        <v>20</v>
      </c>
      <c r="H317" s="368" t="s">
        <v>50</v>
      </c>
      <c r="I317" s="369" t="e">
        <f>+#REF!</f>
        <v>#REF!</v>
      </c>
      <c r="J317" s="24" t="s">
        <v>53</v>
      </c>
    </row>
    <row r="318" spans="1:10">
      <c r="A318" s="30" t="s">
        <v>48</v>
      </c>
      <c r="B318" s="26"/>
      <c r="C318" s="369" t="e">
        <f>+#REF!</f>
        <v>#REF!</v>
      </c>
      <c r="D318" s="24" t="s">
        <v>20</v>
      </c>
      <c r="E318" s="363"/>
      <c r="F318" s="26" t="s">
        <v>49</v>
      </c>
      <c r="G318" s="24" t="s">
        <v>20</v>
      </c>
      <c r="H318" s="368" t="s">
        <v>50</v>
      </c>
      <c r="I318" s="369" t="e">
        <f>+#REF!</f>
        <v>#REF!</v>
      </c>
      <c r="J318" s="24" t="s">
        <v>53</v>
      </c>
    </row>
    <row r="319" spans="1:10">
      <c r="A319" s="30" t="s">
        <v>48</v>
      </c>
      <c r="B319" s="26"/>
      <c r="C319" s="369" t="e">
        <f>+#REF!</f>
        <v>#REF!</v>
      </c>
      <c r="D319" s="24" t="s">
        <v>20</v>
      </c>
      <c r="E319" s="363"/>
      <c r="F319" s="26" t="s">
        <v>49</v>
      </c>
      <c r="G319" s="24" t="s">
        <v>20</v>
      </c>
      <c r="H319" s="368" t="s">
        <v>50</v>
      </c>
      <c r="I319" s="369" t="e">
        <f>+#REF!</f>
        <v>#REF!</v>
      </c>
      <c r="J319" s="24" t="s">
        <v>53</v>
      </c>
    </row>
    <row r="320" spans="1:10">
      <c r="A320" s="30" t="s">
        <v>48</v>
      </c>
      <c r="B320" s="26"/>
      <c r="C320" s="369" t="e">
        <f>+#REF!</f>
        <v>#REF!</v>
      </c>
      <c r="D320" s="24" t="s">
        <v>20</v>
      </c>
      <c r="E320" s="363"/>
      <c r="F320" s="26" t="s">
        <v>49</v>
      </c>
      <c r="G320" s="24" t="s">
        <v>20</v>
      </c>
      <c r="H320" s="368" t="s">
        <v>50</v>
      </c>
      <c r="I320" s="369" t="e">
        <f>+#REF!</f>
        <v>#REF!</v>
      </c>
      <c r="J320" s="24" t="s">
        <v>53</v>
      </c>
    </row>
    <row r="321" spans="1:10">
      <c r="A321" s="30" t="s">
        <v>48</v>
      </c>
      <c r="B321" s="26"/>
      <c r="C321" s="369" t="e">
        <f>+#REF!</f>
        <v>#REF!</v>
      </c>
      <c r="D321" s="24" t="s">
        <v>20</v>
      </c>
      <c r="E321" s="363"/>
      <c r="F321" s="26" t="s">
        <v>49</v>
      </c>
      <c r="G321" s="24" t="s">
        <v>20</v>
      </c>
      <c r="H321" s="368" t="s">
        <v>50</v>
      </c>
      <c r="I321" s="369" t="e">
        <f>+#REF!</f>
        <v>#REF!</v>
      </c>
      <c r="J321" s="24" t="s">
        <v>53</v>
      </c>
    </row>
    <row r="322" spans="1:10">
      <c r="A322" s="30" t="s">
        <v>48</v>
      </c>
      <c r="B322" s="26"/>
      <c r="C322" s="369" t="e">
        <f>+#REF!</f>
        <v>#REF!</v>
      </c>
      <c r="D322" s="24" t="s">
        <v>20</v>
      </c>
      <c r="E322" s="363"/>
      <c r="F322" s="26" t="s">
        <v>49</v>
      </c>
      <c r="G322" s="24" t="s">
        <v>20</v>
      </c>
      <c r="H322" s="368" t="s">
        <v>50</v>
      </c>
      <c r="I322" s="369" t="e">
        <f>+#REF!</f>
        <v>#REF!</v>
      </c>
      <c r="J322" s="24" t="s">
        <v>53</v>
      </c>
    </row>
    <row r="323" spans="1:10">
      <c r="A323" s="30" t="s">
        <v>48</v>
      </c>
      <c r="B323" s="26"/>
      <c r="C323" s="368" t="s">
        <v>52</v>
      </c>
      <c r="D323" s="24" t="s">
        <v>20</v>
      </c>
      <c r="E323" s="363"/>
      <c r="F323" s="26"/>
      <c r="G323" s="24" t="s">
        <v>31</v>
      </c>
      <c r="H323" s="368" t="s">
        <v>50</v>
      </c>
      <c r="I323" s="26">
        <v>0</v>
      </c>
      <c r="J323" s="24" t="s">
        <v>53</v>
      </c>
    </row>
    <row r="324" spans="1:10">
      <c r="A324" s="30" t="s">
        <v>48</v>
      </c>
      <c r="B324" s="26"/>
      <c r="C324" s="368" t="s">
        <v>54</v>
      </c>
      <c r="D324" s="24" t="s">
        <v>20</v>
      </c>
      <c r="E324" s="363"/>
      <c r="F324" s="26"/>
      <c r="G324" s="24" t="s">
        <v>31</v>
      </c>
      <c r="H324" s="368" t="s">
        <v>50</v>
      </c>
      <c r="I324" s="26">
        <v>0</v>
      </c>
      <c r="J324" s="24" t="s">
        <v>53</v>
      </c>
    </row>
    <row r="325" spans="1:10" ht="6" customHeight="1">
      <c r="C325" s="29"/>
    </row>
    <row r="326" spans="1:10">
      <c r="A326" s="20" t="s">
        <v>33</v>
      </c>
      <c r="B326" s="21"/>
      <c r="C326" s="26" t="e">
        <f>#REF! &amp; " YEAR 4"</f>
        <v>#REF!</v>
      </c>
      <c r="D326" s="368" t="s">
        <v>60</v>
      </c>
    </row>
    <row r="327" spans="1:10">
      <c r="A327" s="20" t="s">
        <v>35</v>
      </c>
      <c r="B327" s="20" t="s">
        <v>36</v>
      </c>
      <c r="C327" s="24" t="s">
        <v>20</v>
      </c>
      <c r="D327" s="363"/>
    </row>
    <row r="328" spans="1:10">
      <c r="A328" s="20" t="s">
        <v>35</v>
      </c>
      <c r="B328" s="20" t="s">
        <v>37</v>
      </c>
      <c r="C328" s="26"/>
      <c r="D328" s="363"/>
    </row>
    <row r="329" spans="1:10">
      <c r="A329" s="20" t="s">
        <v>35</v>
      </c>
      <c r="B329" s="20" t="s">
        <v>38</v>
      </c>
      <c r="C329" s="26"/>
      <c r="D329" s="363"/>
    </row>
    <row r="330" spans="1:10" ht="26">
      <c r="A330" s="30" t="s">
        <v>15</v>
      </c>
      <c r="B330" s="22" t="s">
        <v>39</v>
      </c>
      <c r="C330" s="22" t="s">
        <v>40</v>
      </c>
      <c r="D330" s="22" t="s">
        <v>41</v>
      </c>
      <c r="E330" s="22" t="s">
        <v>42</v>
      </c>
      <c r="F330" s="22" t="s">
        <v>43</v>
      </c>
      <c r="G330" s="22" t="s">
        <v>44</v>
      </c>
      <c r="H330" s="22" t="s">
        <v>45</v>
      </c>
      <c r="I330" s="22" t="s">
        <v>46</v>
      </c>
      <c r="J330" s="22" t="s">
        <v>47</v>
      </c>
    </row>
    <row r="331" spans="1:10">
      <c r="A331" s="30" t="s">
        <v>48</v>
      </c>
      <c r="B331" s="26"/>
      <c r="C331" s="369" t="e">
        <f>+#REF!</f>
        <v>#REF!</v>
      </c>
      <c r="D331" s="24" t="s">
        <v>20</v>
      </c>
      <c r="E331" s="363"/>
      <c r="F331" s="26" t="s">
        <v>49</v>
      </c>
      <c r="G331" s="24" t="s">
        <v>20</v>
      </c>
      <c r="H331" s="368" t="s">
        <v>50</v>
      </c>
      <c r="I331" s="369" t="e">
        <f>+#REF!</f>
        <v>#REF!</v>
      </c>
      <c r="J331" s="24" t="s">
        <v>53</v>
      </c>
    </row>
    <row r="332" spans="1:10">
      <c r="A332" s="30" t="s">
        <v>48</v>
      </c>
      <c r="B332" s="26"/>
      <c r="C332" s="369" t="e">
        <f>+#REF!</f>
        <v>#REF!</v>
      </c>
      <c r="D332" s="24" t="s">
        <v>20</v>
      </c>
      <c r="E332" s="363"/>
      <c r="F332" s="26" t="s">
        <v>49</v>
      </c>
      <c r="G332" s="24" t="s">
        <v>20</v>
      </c>
      <c r="H332" s="368" t="s">
        <v>50</v>
      </c>
      <c r="I332" s="369" t="e">
        <f>+#REF!</f>
        <v>#REF!</v>
      </c>
      <c r="J332" s="24" t="s">
        <v>53</v>
      </c>
    </row>
    <row r="333" spans="1:10">
      <c r="A333" s="30" t="s">
        <v>48</v>
      </c>
      <c r="B333" s="26"/>
      <c r="C333" s="369" t="e">
        <f>+#REF!</f>
        <v>#REF!</v>
      </c>
      <c r="D333" s="24" t="s">
        <v>20</v>
      </c>
      <c r="E333" s="363"/>
      <c r="F333" s="26" t="s">
        <v>49</v>
      </c>
      <c r="G333" s="24" t="s">
        <v>20</v>
      </c>
      <c r="H333" s="368" t="s">
        <v>50</v>
      </c>
      <c r="I333" s="369" t="e">
        <f>+#REF!</f>
        <v>#REF!</v>
      </c>
      <c r="J333" s="24" t="s">
        <v>53</v>
      </c>
    </row>
    <row r="334" spans="1:10">
      <c r="A334" s="30" t="s">
        <v>48</v>
      </c>
      <c r="B334" s="26"/>
      <c r="C334" s="369" t="e">
        <f>+#REF!</f>
        <v>#REF!</v>
      </c>
      <c r="D334" s="24" t="s">
        <v>20</v>
      </c>
      <c r="E334" s="363"/>
      <c r="F334" s="26" t="s">
        <v>49</v>
      </c>
      <c r="G334" s="24" t="s">
        <v>20</v>
      </c>
      <c r="H334" s="368" t="s">
        <v>50</v>
      </c>
      <c r="I334" s="369" t="e">
        <f>+#REF!</f>
        <v>#REF!</v>
      </c>
      <c r="J334" s="24" t="s">
        <v>53</v>
      </c>
    </row>
    <row r="335" spans="1:10">
      <c r="A335" s="30" t="s">
        <v>48</v>
      </c>
      <c r="B335" s="26"/>
      <c r="C335" s="369" t="e">
        <f>+#REF!</f>
        <v>#REF!</v>
      </c>
      <c r="D335" s="24" t="s">
        <v>20</v>
      </c>
      <c r="E335" s="363"/>
      <c r="F335" s="26" t="s">
        <v>49</v>
      </c>
      <c r="G335" s="24" t="s">
        <v>20</v>
      </c>
      <c r="H335" s="368" t="s">
        <v>50</v>
      </c>
      <c r="I335" s="369" t="e">
        <f>+#REF!</f>
        <v>#REF!</v>
      </c>
      <c r="J335" s="24" t="s">
        <v>53</v>
      </c>
    </row>
    <row r="336" spans="1:10">
      <c r="A336" s="30" t="s">
        <v>48</v>
      </c>
      <c r="B336" s="26"/>
      <c r="C336" s="369" t="e">
        <f>+#REF!</f>
        <v>#REF!</v>
      </c>
      <c r="D336" s="24" t="s">
        <v>20</v>
      </c>
      <c r="E336" s="363"/>
      <c r="F336" s="26" t="s">
        <v>49</v>
      </c>
      <c r="G336" s="24" t="s">
        <v>20</v>
      </c>
      <c r="H336" s="368" t="s">
        <v>50</v>
      </c>
      <c r="I336" s="369" t="e">
        <f>+#REF!</f>
        <v>#REF!</v>
      </c>
      <c r="J336" s="24" t="s">
        <v>53</v>
      </c>
    </row>
    <row r="337" spans="1:10">
      <c r="A337" s="30" t="s">
        <v>48</v>
      </c>
      <c r="B337" s="26"/>
      <c r="C337" s="369" t="e">
        <f>+#REF!</f>
        <v>#REF!</v>
      </c>
      <c r="D337" s="24" t="s">
        <v>20</v>
      </c>
      <c r="E337" s="363"/>
      <c r="F337" s="26" t="s">
        <v>49</v>
      </c>
      <c r="G337" s="24" t="s">
        <v>20</v>
      </c>
      <c r="H337" s="368" t="s">
        <v>50</v>
      </c>
      <c r="I337" s="369" t="e">
        <f>+#REF!</f>
        <v>#REF!</v>
      </c>
      <c r="J337" s="24" t="s">
        <v>53</v>
      </c>
    </row>
    <row r="338" spans="1:10">
      <c r="A338" s="30" t="s">
        <v>48</v>
      </c>
      <c r="B338" s="26"/>
      <c r="C338" s="369" t="e">
        <f>+#REF!</f>
        <v>#REF!</v>
      </c>
      <c r="D338" s="24" t="s">
        <v>20</v>
      </c>
      <c r="E338" s="363"/>
      <c r="F338" s="26" t="s">
        <v>49</v>
      </c>
      <c r="G338" s="24" t="s">
        <v>20</v>
      </c>
      <c r="H338" s="368" t="s">
        <v>50</v>
      </c>
      <c r="I338" s="369" t="e">
        <f>+#REF!</f>
        <v>#REF!</v>
      </c>
      <c r="J338" s="24" t="s">
        <v>53</v>
      </c>
    </row>
    <row r="339" spans="1:10">
      <c r="A339" s="30" t="s">
        <v>48</v>
      </c>
      <c r="B339" s="26"/>
      <c r="C339" s="369" t="e">
        <f>+#REF!</f>
        <v>#REF!</v>
      </c>
      <c r="D339" s="24" t="s">
        <v>20</v>
      </c>
      <c r="E339" s="363"/>
      <c r="F339" s="26" t="s">
        <v>49</v>
      </c>
      <c r="G339" s="24" t="s">
        <v>20</v>
      </c>
      <c r="H339" s="368" t="s">
        <v>50</v>
      </c>
      <c r="I339" s="369" t="e">
        <f>+#REF!</f>
        <v>#REF!</v>
      </c>
      <c r="J339" s="24" t="s">
        <v>53</v>
      </c>
    </row>
    <row r="340" spans="1:10">
      <c r="A340" s="30" t="s">
        <v>48</v>
      </c>
      <c r="B340" s="26"/>
      <c r="C340" s="368" t="s">
        <v>52</v>
      </c>
      <c r="D340" s="24" t="s">
        <v>20</v>
      </c>
      <c r="E340" s="363"/>
      <c r="F340" s="26"/>
      <c r="G340" s="24" t="s">
        <v>31</v>
      </c>
      <c r="H340" s="368" t="s">
        <v>50</v>
      </c>
      <c r="I340" s="26">
        <v>0</v>
      </c>
      <c r="J340" s="24" t="s">
        <v>53</v>
      </c>
    </row>
    <row r="341" spans="1:10">
      <c r="A341" s="30" t="s">
        <v>48</v>
      </c>
      <c r="B341" s="26"/>
      <c r="C341" s="368" t="s">
        <v>54</v>
      </c>
      <c r="D341" s="24" t="s">
        <v>20</v>
      </c>
      <c r="E341" s="363"/>
      <c r="F341" s="26"/>
      <c r="G341" s="24" t="s">
        <v>31</v>
      </c>
      <c r="H341" s="368" t="s">
        <v>50</v>
      </c>
      <c r="I341" s="26">
        <v>0</v>
      </c>
      <c r="J341" s="24" t="s">
        <v>53</v>
      </c>
    </row>
    <row r="342" spans="1:10" ht="6" customHeight="1">
      <c r="C342" s="29"/>
    </row>
    <row r="343" spans="1:10">
      <c r="A343" s="20" t="s">
        <v>33</v>
      </c>
      <c r="B343" s="21"/>
      <c r="C343" s="26" t="e">
        <f>#REF! &amp; " YEAR 5"</f>
        <v>#REF!</v>
      </c>
      <c r="D343" s="368" t="s">
        <v>60</v>
      </c>
    </row>
    <row r="344" spans="1:10">
      <c r="A344" s="20" t="s">
        <v>35</v>
      </c>
      <c r="B344" s="20" t="s">
        <v>36</v>
      </c>
      <c r="C344" s="24" t="s">
        <v>20</v>
      </c>
      <c r="D344" s="363"/>
    </row>
    <row r="345" spans="1:10">
      <c r="A345" s="20" t="s">
        <v>35</v>
      </c>
      <c r="B345" s="20" t="s">
        <v>37</v>
      </c>
      <c r="C345" s="26"/>
      <c r="D345" s="363"/>
    </row>
    <row r="346" spans="1:10">
      <c r="A346" s="20" t="s">
        <v>35</v>
      </c>
      <c r="B346" s="20" t="s">
        <v>38</v>
      </c>
      <c r="C346" s="26"/>
      <c r="D346" s="363"/>
    </row>
    <row r="347" spans="1:10" ht="26">
      <c r="A347" s="30" t="s">
        <v>15</v>
      </c>
      <c r="B347" s="22" t="s">
        <v>39</v>
      </c>
      <c r="C347" s="22" t="s">
        <v>40</v>
      </c>
      <c r="D347" s="22" t="s">
        <v>41</v>
      </c>
      <c r="E347" s="22" t="s">
        <v>42</v>
      </c>
      <c r="F347" s="22" t="s">
        <v>43</v>
      </c>
      <c r="G347" s="22" t="s">
        <v>44</v>
      </c>
      <c r="H347" s="22" t="s">
        <v>45</v>
      </c>
      <c r="I347" s="22" t="s">
        <v>46</v>
      </c>
      <c r="J347" s="22" t="s">
        <v>47</v>
      </c>
    </row>
    <row r="348" spans="1:10">
      <c r="A348" s="30" t="s">
        <v>48</v>
      </c>
      <c r="B348" s="26"/>
      <c r="C348" s="369" t="e">
        <f>+#REF!</f>
        <v>#REF!</v>
      </c>
      <c r="D348" s="24" t="s">
        <v>20</v>
      </c>
      <c r="E348" s="363"/>
      <c r="F348" s="26" t="s">
        <v>49</v>
      </c>
      <c r="G348" s="24" t="s">
        <v>20</v>
      </c>
      <c r="H348" s="368" t="s">
        <v>50</v>
      </c>
      <c r="I348" s="369" t="e">
        <f>+#REF!</f>
        <v>#REF!</v>
      </c>
      <c r="J348" s="24" t="s">
        <v>53</v>
      </c>
    </row>
    <row r="349" spans="1:10">
      <c r="A349" s="30" t="s">
        <v>48</v>
      </c>
      <c r="B349" s="26"/>
      <c r="C349" s="369" t="e">
        <f>+#REF!</f>
        <v>#REF!</v>
      </c>
      <c r="D349" s="24" t="s">
        <v>20</v>
      </c>
      <c r="E349" s="363"/>
      <c r="F349" s="26" t="s">
        <v>49</v>
      </c>
      <c r="G349" s="24" t="s">
        <v>20</v>
      </c>
      <c r="H349" s="368" t="s">
        <v>50</v>
      </c>
      <c r="I349" s="369" t="e">
        <f>+#REF!</f>
        <v>#REF!</v>
      </c>
      <c r="J349" s="24" t="s">
        <v>53</v>
      </c>
    </row>
    <row r="350" spans="1:10">
      <c r="A350" s="30" t="s">
        <v>48</v>
      </c>
      <c r="B350" s="26"/>
      <c r="C350" s="369" t="e">
        <f>+#REF!</f>
        <v>#REF!</v>
      </c>
      <c r="D350" s="24" t="s">
        <v>20</v>
      </c>
      <c r="E350" s="363"/>
      <c r="F350" s="26" t="s">
        <v>49</v>
      </c>
      <c r="G350" s="24" t="s">
        <v>20</v>
      </c>
      <c r="H350" s="368" t="s">
        <v>50</v>
      </c>
      <c r="I350" s="369" t="e">
        <f>+#REF!</f>
        <v>#REF!</v>
      </c>
      <c r="J350" s="24" t="s">
        <v>53</v>
      </c>
    </row>
    <row r="351" spans="1:10">
      <c r="A351" s="30" t="s">
        <v>48</v>
      </c>
      <c r="B351" s="26"/>
      <c r="C351" s="369" t="e">
        <f>+#REF!</f>
        <v>#REF!</v>
      </c>
      <c r="D351" s="24" t="s">
        <v>20</v>
      </c>
      <c r="E351" s="363"/>
      <c r="F351" s="26" t="s">
        <v>49</v>
      </c>
      <c r="G351" s="24" t="s">
        <v>20</v>
      </c>
      <c r="H351" s="368" t="s">
        <v>50</v>
      </c>
      <c r="I351" s="369" t="e">
        <f>+#REF!</f>
        <v>#REF!</v>
      </c>
      <c r="J351" s="24" t="s">
        <v>53</v>
      </c>
    </row>
    <row r="352" spans="1:10">
      <c r="A352" s="30" t="s">
        <v>48</v>
      </c>
      <c r="B352" s="26"/>
      <c r="C352" s="369" t="e">
        <f>+#REF!</f>
        <v>#REF!</v>
      </c>
      <c r="D352" s="24" t="s">
        <v>20</v>
      </c>
      <c r="E352" s="363"/>
      <c r="F352" s="26" t="s">
        <v>49</v>
      </c>
      <c r="G352" s="24" t="s">
        <v>20</v>
      </c>
      <c r="H352" s="368" t="s">
        <v>50</v>
      </c>
      <c r="I352" s="369" t="e">
        <f>+#REF!</f>
        <v>#REF!</v>
      </c>
      <c r="J352" s="24" t="s">
        <v>53</v>
      </c>
    </row>
    <row r="353" spans="1:10">
      <c r="A353" s="30" t="s">
        <v>48</v>
      </c>
      <c r="B353" s="26"/>
      <c r="C353" s="369" t="e">
        <f>+#REF!</f>
        <v>#REF!</v>
      </c>
      <c r="D353" s="24" t="s">
        <v>20</v>
      </c>
      <c r="E353" s="363"/>
      <c r="F353" s="26" t="s">
        <v>49</v>
      </c>
      <c r="G353" s="24" t="s">
        <v>20</v>
      </c>
      <c r="H353" s="368" t="s">
        <v>50</v>
      </c>
      <c r="I353" s="369" t="e">
        <f>+#REF!</f>
        <v>#REF!</v>
      </c>
      <c r="J353" s="24" t="s">
        <v>53</v>
      </c>
    </row>
    <row r="354" spans="1:10">
      <c r="A354" s="30" t="s">
        <v>48</v>
      </c>
      <c r="B354" s="26"/>
      <c r="C354" s="369" t="e">
        <f>+#REF!</f>
        <v>#REF!</v>
      </c>
      <c r="D354" s="24" t="s">
        <v>20</v>
      </c>
      <c r="E354" s="363"/>
      <c r="F354" s="26" t="s">
        <v>49</v>
      </c>
      <c r="G354" s="24" t="s">
        <v>20</v>
      </c>
      <c r="H354" s="368" t="s">
        <v>50</v>
      </c>
      <c r="I354" s="369" t="e">
        <f>+#REF!</f>
        <v>#REF!</v>
      </c>
      <c r="J354" s="24" t="s">
        <v>53</v>
      </c>
    </row>
    <row r="355" spans="1:10">
      <c r="A355" s="30" t="s">
        <v>48</v>
      </c>
      <c r="B355" s="26"/>
      <c r="C355" s="369" t="e">
        <f>+#REF!</f>
        <v>#REF!</v>
      </c>
      <c r="D355" s="24" t="s">
        <v>20</v>
      </c>
      <c r="E355" s="363"/>
      <c r="F355" s="26" t="s">
        <v>49</v>
      </c>
      <c r="G355" s="24" t="s">
        <v>20</v>
      </c>
      <c r="H355" s="368" t="s">
        <v>50</v>
      </c>
      <c r="I355" s="369" t="e">
        <f>+#REF!</f>
        <v>#REF!</v>
      </c>
      <c r="J355" s="24" t="s">
        <v>53</v>
      </c>
    </row>
    <row r="356" spans="1:10">
      <c r="A356" s="30" t="s">
        <v>48</v>
      </c>
      <c r="B356" s="26"/>
      <c r="C356" s="369" t="e">
        <f>+#REF!</f>
        <v>#REF!</v>
      </c>
      <c r="D356" s="24" t="s">
        <v>20</v>
      </c>
      <c r="E356" s="363"/>
      <c r="F356" s="26" t="s">
        <v>49</v>
      </c>
      <c r="G356" s="24" t="s">
        <v>20</v>
      </c>
      <c r="H356" s="368" t="s">
        <v>50</v>
      </c>
      <c r="I356" s="369" t="e">
        <f>+#REF!</f>
        <v>#REF!</v>
      </c>
      <c r="J356" s="24" t="s">
        <v>53</v>
      </c>
    </row>
    <row r="357" spans="1:10">
      <c r="A357" s="30" t="s">
        <v>48</v>
      </c>
      <c r="B357" s="26"/>
      <c r="C357" s="368" t="s">
        <v>52</v>
      </c>
      <c r="D357" s="24" t="s">
        <v>20</v>
      </c>
      <c r="E357" s="363"/>
      <c r="F357" s="26"/>
      <c r="G357" s="24" t="s">
        <v>31</v>
      </c>
      <c r="H357" s="368" t="s">
        <v>50</v>
      </c>
      <c r="I357" s="26">
        <v>0</v>
      </c>
      <c r="J357" s="24" t="s">
        <v>53</v>
      </c>
    </row>
    <row r="358" spans="1:10">
      <c r="A358" s="30" t="s">
        <v>48</v>
      </c>
      <c r="B358" s="26"/>
      <c r="C358" s="368" t="s">
        <v>54</v>
      </c>
      <c r="D358" s="24" t="s">
        <v>20</v>
      </c>
      <c r="E358" s="363"/>
      <c r="F358" s="26"/>
      <c r="G358" s="24" t="s">
        <v>31</v>
      </c>
      <c r="H358" s="368" t="s">
        <v>50</v>
      </c>
      <c r="I358" s="26">
        <v>0</v>
      </c>
      <c r="J358" s="24" t="s">
        <v>53</v>
      </c>
    </row>
    <row r="359" spans="1:10" ht="6" customHeight="1">
      <c r="C359" s="29"/>
    </row>
    <row r="360" spans="1:10">
      <c r="A360" s="20" t="s">
        <v>33</v>
      </c>
      <c r="B360" s="21"/>
      <c r="C360" s="26" t="e">
        <f>#REF! &amp; " YEAR 1"</f>
        <v>#REF!</v>
      </c>
      <c r="D360" s="368" t="s">
        <v>60</v>
      </c>
    </row>
    <row r="361" spans="1:10">
      <c r="A361" s="20" t="s">
        <v>35</v>
      </c>
      <c r="B361" s="20" t="s">
        <v>36</v>
      </c>
      <c r="C361" s="24" t="s">
        <v>20</v>
      </c>
      <c r="D361" s="363"/>
    </row>
    <row r="362" spans="1:10">
      <c r="A362" s="20" t="s">
        <v>35</v>
      </c>
      <c r="B362" s="20" t="s">
        <v>37</v>
      </c>
      <c r="C362" s="26"/>
      <c r="D362" s="363"/>
    </row>
    <row r="363" spans="1:10">
      <c r="A363" s="20" t="s">
        <v>35</v>
      </c>
      <c r="B363" s="20" t="s">
        <v>38</v>
      </c>
      <c r="C363" s="26"/>
      <c r="D363" s="363"/>
    </row>
    <row r="364" spans="1:10" ht="26">
      <c r="A364" s="30" t="s">
        <v>15</v>
      </c>
      <c r="B364" s="22" t="s">
        <v>39</v>
      </c>
      <c r="C364" s="22" t="s">
        <v>40</v>
      </c>
      <c r="D364" s="22" t="s">
        <v>41</v>
      </c>
      <c r="E364" s="22" t="s">
        <v>42</v>
      </c>
      <c r="F364" s="22" t="s">
        <v>43</v>
      </c>
      <c r="G364" s="22" t="s">
        <v>44</v>
      </c>
      <c r="H364" s="22" t="s">
        <v>45</v>
      </c>
      <c r="I364" s="22" t="s">
        <v>46</v>
      </c>
      <c r="J364" s="22" t="s">
        <v>47</v>
      </c>
    </row>
    <row r="365" spans="1:10">
      <c r="A365" s="30" t="s">
        <v>48</v>
      </c>
      <c r="B365" s="26"/>
      <c r="C365" s="369" t="e">
        <f>+#REF!</f>
        <v>#REF!</v>
      </c>
      <c r="D365" s="24" t="s">
        <v>20</v>
      </c>
      <c r="E365" s="363"/>
      <c r="F365" s="26" t="s">
        <v>49</v>
      </c>
      <c r="G365" s="24" t="s">
        <v>20</v>
      </c>
      <c r="H365" s="368" t="s">
        <v>50</v>
      </c>
      <c r="I365" s="369" t="e">
        <f>+#REF!</f>
        <v>#REF!</v>
      </c>
      <c r="J365" s="24" t="s">
        <v>53</v>
      </c>
    </row>
    <row r="366" spans="1:10">
      <c r="A366" s="30" t="s">
        <v>48</v>
      </c>
      <c r="B366" s="26"/>
      <c r="C366" s="369" t="e">
        <f>+#REF!</f>
        <v>#REF!</v>
      </c>
      <c r="D366" s="24" t="s">
        <v>20</v>
      </c>
      <c r="E366" s="363"/>
      <c r="F366" s="26" t="s">
        <v>49</v>
      </c>
      <c r="G366" s="24" t="s">
        <v>20</v>
      </c>
      <c r="H366" s="368" t="s">
        <v>50</v>
      </c>
      <c r="I366" s="369" t="e">
        <f>+#REF!</f>
        <v>#REF!</v>
      </c>
      <c r="J366" s="24" t="s">
        <v>53</v>
      </c>
    </row>
    <row r="367" spans="1:10">
      <c r="A367" s="30" t="s">
        <v>48</v>
      </c>
      <c r="B367" s="26"/>
      <c r="C367" s="369" t="e">
        <f>+#REF!</f>
        <v>#REF!</v>
      </c>
      <c r="D367" s="24" t="s">
        <v>20</v>
      </c>
      <c r="E367" s="363"/>
      <c r="F367" s="26" t="s">
        <v>49</v>
      </c>
      <c r="G367" s="24" t="s">
        <v>20</v>
      </c>
      <c r="H367" s="368" t="s">
        <v>50</v>
      </c>
      <c r="I367" s="369" t="e">
        <f>+#REF!</f>
        <v>#REF!</v>
      </c>
      <c r="J367" s="24" t="s">
        <v>53</v>
      </c>
    </row>
    <row r="368" spans="1:10">
      <c r="A368" s="30" t="s">
        <v>48</v>
      </c>
      <c r="B368" s="26"/>
      <c r="C368" s="369" t="e">
        <f>+#REF!</f>
        <v>#REF!</v>
      </c>
      <c r="D368" s="24" t="s">
        <v>20</v>
      </c>
      <c r="E368" s="363"/>
      <c r="F368" s="26" t="s">
        <v>49</v>
      </c>
      <c r="G368" s="24" t="s">
        <v>20</v>
      </c>
      <c r="H368" s="368" t="s">
        <v>50</v>
      </c>
      <c r="I368" s="369" t="e">
        <f>+#REF!</f>
        <v>#REF!</v>
      </c>
      <c r="J368" s="24" t="s">
        <v>53</v>
      </c>
    </row>
    <row r="369" spans="1:10">
      <c r="A369" s="30" t="s">
        <v>48</v>
      </c>
      <c r="B369" s="26"/>
      <c r="C369" s="369" t="e">
        <f>+#REF!</f>
        <v>#REF!</v>
      </c>
      <c r="D369" s="24" t="s">
        <v>20</v>
      </c>
      <c r="E369" s="363"/>
      <c r="F369" s="26" t="s">
        <v>49</v>
      </c>
      <c r="G369" s="24" t="s">
        <v>20</v>
      </c>
      <c r="H369" s="368" t="s">
        <v>50</v>
      </c>
      <c r="I369" s="369" t="e">
        <f>+#REF!</f>
        <v>#REF!</v>
      </c>
      <c r="J369" s="24" t="s">
        <v>53</v>
      </c>
    </row>
    <row r="370" spans="1:10">
      <c r="A370" s="30" t="s">
        <v>48</v>
      </c>
      <c r="B370" s="26"/>
      <c r="C370" s="369" t="e">
        <f>+#REF!</f>
        <v>#REF!</v>
      </c>
      <c r="D370" s="24" t="s">
        <v>20</v>
      </c>
      <c r="E370" s="363"/>
      <c r="F370" s="26" t="s">
        <v>49</v>
      </c>
      <c r="G370" s="24" t="s">
        <v>20</v>
      </c>
      <c r="H370" s="368" t="s">
        <v>50</v>
      </c>
      <c r="I370" s="369" t="e">
        <f>+#REF!</f>
        <v>#REF!</v>
      </c>
      <c r="J370" s="24" t="s">
        <v>53</v>
      </c>
    </row>
    <row r="371" spans="1:10">
      <c r="A371" s="30" t="s">
        <v>48</v>
      </c>
      <c r="B371" s="26"/>
      <c r="C371" s="369" t="e">
        <f>+#REF!</f>
        <v>#REF!</v>
      </c>
      <c r="D371" s="24" t="s">
        <v>20</v>
      </c>
      <c r="E371" s="363"/>
      <c r="F371" s="26" t="s">
        <v>49</v>
      </c>
      <c r="G371" s="24" t="s">
        <v>20</v>
      </c>
      <c r="H371" s="368" t="s">
        <v>50</v>
      </c>
      <c r="I371" s="369" t="e">
        <f>+#REF!</f>
        <v>#REF!</v>
      </c>
      <c r="J371" s="24" t="s">
        <v>53</v>
      </c>
    </row>
    <row r="372" spans="1:10">
      <c r="A372" s="30" t="s">
        <v>48</v>
      </c>
      <c r="B372" s="26"/>
      <c r="C372" s="369" t="e">
        <f>+#REF!</f>
        <v>#REF!</v>
      </c>
      <c r="D372" s="24" t="s">
        <v>20</v>
      </c>
      <c r="E372" s="363"/>
      <c r="F372" s="26" t="s">
        <v>49</v>
      </c>
      <c r="G372" s="24" t="s">
        <v>20</v>
      </c>
      <c r="H372" s="368" t="s">
        <v>50</v>
      </c>
      <c r="I372" s="369" t="e">
        <f>+#REF!</f>
        <v>#REF!</v>
      </c>
      <c r="J372" s="24" t="s">
        <v>53</v>
      </c>
    </row>
    <row r="373" spans="1:10">
      <c r="A373" s="30" t="s">
        <v>48</v>
      </c>
      <c r="B373" s="26"/>
      <c r="C373" s="369" t="e">
        <f>+#REF!</f>
        <v>#REF!</v>
      </c>
      <c r="D373" s="24" t="s">
        <v>20</v>
      </c>
      <c r="E373" s="363"/>
      <c r="F373" s="26" t="s">
        <v>49</v>
      </c>
      <c r="G373" s="24" t="s">
        <v>20</v>
      </c>
      <c r="H373" s="368" t="s">
        <v>50</v>
      </c>
      <c r="I373" s="369" t="e">
        <f>+#REF!</f>
        <v>#REF!</v>
      </c>
      <c r="J373" s="24" t="s">
        <v>53</v>
      </c>
    </row>
    <row r="374" spans="1:10">
      <c r="A374" s="30" t="s">
        <v>48</v>
      </c>
      <c r="B374" s="26"/>
      <c r="C374" s="368" t="s">
        <v>52</v>
      </c>
      <c r="D374" s="24" t="s">
        <v>20</v>
      </c>
      <c r="E374" s="363"/>
      <c r="F374" s="26"/>
      <c r="G374" s="24" t="s">
        <v>31</v>
      </c>
      <c r="H374" s="368" t="s">
        <v>50</v>
      </c>
      <c r="I374" s="26">
        <v>0</v>
      </c>
      <c r="J374" s="24" t="s">
        <v>53</v>
      </c>
    </row>
    <row r="375" spans="1:10">
      <c r="A375" s="30" t="s">
        <v>48</v>
      </c>
      <c r="B375" s="26"/>
      <c r="C375" s="368" t="s">
        <v>54</v>
      </c>
      <c r="D375" s="24" t="s">
        <v>20</v>
      </c>
      <c r="E375" s="363"/>
      <c r="F375" s="26"/>
      <c r="G375" s="24" t="s">
        <v>31</v>
      </c>
      <c r="H375" s="368" t="s">
        <v>50</v>
      </c>
      <c r="I375" s="26">
        <v>0</v>
      </c>
      <c r="J375" s="24" t="s">
        <v>53</v>
      </c>
    </row>
    <row r="376" spans="1:10" ht="6" customHeight="1">
      <c r="C376" s="29"/>
    </row>
    <row r="377" spans="1:10">
      <c r="A377" s="20" t="s">
        <v>33</v>
      </c>
      <c r="B377" s="21"/>
      <c r="C377" s="26" t="e">
        <f>#REF! &amp; " YEAR 2"</f>
        <v>#REF!</v>
      </c>
      <c r="D377" s="368" t="s">
        <v>60</v>
      </c>
    </row>
    <row r="378" spans="1:10">
      <c r="A378" s="20" t="s">
        <v>35</v>
      </c>
      <c r="B378" s="20" t="s">
        <v>36</v>
      </c>
      <c r="C378" s="24" t="s">
        <v>20</v>
      </c>
      <c r="D378" s="363"/>
    </row>
    <row r="379" spans="1:10">
      <c r="A379" s="20" t="s">
        <v>35</v>
      </c>
      <c r="B379" s="20" t="s">
        <v>37</v>
      </c>
      <c r="C379" s="26"/>
      <c r="D379" s="363"/>
    </row>
    <row r="380" spans="1:10">
      <c r="A380" s="20" t="s">
        <v>35</v>
      </c>
      <c r="B380" s="20" t="s">
        <v>38</v>
      </c>
      <c r="C380" s="26"/>
      <c r="D380" s="363"/>
    </row>
    <row r="381" spans="1:10" ht="26">
      <c r="A381" s="30" t="s">
        <v>15</v>
      </c>
      <c r="B381" s="22" t="s">
        <v>39</v>
      </c>
      <c r="C381" s="22" t="s">
        <v>40</v>
      </c>
      <c r="D381" s="22" t="s">
        <v>41</v>
      </c>
      <c r="E381" s="22" t="s">
        <v>42</v>
      </c>
      <c r="F381" s="22" t="s">
        <v>43</v>
      </c>
      <c r="G381" s="22" t="s">
        <v>44</v>
      </c>
      <c r="H381" s="22" t="s">
        <v>45</v>
      </c>
      <c r="I381" s="22" t="s">
        <v>46</v>
      </c>
      <c r="J381" s="22" t="s">
        <v>47</v>
      </c>
    </row>
    <row r="382" spans="1:10">
      <c r="A382" s="30" t="s">
        <v>48</v>
      </c>
      <c r="B382" s="26"/>
      <c r="C382" s="369" t="e">
        <f>+#REF!</f>
        <v>#REF!</v>
      </c>
      <c r="D382" s="24" t="s">
        <v>20</v>
      </c>
      <c r="E382" s="363"/>
      <c r="F382" s="26" t="s">
        <v>49</v>
      </c>
      <c r="G382" s="24" t="s">
        <v>20</v>
      </c>
      <c r="H382" s="368" t="s">
        <v>50</v>
      </c>
      <c r="I382" s="369" t="e">
        <f>+#REF!</f>
        <v>#REF!</v>
      </c>
      <c r="J382" s="24" t="s">
        <v>53</v>
      </c>
    </row>
    <row r="383" spans="1:10">
      <c r="A383" s="30" t="s">
        <v>48</v>
      </c>
      <c r="B383" s="26"/>
      <c r="C383" s="369" t="e">
        <f>+#REF!</f>
        <v>#REF!</v>
      </c>
      <c r="D383" s="24" t="s">
        <v>20</v>
      </c>
      <c r="E383" s="363"/>
      <c r="F383" s="26" t="s">
        <v>49</v>
      </c>
      <c r="G383" s="24" t="s">
        <v>20</v>
      </c>
      <c r="H383" s="368" t="s">
        <v>50</v>
      </c>
      <c r="I383" s="369" t="e">
        <f>+#REF!</f>
        <v>#REF!</v>
      </c>
      <c r="J383" s="24" t="s">
        <v>53</v>
      </c>
    </row>
    <row r="384" spans="1:10">
      <c r="A384" s="30" t="s">
        <v>48</v>
      </c>
      <c r="B384" s="26"/>
      <c r="C384" s="369" t="e">
        <f>+#REF!</f>
        <v>#REF!</v>
      </c>
      <c r="D384" s="24" t="s">
        <v>20</v>
      </c>
      <c r="E384" s="363"/>
      <c r="F384" s="26" t="s">
        <v>49</v>
      </c>
      <c r="G384" s="24" t="s">
        <v>20</v>
      </c>
      <c r="H384" s="368" t="s">
        <v>50</v>
      </c>
      <c r="I384" s="369" t="e">
        <f>+#REF!</f>
        <v>#REF!</v>
      </c>
      <c r="J384" s="24" t="s">
        <v>53</v>
      </c>
    </row>
    <row r="385" spans="1:10">
      <c r="A385" s="30" t="s">
        <v>48</v>
      </c>
      <c r="B385" s="26"/>
      <c r="C385" s="369" t="e">
        <f>+#REF!</f>
        <v>#REF!</v>
      </c>
      <c r="D385" s="24" t="s">
        <v>20</v>
      </c>
      <c r="E385" s="363"/>
      <c r="F385" s="26" t="s">
        <v>49</v>
      </c>
      <c r="G385" s="24" t="s">
        <v>20</v>
      </c>
      <c r="H385" s="368" t="s">
        <v>50</v>
      </c>
      <c r="I385" s="369" t="e">
        <f>+#REF!</f>
        <v>#REF!</v>
      </c>
      <c r="J385" s="24" t="s">
        <v>53</v>
      </c>
    </row>
    <row r="386" spans="1:10">
      <c r="A386" s="30" t="s">
        <v>48</v>
      </c>
      <c r="B386" s="26"/>
      <c r="C386" s="369" t="e">
        <f>+#REF!</f>
        <v>#REF!</v>
      </c>
      <c r="D386" s="24" t="s">
        <v>20</v>
      </c>
      <c r="E386" s="363"/>
      <c r="F386" s="26" t="s">
        <v>49</v>
      </c>
      <c r="G386" s="24" t="s">
        <v>20</v>
      </c>
      <c r="H386" s="368" t="s">
        <v>50</v>
      </c>
      <c r="I386" s="369" t="e">
        <f>+#REF!</f>
        <v>#REF!</v>
      </c>
      <c r="J386" s="24" t="s">
        <v>53</v>
      </c>
    </row>
    <row r="387" spans="1:10">
      <c r="A387" s="30" t="s">
        <v>48</v>
      </c>
      <c r="B387" s="26"/>
      <c r="C387" s="369" t="e">
        <f>+#REF!</f>
        <v>#REF!</v>
      </c>
      <c r="D387" s="24" t="s">
        <v>20</v>
      </c>
      <c r="E387" s="363"/>
      <c r="F387" s="26" t="s">
        <v>49</v>
      </c>
      <c r="G387" s="24" t="s">
        <v>20</v>
      </c>
      <c r="H387" s="368" t="s">
        <v>50</v>
      </c>
      <c r="I387" s="369" t="e">
        <f>+#REF!</f>
        <v>#REF!</v>
      </c>
      <c r="J387" s="24" t="s">
        <v>53</v>
      </c>
    </row>
    <row r="388" spans="1:10">
      <c r="A388" s="30" t="s">
        <v>48</v>
      </c>
      <c r="B388" s="26"/>
      <c r="C388" s="369" t="e">
        <f>+#REF!</f>
        <v>#REF!</v>
      </c>
      <c r="D388" s="24" t="s">
        <v>20</v>
      </c>
      <c r="E388" s="363"/>
      <c r="F388" s="26" t="s">
        <v>49</v>
      </c>
      <c r="G388" s="24" t="s">
        <v>20</v>
      </c>
      <c r="H388" s="368" t="s">
        <v>50</v>
      </c>
      <c r="I388" s="369" t="e">
        <f>+#REF!</f>
        <v>#REF!</v>
      </c>
      <c r="J388" s="24" t="s">
        <v>53</v>
      </c>
    </row>
    <row r="389" spans="1:10">
      <c r="A389" s="30" t="s">
        <v>48</v>
      </c>
      <c r="B389" s="26"/>
      <c r="C389" s="369" t="e">
        <f>+#REF!</f>
        <v>#REF!</v>
      </c>
      <c r="D389" s="24" t="s">
        <v>20</v>
      </c>
      <c r="E389" s="363"/>
      <c r="F389" s="26" t="s">
        <v>49</v>
      </c>
      <c r="G389" s="24" t="s">
        <v>20</v>
      </c>
      <c r="H389" s="368" t="s">
        <v>50</v>
      </c>
      <c r="I389" s="369" t="e">
        <f>+#REF!</f>
        <v>#REF!</v>
      </c>
      <c r="J389" s="24" t="s">
        <v>53</v>
      </c>
    </row>
    <row r="390" spans="1:10">
      <c r="A390" s="30" t="s">
        <v>48</v>
      </c>
      <c r="B390" s="26"/>
      <c r="C390" s="369" t="e">
        <f>+#REF!</f>
        <v>#REF!</v>
      </c>
      <c r="D390" s="24" t="s">
        <v>20</v>
      </c>
      <c r="E390" s="363"/>
      <c r="F390" s="26" t="s">
        <v>49</v>
      </c>
      <c r="G390" s="24" t="s">
        <v>20</v>
      </c>
      <c r="H390" s="368" t="s">
        <v>50</v>
      </c>
      <c r="I390" s="369" t="e">
        <f>+#REF!</f>
        <v>#REF!</v>
      </c>
      <c r="J390" s="24" t="s">
        <v>53</v>
      </c>
    </row>
    <row r="391" spans="1:10">
      <c r="A391" s="30" t="s">
        <v>48</v>
      </c>
      <c r="B391" s="26"/>
      <c r="C391" s="368" t="s">
        <v>52</v>
      </c>
      <c r="D391" s="24" t="s">
        <v>20</v>
      </c>
      <c r="E391" s="363"/>
      <c r="F391" s="26"/>
      <c r="G391" s="24" t="s">
        <v>31</v>
      </c>
      <c r="H391" s="368" t="s">
        <v>50</v>
      </c>
      <c r="I391" s="26">
        <v>0</v>
      </c>
      <c r="J391" s="24" t="s">
        <v>53</v>
      </c>
    </row>
    <row r="392" spans="1:10">
      <c r="A392" s="30" t="s">
        <v>48</v>
      </c>
      <c r="B392" s="26"/>
      <c r="C392" s="368" t="s">
        <v>54</v>
      </c>
      <c r="D392" s="24" t="s">
        <v>20</v>
      </c>
      <c r="E392" s="363"/>
      <c r="F392" s="26"/>
      <c r="G392" s="24" t="s">
        <v>31</v>
      </c>
      <c r="H392" s="368" t="s">
        <v>50</v>
      </c>
      <c r="I392" s="26">
        <v>0</v>
      </c>
      <c r="J392" s="24" t="s">
        <v>53</v>
      </c>
    </row>
    <row r="393" spans="1:10" ht="6" customHeight="1">
      <c r="C393" s="29"/>
    </row>
    <row r="394" spans="1:10">
      <c r="A394" s="20" t="s">
        <v>33</v>
      </c>
      <c r="B394" s="21"/>
      <c r="C394" s="26" t="e">
        <f>#REF! &amp; " YEAR 3"</f>
        <v>#REF!</v>
      </c>
      <c r="D394" s="368" t="s">
        <v>60</v>
      </c>
    </row>
    <row r="395" spans="1:10">
      <c r="A395" s="20" t="s">
        <v>35</v>
      </c>
      <c r="B395" s="20" t="s">
        <v>36</v>
      </c>
      <c r="C395" s="24" t="s">
        <v>20</v>
      </c>
      <c r="D395" s="363"/>
    </row>
    <row r="396" spans="1:10">
      <c r="A396" s="20" t="s">
        <v>35</v>
      </c>
      <c r="B396" s="20" t="s">
        <v>37</v>
      </c>
      <c r="C396" s="26"/>
      <c r="D396" s="363"/>
    </row>
    <row r="397" spans="1:10">
      <c r="A397" s="20" t="s">
        <v>35</v>
      </c>
      <c r="B397" s="20" t="s">
        <v>38</v>
      </c>
      <c r="C397" s="26"/>
      <c r="D397" s="363"/>
    </row>
    <row r="398" spans="1:10" ht="26">
      <c r="A398" s="30" t="s">
        <v>15</v>
      </c>
      <c r="B398" s="22" t="s">
        <v>39</v>
      </c>
      <c r="C398" s="22" t="s">
        <v>40</v>
      </c>
      <c r="D398" s="22" t="s">
        <v>41</v>
      </c>
      <c r="E398" s="22" t="s">
        <v>42</v>
      </c>
      <c r="F398" s="22" t="s">
        <v>43</v>
      </c>
      <c r="G398" s="22" t="s">
        <v>44</v>
      </c>
      <c r="H398" s="22" t="s">
        <v>45</v>
      </c>
      <c r="I398" s="22" t="s">
        <v>46</v>
      </c>
      <c r="J398" s="22" t="s">
        <v>47</v>
      </c>
    </row>
    <row r="399" spans="1:10">
      <c r="A399" s="30" t="s">
        <v>48</v>
      </c>
      <c r="B399" s="26"/>
      <c r="C399" s="369" t="e">
        <f>+#REF!</f>
        <v>#REF!</v>
      </c>
      <c r="D399" s="24" t="s">
        <v>20</v>
      </c>
      <c r="E399" s="363"/>
      <c r="F399" s="26" t="s">
        <v>49</v>
      </c>
      <c r="G399" s="24" t="s">
        <v>20</v>
      </c>
      <c r="H399" s="368" t="s">
        <v>50</v>
      </c>
      <c r="I399" s="369" t="e">
        <f>+#REF!</f>
        <v>#REF!</v>
      </c>
      <c r="J399" s="24" t="s">
        <v>53</v>
      </c>
    </row>
    <row r="400" spans="1:10">
      <c r="A400" s="30" t="s">
        <v>48</v>
      </c>
      <c r="B400" s="26"/>
      <c r="C400" s="369" t="e">
        <f>+#REF!</f>
        <v>#REF!</v>
      </c>
      <c r="D400" s="24" t="s">
        <v>20</v>
      </c>
      <c r="E400" s="363"/>
      <c r="F400" s="26" t="s">
        <v>49</v>
      </c>
      <c r="G400" s="24" t="s">
        <v>20</v>
      </c>
      <c r="H400" s="368" t="s">
        <v>50</v>
      </c>
      <c r="I400" s="369" t="e">
        <f>+#REF!</f>
        <v>#REF!</v>
      </c>
      <c r="J400" s="24" t="s">
        <v>53</v>
      </c>
    </row>
    <row r="401" spans="1:10">
      <c r="A401" s="30" t="s">
        <v>48</v>
      </c>
      <c r="B401" s="26"/>
      <c r="C401" s="369" t="e">
        <f>+#REF!</f>
        <v>#REF!</v>
      </c>
      <c r="D401" s="24" t="s">
        <v>20</v>
      </c>
      <c r="E401" s="363"/>
      <c r="F401" s="26" t="s">
        <v>49</v>
      </c>
      <c r="G401" s="24" t="s">
        <v>20</v>
      </c>
      <c r="H401" s="368" t="s">
        <v>50</v>
      </c>
      <c r="I401" s="369" t="e">
        <f>+#REF!</f>
        <v>#REF!</v>
      </c>
      <c r="J401" s="24" t="s">
        <v>53</v>
      </c>
    </row>
    <row r="402" spans="1:10">
      <c r="A402" s="30" t="s">
        <v>48</v>
      </c>
      <c r="B402" s="26"/>
      <c r="C402" s="369" t="e">
        <f>+#REF!</f>
        <v>#REF!</v>
      </c>
      <c r="D402" s="24" t="s">
        <v>20</v>
      </c>
      <c r="E402" s="363"/>
      <c r="F402" s="26" t="s">
        <v>49</v>
      </c>
      <c r="G402" s="24" t="s">
        <v>20</v>
      </c>
      <c r="H402" s="368" t="s">
        <v>50</v>
      </c>
      <c r="I402" s="369" t="e">
        <f>+#REF!</f>
        <v>#REF!</v>
      </c>
      <c r="J402" s="24" t="s">
        <v>53</v>
      </c>
    </row>
    <row r="403" spans="1:10">
      <c r="A403" s="30" t="s">
        <v>48</v>
      </c>
      <c r="B403" s="26"/>
      <c r="C403" s="369" t="e">
        <f>+#REF!</f>
        <v>#REF!</v>
      </c>
      <c r="D403" s="24" t="s">
        <v>20</v>
      </c>
      <c r="E403" s="363"/>
      <c r="F403" s="26" t="s">
        <v>49</v>
      </c>
      <c r="G403" s="24" t="s">
        <v>20</v>
      </c>
      <c r="H403" s="368" t="s">
        <v>50</v>
      </c>
      <c r="I403" s="369" t="e">
        <f>+#REF!</f>
        <v>#REF!</v>
      </c>
      <c r="J403" s="24" t="s">
        <v>53</v>
      </c>
    </row>
    <row r="404" spans="1:10">
      <c r="A404" s="30" t="s">
        <v>48</v>
      </c>
      <c r="B404" s="26"/>
      <c r="C404" s="369" t="e">
        <f>+#REF!</f>
        <v>#REF!</v>
      </c>
      <c r="D404" s="24" t="s">
        <v>20</v>
      </c>
      <c r="E404" s="363"/>
      <c r="F404" s="26" t="s">
        <v>49</v>
      </c>
      <c r="G404" s="24" t="s">
        <v>20</v>
      </c>
      <c r="H404" s="368" t="s">
        <v>50</v>
      </c>
      <c r="I404" s="369" t="e">
        <f>+#REF!</f>
        <v>#REF!</v>
      </c>
      <c r="J404" s="24" t="s">
        <v>53</v>
      </c>
    </row>
    <row r="405" spans="1:10">
      <c r="A405" s="30" t="s">
        <v>48</v>
      </c>
      <c r="B405" s="26"/>
      <c r="C405" s="369" t="e">
        <f>+#REF!</f>
        <v>#REF!</v>
      </c>
      <c r="D405" s="24" t="s">
        <v>20</v>
      </c>
      <c r="E405" s="363"/>
      <c r="F405" s="26" t="s">
        <v>49</v>
      </c>
      <c r="G405" s="24" t="s">
        <v>20</v>
      </c>
      <c r="H405" s="368" t="s">
        <v>50</v>
      </c>
      <c r="I405" s="369" t="e">
        <f>+#REF!</f>
        <v>#REF!</v>
      </c>
      <c r="J405" s="24" t="s">
        <v>53</v>
      </c>
    </row>
    <row r="406" spans="1:10">
      <c r="A406" s="30" t="s">
        <v>48</v>
      </c>
      <c r="B406" s="26"/>
      <c r="C406" s="369" t="e">
        <f>+#REF!</f>
        <v>#REF!</v>
      </c>
      <c r="D406" s="24" t="s">
        <v>20</v>
      </c>
      <c r="E406" s="363"/>
      <c r="F406" s="26" t="s">
        <v>49</v>
      </c>
      <c r="G406" s="24" t="s">
        <v>20</v>
      </c>
      <c r="H406" s="368" t="s">
        <v>50</v>
      </c>
      <c r="I406" s="369" t="e">
        <f>+#REF!</f>
        <v>#REF!</v>
      </c>
      <c r="J406" s="24" t="s">
        <v>53</v>
      </c>
    </row>
    <row r="407" spans="1:10">
      <c r="A407" s="30" t="s">
        <v>48</v>
      </c>
      <c r="B407" s="26"/>
      <c r="C407" s="369" t="e">
        <f>+#REF!</f>
        <v>#REF!</v>
      </c>
      <c r="D407" s="24" t="s">
        <v>20</v>
      </c>
      <c r="E407" s="363"/>
      <c r="F407" s="26" t="s">
        <v>49</v>
      </c>
      <c r="G407" s="24" t="s">
        <v>20</v>
      </c>
      <c r="H407" s="368" t="s">
        <v>50</v>
      </c>
      <c r="I407" s="369" t="e">
        <f>+#REF!</f>
        <v>#REF!</v>
      </c>
      <c r="J407" s="24" t="s">
        <v>53</v>
      </c>
    </row>
    <row r="408" spans="1:10">
      <c r="A408" s="30" t="s">
        <v>48</v>
      </c>
      <c r="B408" s="26"/>
      <c r="C408" s="368" t="s">
        <v>52</v>
      </c>
      <c r="D408" s="24" t="s">
        <v>20</v>
      </c>
      <c r="E408" s="363"/>
      <c r="F408" s="26"/>
      <c r="G408" s="24" t="s">
        <v>31</v>
      </c>
      <c r="H408" s="368" t="s">
        <v>50</v>
      </c>
      <c r="I408" s="26">
        <v>0</v>
      </c>
      <c r="J408" s="24" t="s">
        <v>53</v>
      </c>
    </row>
    <row r="409" spans="1:10">
      <c r="A409" s="30" t="s">
        <v>48</v>
      </c>
      <c r="B409" s="26"/>
      <c r="C409" s="368" t="s">
        <v>54</v>
      </c>
      <c r="D409" s="24" t="s">
        <v>20</v>
      </c>
      <c r="E409" s="363"/>
      <c r="F409" s="26"/>
      <c r="G409" s="24" t="s">
        <v>31</v>
      </c>
      <c r="H409" s="368" t="s">
        <v>50</v>
      </c>
      <c r="I409" s="26">
        <v>0</v>
      </c>
      <c r="J409" s="24" t="s">
        <v>53</v>
      </c>
    </row>
    <row r="410" spans="1:10" ht="6" customHeight="1">
      <c r="C410" s="29"/>
    </row>
    <row r="411" spans="1:10">
      <c r="A411" s="20" t="s">
        <v>33</v>
      </c>
      <c r="B411" s="21"/>
      <c r="C411" s="26" t="e">
        <f>#REF! &amp; " YEAR 4"</f>
        <v>#REF!</v>
      </c>
      <c r="D411" s="368" t="s">
        <v>60</v>
      </c>
    </row>
    <row r="412" spans="1:10">
      <c r="A412" s="20" t="s">
        <v>35</v>
      </c>
      <c r="B412" s="20" t="s">
        <v>36</v>
      </c>
      <c r="C412" s="24" t="s">
        <v>20</v>
      </c>
      <c r="D412" s="363"/>
    </row>
    <row r="413" spans="1:10">
      <c r="A413" s="20" t="s">
        <v>35</v>
      </c>
      <c r="B413" s="20" t="s">
        <v>37</v>
      </c>
      <c r="C413" s="26"/>
      <c r="D413" s="363"/>
    </row>
    <row r="414" spans="1:10">
      <c r="A414" s="20" t="s">
        <v>35</v>
      </c>
      <c r="B414" s="20" t="s">
        <v>38</v>
      </c>
      <c r="C414" s="26"/>
      <c r="D414" s="363"/>
    </row>
    <row r="415" spans="1:10" ht="26">
      <c r="A415" s="30" t="s">
        <v>15</v>
      </c>
      <c r="B415" s="22" t="s">
        <v>39</v>
      </c>
      <c r="C415" s="22" t="s">
        <v>40</v>
      </c>
      <c r="D415" s="22" t="s">
        <v>41</v>
      </c>
      <c r="E415" s="22" t="s">
        <v>42</v>
      </c>
      <c r="F415" s="22" t="s">
        <v>43</v>
      </c>
      <c r="G415" s="22" t="s">
        <v>44</v>
      </c>
      <c r="H415" s="22" t="s">
        <v>45</v>
      </c>
      <c r="I415" s="22" t="s">
        <v>46</v>
      </c>
      <c r="J415" s="22" t="s">
        <v>47</v>
      </c>
    </row>
    <row r="416" spans="1:10">
      <c r="A416" s="30" t="s">
        <v>48</v>
      </c>
      <c r="B416" s="26"/>
      <c r="C416" s="369" t="e">
        <f>+#REF!</f>
        <v>#REF!</v>
      </c>
      <c r="D416" s="24" t="s">
        <v>20</v>
      </c>
      <c r="E416" s="363"/>
      <c r="F416" s="26" t="s">
        <v>49</v>
      </c>
      <c r="G416" s="24" t="s">
        <v>20</v>
      </c>
      <c r="H416" s="368" t="s">
        <v>50</v>
      </c>
      <c r="I416" s="369" t="e">
        <f>+#REF!</f>
        <v>#REF!</v>
      </c>
      <c r="J416" s="24" t="s">
        <v>53</v>
      </c>
    </row>
    <row r="417" spans="1:10">
      <c r="A417" s="30" t="s">
        <v>48</v>
      </c>
      <c r="B417" s="26"/>
      <c r="C417" s="369" t="e">
        <f>+#REF!</f>
        <v>#REF!</v>
      </c>
      <c r="D417" s="24" t="s">
        <v>20</v>
      </c>
      <c r="E417" s="363"/>
      <c r="F417" s="26" t="s">
        <v>49</v>
      </c>
      <c r="G417" s="24" t="s">
        <v>20</v>
      </c>
      <c r="H417" s="368" t="s">
        <v>50</v>
      </c>
      <c r="I417" s="369" t="e">
        <f>+#REF!</f>
        <v>#REF!</v>
      </c>
      <c r="J417" s="24" t="s">
        <v>53</v>
      </c>
    </row>
    <row r="418" spans="1:10">
      <c r="A418" s="30" t="s">
        <v>48</v>
      </c>
      <c r="B418" s="26"/>
      <c r="C418" s="369" t="e">
        <f>+#REF!</f>
        <v>#REF!</v>
      </c>
      <c r="D418" s="24" t="s">
        <v>20</v>
      </c>
      <c r="E418" s="363"/>
      <c r="F418" s="26" t="s">
        <v>49</v>
      </c>
      <c r="G418" s="24" t="s">
        <v>20</v>
      </c>
      <c r="H418" s="368" t="s">
        <v>50</v>
      </c>
      <c r="I418" s="369" t="e">
        <f>+#REF!</f>
        <v>#REF!</v>
      </c>
      <c r="J418" s="24" t="s">
        <v>53</v>
      </c>
    </row>
    <row r="419" spans="1:10">
      <c r="A419" s="30" t="s">
        <v>48</v>
      </c>
      <c r="B419" s="26"/>
      <c r="C419" s="369" t="e">
        <f>+#REF!</f>
        <v>#REF!</v>
      </c>
      <c r="D419" s="24" t="s">
        <v>20</v>
      </c>
      <c r="E419" s="363"/>
      <c r="F419" s="26" t="s">
        <v>49</v>
      </c>
      <c r="G419" s="24" t="s">
        <v>20</v>
      </c>
      <c r="H419" s="368" t="s">
        <v>50</v>
      </c>
      <c r="I419" s="369" t="e">
        <f>+#REF!</f>
        <v>#REF!</v>
      </c>
      <c r="J419" s="24" t="s">
        <v>53</v>
      </c>
    </row>
    <row r="420" spans="1:10">
      <c r="A420" s="30" t="s">
        <v>48</v>
      </c>
      <c r="B420" s="26"/>
      <c r="C420" s="369" t="e">
        <f>+#REF!</f>
        <v>#REF!</v>
      </c>
      <c r="D420" s="24" t="s">
        <v>20</v>
      </c>
      <c r="E420" s="363"/>
      <c r="F420" s="26" t="s">
        <v>49</v>
      </c>
      <c r="G420" s="24" t="s">
        <v>20</v>
      </c>
      <c r="H420" s="368" t="s">
        <v>50</v>
      </c>
      <c r="I420" s="369" t="e">
        <f>+#REF!</f>
        <v>#REF!</v>
      </c>
      <c r="J420" s="24" t="s">
        <v>53</v>
      </c>
    </row>
    <row r="421" spans="1:10">
      <c r="A421" s="30" t="s">
        <v>48</v>
      </c>
      <c r="B421" s="26"/>
      <c r="C421" s="369" t="e">
        <f>+#REF!</f>
        <v>#REF!</v>
      </c>
      <c r="D421" s="24" t="s">
        <v>20</v>
      </c>
      <c r="E421" s="363"/>
      <c r="F421" s="26" t="s">
        <v>49</v>
      </c>
      <c r="G421" s="24" t="s">
        <v>20</v>
      </c>
      <c r="H421" s="368" t="s">
        <v>50</v>
      </c>
      <c r="I421" s="369" t="e">
        <f>+#REF!</f>
        <v>#REF!</v>
      </c>
      <c r="J421" s="24" t="s">
        <v>53</v>
      </c>
    </row>
    <row r="422" spans="1:10">
      <c r="A422" s="30" t="s">
        <v>48</v>
      </c>
      <c r="B422" s="26"/>
      <c r="C422" s="369" t="e">
        <f>+#REF!</f>
        <v>#REF!</v>
      </c>
      <c r="D422" s="24" t="s">
        <v>20</v>
      </c>
      <c r="E422" s="363"/>
      <c r="F422" s="26" t="s">
        <v>49</v>
      </c>
      <c r="G422" s="24" t="s">
        <v>20</v>
      </c>
      <c r="H422" s="368" t="s">
        <v>50</v>
      </c>
      <c r="I422" s="369" t="e">
        <f>+#REF!</f>
        <v>#REF!</v>
      </c>
      <c r="J422" s="24" t="s">
        <v>53</v>
      </c>
    </row>
    <row r="423" spans="1:10">
      <c r="A423" s="30" t="s">
        <v>48</v>
      </c>
      <c r="B423" s="26"/>
      <c r="C423" s="369" t="e">
        <f>+#REF!</f>
        <v>#REF!</v>
      </c>
      <c r="D423" s="24" t="s">
        <v>20</v>
      </c>
      <c r="E423" s="363"/>
      <c r="F423" s="26" t="s">
        <v>49</v>
      </c>
      <c r="G423" s="24" t="s">
        <v>20</v>
      </c>
      <c r="H423" s="368" t="s">
        <v>50</v>
      </c>
      <c r="I423" s="369" t="e">
        <f>+#REF!</f>
        <v>#REF!</v>
      </c>
      <c r="J423" s="24" t="s">
        <v>53</v>
      </c>
    </row>
    <row r="424" spans="1:10">
      <c r="A424" s="30" t="s">
        <v>48</v>
      </c>
      <c r="B424" s="26"/>
      <c r="C424" s="369" t="e">
        <f>+#REF!</f>
        <v>#REF!</v>
      </c>
      <c r="D424" s="24" t="s">
        <v>20</v>
      </c>
      <c r="E424" s="363"/>
      <c r="F424" s="26" t="s">
        <v>49</v>
      </c>
      <c r="G424" s="24" t="s">
        <v>20</v>
      </c>
      <c r="H424" s="368" t="s">
        <v>50</v>
      </c>
      <c r="I424" s="369" t="e">
        <f>+#REF!</f>
        <v>#REF!</v>
      </c>
      <c r="J424" s="24" t="s">
        <v>53</v>
      </c>
    </row>
    <row r="425" spans="1:10">
      <c r="A425" s="30" t="s">
        <v>48</v>
      </c>
      <c r="B425" s="26"/>
      <c r="C425" s="368" t="s">
        <v>52</v>
      </c>
      <c r="D425" s="24" t="s">
        <v>20</v>
      </c>
      <c r="E425" s="363"/>
      <c r="F425" s="26"/>
      <c r="G425" s="24" t="s">
        <v>31</v>
      </c>
      <c r="H425" s="368" t="s">
        <v>50</v>
      </c>
      <c r="I425" s="26">
        <v>0</v>
      </c>
      <c r="J425" s="24" t="s">
        <v>53</v>
      </c>
    </row>
    <row r="426" spans="1:10">
      <c r="A426" s="30" t="s">
        <v>48</v>
      </c>
      <c r="B426" s="26"/>
      <c r="C426" s="368" t="s">
        <v>54</v>
      </c>
      <c r="D426" s="24" t="s">
        <v>20</v>
      </c>
      <c r="E426" s="363"/>
      <c r="F426" s="26"/>
      <c r="G426" s="24" t="s">
        <v>31</v>
      </c>
      <c r="H426" s="368" t="s">
        <v>50</v>
      </c>
      <c r="I426" s="26">
        <v>0</v>
      </c>
      <c r="J426" s="24" t="s">
        <v>53</v>
      </c>
    </row>
    <row r="427" spans="1:10" ht="6" customHeight="1">
      <c r="C427" s="29"/>
    </row>
    <row r="428" spans="1:10">
      <c r="A428" s="20" t="s">
        <v>33</v>
      </c>
      <c r="B428" s="21"/>
      <c r="C428" s="26" t="e">
        <f>#REF! &amp; " YEAR 5"</f>
        <v>#REF!</v>
      </c>
      <c r="D428" s="368" t="s">
        <v>60</v>
      </c>
    </row>
    <row r="429" spans="1:10">
      <c r="A429" s="20" t="s">
        <v>35</v>
      </c>
      <c r="B429" s="20" t="s">
        <v>36</v>
      </c>
      <c r="C429" s="24" t="s">
        <v>20</v>
      </c>
      <c r="D429" s="363"/>
    </row>
    <row r="430" spans="1:10">
      <c r="A430" s="20" t="s">
        <v>35</v>
      </c>
      <c r="B430" s="20" t="s">
        <v>37</v>
      </c>
      <c r="C430" s="26"/>
      <c r="D430" s="363"/>
    </row>
    <row r="431" spans="1:10">
      <c r="A431" s="20" t="s">
        <v>35</v>
      </c>
      <c r="B431" s="20" t="s">
        <v>38</v>
      </c>
      <c r="C431" s="26"/>
      <c r="D431" s="363"/>
    </row>
    <row r="432" spans="1:10" ht="26">
      <c r="A432" s="30" t="s">
        <v>15</v>
      </c>
      <c r="B432" s="22" t="s">
        <v>39</v>
      </c>
      <c r="C432" s="22" t="s">
        <v>40</v>
      </c>
      <c r="D432" s="22" t="s">
        <v>41</v>
      </c>
      <c r="E432" s="22" t="s">
        <v>42</v>
      </c>
      <c r="F432" s="22" t="s">
        <v>43</v>
      </c>
      <c r="G432" s="22" t="s">
        <v>44</v>
      </c>
      <c r="H432" s="22" t="s">
        <v>45</v>
      </c>
      <c r="I432" s="22" t="s">
        <v>46</v>
      </c>
      <c r="J432" s="22" t="s">
        <v>47</v>
      </c>
    </row>
    <row r="433" spans="1:10">
      <c r="A433" s="30" t="s">
        <v>48</v>
      </c>
      <c r="B433" s="26"/>
      <c r="C433" s="369" t="e">
        <f>+#REF!</f>
        <v>#REF!</v>
      </c>
      <c r="D433" s="24" t="s">
        <v>20</v>
      </c>
      <c r="E433" s="363"/>
      <c r="F433" s="26" t="s">
        <v>49</v>
      </c>
      <c r="G433" s="24" t="s">
        <v>20</v>
      </c>
      <c r="H433" s="368" t="s">
        <v>50</v>
      </c>
      <c r="I433" s="369" t="e">
        <f>+#REF!</f>
        <v>#REF!</v>
      </c>
      <c r="J433" s="24" t="s">
        <v>53</v>
      </c>
    </row>
    <row r="434" spans="1:10">
      <c r="A434" s="30" t="s">
        <v>48</v>
      </c>
      <c r="B434" s="26"/>
      <c r="C434" s="369" t="e">
        <f>+#REF!</f>
        <v>#REF!</v>
      </c>
      <c r="D434" s="24" t="s">
        <v>20</v>
      </c>
      <c r="E434" s="363"/>
      <c r="F434" s="26" t="s">
        <v>49</v>
      </c>
      <c r="G434" s="24" t="s">
        <v>20</v>
      </c>
      <c r="H434" s="368" t="s">
        <v>50</v>
      </c>
      <c r="I434" s="369" t="e">
        <f>+#REF!</f>
        <v>#REF!</v>
      </c>
      <c r="J434" s="24" t="s">
        <v>53</v>
      </c>
    </row>
    <row r="435" spans="1:10">
      <c r="A435" s="30" t="s">
        <v>48</v>
      </c>
      <c r="B435" s="26"/>
      <c r="C435" s="369" t="e">
        <f>+#REF!</f>
        <v>#REF!</v>
      </c>
      <c r="D435" s="24" t="s">
        <v>20</v>
      </c>
      <c r="E435" s="363"/>
      <c r="F435" s="26" t="s">
        <v>49</v>
      </c>
      <c r="G435" s="24" t="s">
        <v>20</v>
      </c>
      <c r="H435" s="368" t="s">
        <v>50</v>
      </c>
      <c r="I435" s="369" t="e">
        <f>+#REF!</f>
        <v>#REF!</v>
      </c>
      <c r="J435" s="24" t="s">
        <v>53</v>
      </c>
    </row>
    <row r="436" spans="1:10">
      <c r="A436" s="30" t="s">
        <v>48</v>
      </c>
      <c r="B436" s="26"/>
      <c r="C436" s="369" t="e">
        <f>+#REF!</f>
        <v>#REF!</v>
      </c>
      <c r="D436" s="24" t="s">
        <v>20</v>
      </c>
      <c r="E436" s="363"/>
      <c r="F436" s="26" t="s">
        <v>49</v>
      </c>
      <c r="G436" s="24" t="s">
        <v>20</v>
      </c>
      <c r="H436" s="368" t="s">
        <v>50</v>
      </c>
      <c r="I436" s="369" t="e">
        <f>+#REF!</f>
        <v>#REF!</v>
      </c>
      <c r="J436" s="24" t="s">
        <v>53</v>
      </c>
    </row>
    <row r="437" spans="1:10">
      <c r="A437" s="30" t="s">
        <v>48</v>
      </c>
      <c r="B437" s="26"/>
      <c r="C437" s="369" t="e">
        <f>+#REF!</f>
        <v>#REF!</v>
      </c>
      <c r="D437" s="24" t="s">
        <v>20</v>
      </c>
      <c r="E437" s="363"/>
      <c r="F437" s="26" t="s">
        <v>49</v>
      </c>
      <c r="G437" s="24" t="s">
        <v>20</v>
      </c>
      <c r="H437" s="368" t="s">
        <v>50</v>
      </c>
      <c r="I437" s="369" t="e">
        <f>+#REF!</f>
        <v>#REF!</v>
      </c>
      <c r="J437" s="24" t="s">
        <v>53</v>
      </c>
    </row>
    <row r="438" spans="1:10">
      <c r="A438" s="30" t="s">
        <v>48</v>
      </c>
      <c r="B438" s="26"/>
      <c r="C438" s="369" t="e">
        <f>+#REF!</f>
        <v>#REF!</v>
      </c>
      <c r="D438" s="24" t="s">
        <v>20</v>
      </c>
      <c r="E438" s="363"/>
      <c r="F438" s="26" t="s">
        <v>49</v>
      </c>
      <c r="G438" s="24" t="s">
        <v>20</v>
      </c>
      <c r="H438" s="368" t="s">
        <v>50</v>
      </c>
      <c r="I438" s="369" t="e">
        <f>+#REF!</f>
        <v>#REF!</v>
      </c>
      <c r="J438" s="24" t="s">
        <v>53</v>
      </c>
    </row>
    <row r="439" spans="1:10">
      <c r="A439" s="30" t="s">
        <v>48</v>
      </c>
      <c r="B439" s="26"/>
      <c r="C439" s="369" t="e">
        <f>+#REF!</f>
        <v>#REF!</v>
      </c>
      <c r="D439" s="24" t="s">
        <v>20</v>
      </c>
      <c r="E439" s="363"/>
      <c r="F439" s="26" t="s">
        <v>49</v>
      </c>
      <c r="G439" s="24" t="s">
        <v>20</v>
      </c>
      <c r="H439" s="368" t="s">
        <v>50</v>
      </c>
      <c r="I439" s="369" t="e">
        <f>+#REF!</f>
        <v>#REF!</v>
      </c>
      <c r="J439" s="24" t="s">
        <v>53</v>
      </c>
    </row>
    <row r="440" spans="1:10">
      <c r="A440" s="30" t="s">
        <v>48</v>
      </c>
      <c r="B440" s="26"/>
      <c r="C440" s="369" t="e">
        <f>+#REF!</f>
        <v>#REF!</v>
      </c>
      <c r="D440" s="24" t="s">
        <v>20</v>
      </c>
      <c r="E440" s="363"/>
      <c r="F440" s="26" t="s">
        <v>49</v>
      </c>
      <c r="G440" s="24" t="s">
        <v>20</v>
      </c>
      <c r="H440" s="368" t="s">
        <v>50</v>
      </c>
      <c r="I440" s="369" t="e">
        <f>+#REF!</f>
        <v>#REF!</v>
      </c>
      <c r="J440" s="24" t="s">
        <v>53</v>
      </c>
    </row>
    <row r="441" spans="1:10">
      <c r="A441" s="30" t="s">
        <v>48</v>
      </c>
      <c r="B441" s="26"/>
      <c r="C441" s="369" t="e">
        <f>+#REF!</f>
        <v>#REF!</v>
      </c>
      <c r="D441" s="24" t="s">
        <v>20</v>
      </c>
      <c r="E441" s="363"/>
      <c r="F441" s="26" t="s">
        <v>49</v>
      </c>
      <c r="G441" s="24" t="s">
        <v>20</v>
      </c>
      <c r="H441" s="368" t="s">
        <v>50</v>
      </c>
      <c r="I441" s="369" t="e">
        <f>+#REF!</f>
        <v>#REF!</v>
      </c>
      <c r="J441" s="24" t="s">
        <v>53</v>
      </c>
    </row>
    <row r="442" spans="1:10">
      <c r="A442" s="30" t="s">
        <v>48</v>
      </c>
      <c r="B442" s="26"/>
      <c r="C442" s="368" t="s">
        <v>52</v>
      </c>
      <c r="D442" s="24" t="s">
        <v>20</v>
      </c>
      <c r="E442" s="363"/>
      <c r="F442" s="26"/>
      <c r="G442" s="24" t="s">
        <v>31</v>
      </c>
      <c r="H442" s="368" t="s">
        <v>50</v>
      </c>
      <c r="I442" s="26">
        <v>0</v>
      </c>
      <c r="J442" s="24" t="s">
        <v>53</v>
      </c>
    </row>
    <row r="443" spans="1:10">
      <c r="A443" s="30" t="s">
        <v>48</v>
      </c>
      <c r="B443" s="26"/>
      <c r="C443" s="368" t="s">
        <v>54</v>
      </c>
      <c r="D443" s="24" t="s">
        <v>20</v>
      </c>
      <c r="E443" s="363"/>
      <c r="F443" s="26"/>
      <c r="G443" s="24" t="s">
        <v>31</v>
      </c>
      <c r="H443" s="368" t="s">
        <v>50</v>
      </c>
      <c r="I443" s="26">
        <v>0</v>
      </c>
      <c r="J443" s="24" t="s">
        <v>53</v>
      </c>
    </row>
    <row r="444" spans="1:10">
      <c r="C444" s="29"/>
    </row>
    <row r="445" spans="1:10" ht="14.5">
      <c r="A445" s="23" t="s">
        <v>61</v>
      </c>
      <c r="C445" s="29"/>
    </row>
    <row r="446" spans="1:10">
      <c r="C446" s="29"/>
    </row>
    <row r="447" spans="1:10">
      <c r="C447" s="29"/>
    </row>
    <row r="448" spans="1:10">
      <c r="C448" s="29"/>
    </row>
    <row r="449" spans="3:3">
      <c r="C449" s="29"/>
    </row>
    <row r="450" spans="3:3">
      <c r="C450" s="29"/>
    </row>
    <row r="451" spans="3:3">
      <c r="C451" s="29"/>
    </row>
    <row r="452" spans="3:3">
      <c r="C452" s="29"/>
    </row>
    <row r="453" spans="3:3">
      <c r="C453" s="29"/>
    </row>
    <row r="454" spans="3:3">
      <c r="C454" s="29"/>
    </row>
  </sheetData>
  <customSheetViews>
    <customSheetView guid="{482D6BF3-1E87-4455-8864-8E3D358E2676}" state="hidden" topLeftCell="A199">
      <selection activeCell="C41" sqref="C41"/>
      <pageMargins left="0" right="0" top="0" bottom="0" header="0" footer="0"/>
    </customSheetView>
  </customSheetViews>
  <pageMargins left="0.7" right="0.7" top="0.75" bottom="0.75" header="0.3" footer="0.3"/>
  <legacy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T19"/>
  <sheetViews>
    <sheetView view="pageBreakPreview" topLeftCell="B1" zoomScale="120" zoomScaleNormal="100" zoomScaleSheetLayoutView="120" workbookViewId="0">
      <selection activeCell="B6" sqref="B6"/>
    </sheetView>
  </sheetViews>
  <sheetFormatPr defaultRowHeight="12.5"/>
  <cols>
    <col min="1" max="1" width="32.81640625" customWidth="1"/>
    <col min="2" max="2" width="38.26953125" customWidth="1"/>
    <col min="3" max="3" width="9" customWidth="1"/>
    <col min="4" max="4" width="10.1796875" customWidth="1"/>
    <col min="5" max="5" width="11.7265625" customWidth="1"/>
    <col min="6" max="6" width="1.54296875" customWidth="1"/>
    <col min="7" max="8" width="10.7265625" customWidth="1"/>
    <col min="9" max="9" width="11.7265625" customWidth="1"/>
    <col min="10" max="10" width="1.54296875" customWidth="1"/>
    <col min="11" max="12" width="10.7265625" customWidth="1"/>
    <col min="13" max="13" width="11.7265625" customWidth="1"/>
    <col min="14" max="14" width="1.54296875" customWidth="1"/>
    <col min="15" max="16" width="10.7265625" customWidth="1"/>
    <col min="17" max="17" width="11.7265625" customWidth="1"/>
    <col min="18" max="18" width="1.54296875" customWidth="1"/>
    <col min="19" max="19" width="11.7265625" customWidth="1"/>
  </cols>
  <sheetData>
    <row r="1" spans="1:20">
      <c r="A1" t="str">
        <f>" Tender ID: "&amp;TenderID</f>
        <v xml:space="preserve"> Tender ID: WP25007</v>
      </c>
    </row>
    <row r="2" spans="1:20">
      <c r="A2" t="str">
        <f>"Tender: "&amp;TenderFullName</f>
        <v>Tender: Provision of Facility Management Services for  New Jazan Airport</v>
      </c>
    </row>
    <row r="3" spans="1:20">
      <c r="A3" t="str">
        <f>"Bidder: " &amp; BidderName</f>
        <v xml:space="preserve">Bidder: </v>
      </c>
    </row>
    <row r="5" spans="1:20" ht="18">
      <c r="A5" s="185" t="s">
        <v>62</v>
      </c>
      <c r="B5" s="186"/>
      <c r="C5" s="186"/>
      <c r="D5" s="186"/>
    </row>
    <row r="6" spans="1:20" ht="25">
      <c r="A6" s="181" t="s">
        <v>313</v>
      </c>
      <c r="B6" s="182"/>
      <c r="C6" s="182"/>
      <c r="D6" s="182"/>
      <c r="E6" s="149"/>
      <c r="F6" s="149"/>
      <c r="G6" s="149"/>
      <c r="H6" s="149"/>
      <c r="I6" s="149"/>
      <c r="J6" s="149"/>
      <c r="K6" s="149"/>
      <c r="L6" s="149"/>
      <c r="M6" s="149"/>
      <c r="N6" s="149"/>
      <c r="O6" s="149"/>
      <c r="P6" s="149"/>
      <c r="Q6" s="149"/>
      <c r="R6" s="149"/>
      <c r="S6" s="149"/>
      <c r="T6" s="149"/>
    </row>
    <row r="7" spans="1:20" ht="25.5" thickBot="1">
      <c r="A7" s="187" t="s">
        <v>335</v>
      </c>
      <c r="B7" s="188"/>
      <c r="C7" s="188"/>
      <c r="D7" s="188"/>
      <c r="E7" s="188"/>
      <c r="F7" s="188"/>
      <c r="G7" s="188"/>
      <c r="H7" s="188"/>
      <c r="I7" s="189"/>
      <c r="J7" s="189"/>
      <c r="K7" s="189"/>
      <c r="L7" s="189"/>
      <c r="M7" s="189"/>
      <c r="N7" s="189"/>
      <c r="O7" s="189"/>
      <c r="P7" s="189"/>
      <c r="Q7" s="189"/>
      <c r="R7" s="189"/>
      <c r="S7" s="189"/>
    </row>
    <row r="8" spans="1:20" ht="31.5" customHeight="1" thickBot="1">
      <c r="A8" s="192"/>
      <c r="B8" s="193"/>
      <c r="C8" s="530" t="s">
        <v>279</v>
      </c>
      <c r="D8" s="530"/>
      <c r="E8" s="538"/>
      <c r="F8" s="4"/>
      <c r="G8" s="531" t="s">
        <v>280</v>
      </c>
      <c r="H8" s="532"/>
      <c r="I8" s="539"/>
      <c r="J8" s="4"/>
      <c r="K8" s="531" t="s">
        <v>281</v>
      </c>
      <c r="L8" s="532"/>
      <c r="M8" s="539"/>
      <c r="N8" s="4"/>
      <c r="O8" s="531" t="s">
        <v>282</v>
      </c>
      <c r="P8" s="532"/>
      <c r="Q8" s="539"/>
      <c r="R8" s="4"/>
      <c r="S8" s="242"/>
      <c r="T8" s="4"/>
    </row>
    <row r="9" spans="1:20" ht="40.5" customHeight="1" thickBot="1">
      <c r="A9" s="310" t="s">
        <v>319</v>
      </c>
      <c r="B9" s="183" t="s">
        <v>187</v>
      </c>
      <c r="C9" s="172" t="s">
        <v>300</v>
      </c>
      <c r="D9" s="172" t="s">
        <v>301</v>
      </c>
      <c r="E9" s="195" t="s">
        <v>305</v>
      </c>
      <c r="G9" s="172" t="s">
        <v>300</v>
      </c>
      <c r="H9" s="172" t="s">
        <v>301</v>
      </c>
      <c r="I9" s="195" t="s">
        <v>305</v>
      </c>
      <c r="K9" s="172" t="s">
        <v>300</v>
      </c>
      <c r="L9" s="172" t="s">
        <v>301</v>
      </c>
      <c r="M9" s="195" t="s">
        <v>305</v>
      </c>
      <c r="O9" s="172" t="s">
        <v>300</v>
      </c>
      <c r="P9" s="172" t="s">
        <v>301</v>
      </c>
      <c r="Q9" s="195" t="s">
        <v>305</v>
      </c>
      <c r="S9" s="195" t="s">
        <v>286</v>
      </c>
      <c r="T9" s="4"/>
    </row>
    <row r="10" spans="1:20" ht="13.5" thickBot="1">
      <c r="A10" s="346"/>
      <c r="B10" s="383"/>
      <c r="C10" s="312"/>
      <c r="D10" s="197" t="s">
        <v>113</v>
      </c>
      <c r="E10" s="197">
        <f>SUM(E13:E16)</f>
        <v>0</v>
      </c>
      <c r="F10" s="3"/>
      <c r="G10" s="312"/>
      <c r="H10" s="197" t="s">
        <v>113</v>
      </c>
      <c r="I10" s="197">
        <f>SUM(I13:I16)</f>
        <v>0</v>
      </c>
      <c r="J10" s="3"/>
      <c r="K10" s="312"/>
      <c r="L10" s="197" t="s">
        <v>113</v>
      </c>
      <c r="M10" s="197">
        <f>SUM(M13:M16)</f>
        <v>0</v>
      </c>
      <c r="N10" s="3"/>
      <c r="O10" s="312"/>
      <c r="P10" s="197" t="s">
        <v>113</v>
      </c>
      <c r="Q10" s="197">
        <f>SUM(Q13:Q16)</f>
        <v>0</v>
      </c>
      <c r="R10" s="3"/>
      <c r="S10" s="327">
        <f>S13+S16+S14+S15</f>
        <v>0</v>
      </c>
      <c r="T10" s="4"/>
    </row>
    <row r="11" spans="1:20" ht="8.5" customHeight="1">
      <c r="C11" s="5"/>
      <c r="D11" s="5"/>
      <c r="E11" s="5"/>
      <c r="F11" s="5"/>
      <c r="G11" s="5"/>
      <c r="H11" s="5"/>
      <c r="I11" s="5"/>
      <c r="J11" s="5"/>
      <c r="K11" s="5"/>
      <c r="L11" s="5"/>
      <c r="M11" s="5"/>
      <c r="N11" s="5"/>
      <c r="O11" s="5"/>
      <c r="P11" s="5"/>
      <c r="Q11" s="5"/>
      <c r="R11" s="5"/>
      <c r="S11" s="5"/>
      <c r="T11" s="4"/>
    </row>
    <row r="12" spans="1:20" ht="8.5" customHeight="1">
      <c r="C12" s="5"/>
      <c r="D12" s="5"/>
      <c r="E12" s="5"/>
      <c r="F12" s="5"/>
      <c r="G12" s="5"/>
      <c r="H12" s="5"/>
      <c r="I12" s="5"/>
      <c r="J12" s="5"/>
      <c r="K12" s="5"/>
      <c r="L12" s="5"/>
      <c r="M12" s="5"/>
      <c r="N12" s="5"/>
      <c r="O12" s="5"/>
      <c r="P12" s="5"/>
      <c r="Q12" s="5"/>
      <c r="R12" s="5"/>
      <c r="S12" s="5"/>
      <c r="T12" s="4"/>
    </row>
    <row r="13" spans="1:20" ht="13">
      <c r="A13" s="328"/>
      <c r="B13" s="322" t="s">
        <v>187</v>
      </c>
      <c r="C13" s="315">
        <v>0</v>
      </c>
      <c r="D13" s="316">
        <v>0</v>
      </c>
      <c r="E13" s="317">
        <f>D13*C13</f>
        <v>0</v>
      </c>
      <c r="F13" s="326"/>
      <c r="G13" s="315">
        <v>0</v>
      </c>
      <c r="H13" s="316">
        <v>0</v>
      </c>
      <c r="I13" s="317">
        <f t="shared" ref="I13:I16" si="0">H13*G13</f>
        <v>0</v>
      </c>
      <c r="J13" s="326"/>
      <c r="K13" s="315">
        <v>0</v>
      </c>
      <c r="L13" s="316">
        <v>0</v>
      </c>
      <c r="M13" s="317">
        <f t="shared" ref="M13:M16" si="1">L13*K13</f>
        <v>0</v>
      </c>
      <c r="N13" s="326"/>
      <c r="O13" s="315">
        <v>0</v>
      </c>
      <c r="P13" s="316">
        <v>0</v>
      </c>
      <c r="Q13" s="317">
        <f t="shared" ref="Q13:Q16" si="2">P13*O13</f>
        <v>0</v>
      </c>
      <c r="R13" s="326"/>
      <c r="S13" s="313">
        <f>Q13+M13+I13+E13</f>
        <v>0</v>
      </c>
    </row>
    <row r="14" spans="1:20" ht="13">
      <c r="A14" s="328"/>
      <c r="B14" s="322" t="s">
        <v>187</v>
      </c>
      <c r="C14" s="315"/>
      <c r="D14" s="316"/>
      <c r="E14" s="317">
        <f>D14*C14</f>
        <v>0</v>
      </c>
      <c r="F14" s="326"/>
      <c r="G14" s="315">
        <v>0</v>
      </c>
      <c r="H14" s="316">
        <v>0</v>
      </c>
      <c r="I14" s="317">
        <f t="shared" si="0"/>
        <v>0</v>
      </c>
      <c r="J14" s="326"/>
      <c r="K14" s="315">
        <v>0</v>
      </c>
      <c r="L14" s="316">
        <v>0</v>
      </c>
      <c r="M14" s="317">
        <f t="shared" si="1"/>
        <v>0</v>
      </c>
      <c r="N14" s="326"/>
      <c r="O14" s="315"/>
      <c r="P14" s="316"/>
      <c r="Q14" s="317">
        <f t="shared" si="2"/>
        <v>0</v>
      </c>
      <c r="R14" s="326"/>
      <c r="S14" s="313">
        <f t="shared" ref="S14:S16" si="3">Q14+M14+I14+E14</f>
        <v>0</v>
      </c>
    </row>
    <row r="15" spans="1:20" ht="13">
      <c r="A15" s="328"/>
      <c r="B15" s="322" t="s">
        <v>187</v>
      </c>
      <c r="C15" s="315">
        <v>0</v>
      </c>
      <c r="D15" s="316">
        <v>0</v>
      </c>
      <c r="E15" s="317">
        <f t="shared" ref="E15:E16" si="4">D15*C15</f>
        <v>0</v>
      </c>
      <c r="F15" s="326"/>
      <c r="G15" s="315">
        <v>0</v>
      </c>
      <c r="H15" s="316">
        <v>0</v>
      </c>
      <c r="I15" s="317">
        <f t="shared" si="0"/>
        <v>0</v>
      </c>
      <c r="J15" s="326"/>
      <c r="K15" s="315">
        <v>0</v>
      </c>
      <c r="L15" s="316">
        <v>0</v>
      </c>
      <c r="M15" s="317">
        <f t="shared" si="1"/>
        <v>0</v>
      </c>
      <c r="N15" s="326"/>
      <c r="O15" s="315">
        <v>0</v>
      </c>
      <c r="P15" s="316">
        <v>0</v>
      </c>
      <c r="Q15" s="317">
        <f t="shared" si="2"/>
        <v>0</v>
      </c>
      <c r="R15" s="326"/>
      <c r="S15" s="313">
        <f t="shared" si="3"/>
        <v>0</v>
      </c>
    </row>
    <row r="16" spans="1:20" ht="13">
      <c r="A16" s="328"/>
      <c r="B16" s="324" t="s">
        <v>187</v>
      </c>
      <c r="C16" s="315">
        <v>0</v>
      </c>
      <c r="D16" s="316">
        <v>0</v>
      </c>
      <c r="E16" s="317">
        <f t="shared" si="4"/>
        <v>0</v>
      </c>
      <c r="F16" s="325"/>
      <c r="G16" s="315">
        <v>0</v>
      </c>
      <c r="H16" s="316">
        <v>0</v>
      </c>
      <c r="I16" s="317">
        <f t="shared" si="0"/>
        <v>0</v>
      </c>
      <c r="J16" s="325"/>
      <c r="K16" s="315">
        <v>0</v>
      </c>
      <c r="L16" s="316">
        <v>0</v>
      </c>
      <c r="M16" s="317">
        <f t="shared" si="1"/>
        <v>0</v>
      </c>
      <c r="N16" s="325"/>
      <c r="O16" s="315">
        <v>0</v>
      </c>
      <c r="P16" s="316">
        <v>0</v>
      </c>
      <c r="Q16" s="317">
        <f t="shared" si="2"/>
        <v>0</v>
      </c>
      <c r="R16" s="325"/>
      <c r="S16" s="313">
        <f t="shared" si="3"/>
        <v>0</v>
      </c>
    </row>
    <row r="17" spans="1:19">
      <c r="A17" s="27"/>
      <c r="B17" s="27"/>
      <c r="C17" s="10"/>
      <c r="D17" s="10"/>
      <c r="E17" s="10"/>
      <c r="F17" s="10"/>
      <c r="G17" s="10"/>
      <c r="H17" s="10"/>
      <c r="I17" s="10"/>
      <c r="J17" s="10"/>
      <c r="K17" s="10"/>
      <c r="L17" s="10"/>
      <c r="M17" s="10"/>
      <c r="N17" s="10"/>
      <c r="O17" s="10"/>
      <c r="P17" s="10"/>
      <c r="Q17" s="10"/>
      <c r="R17" s="10"/>
      <c r="S17" s="10"/>
    </row>
    <row r="18" spans="1:19">
      <c r="A18" s="27"/>
      <c r="B18" s="27"/>
      <c r="C18" s="10"/>
      <c r="D18" s="10"/>
      <c r="E18" s="10"/>
      <c r="F18" s="10"/>
      <c r="G18" s="10"/>
      <c r="H18" s="10"/>
      <c r="I18" s="10"/>
      <c r="J18" s="10"/>
      <c r="K18" s="10"/>
      <c r="L18" s="10"/>
      <c r="M18" s="10"/>
      <c r="N18" s="10"/>
      <c r="O18" s="10"/>
      <c r="P18" s="10"/>
      <c r="Q18" s="10"/>
      <c r="R18" s="10"/>
      <c r="S18" s="10"/>
    </row>
    <row r="19" spans="1:19">
      <c r="A19" s="27"/>
      <c r="B19" s="27"/>
      <c r="C19" s="10"/>
      <c r="D19" s="10"/>
      <c r="E19" s="10"/>
      <c r="F19" s="10"/>
      <c r="G19" s="10"/>
      <c r="H19" s="10"/>
      <c r="I19" s="10"/>
      <c r="J19" s="10"/>
      <c r="K19" s="10"/>
      <c r="L19" s="10"/>
      <c r="M19" s="10"/>
      <c r="N19" s="10"/>
      <c r="O19" s="10"/>
      <c r="P19" s="10"/>
      <c r="Q19" s="10"/>
      <c r="R19" s="10"/>
      <c r="S19" s="10"/>
    </row>
  </sheetData>
  <mergeCells count="4">
    <mergeCell ref="C8:E8"/>
    <mergeCell ref="G8:I8"/>
    <mergeCell ref="K8:M8"/>
    <mergeCell ref="O8:Q8"/>
  </mergeCells>
  <conditionalFormatting sqref="B13:B16">
    <cfRule type="expression" dxfId="3" priority="2">
      <formula>IF(B13="Description",TRUE,FALSE)</formula>
    </cfRule>
  </conditionalFormatting>
  <conditionalFormatting sqref="A13:A16">
    <cfRule type="expression" dxfId="2" priority="1">
      <formula>IF(A13="Description",TRUE,FALSE)</formula>
    </cfRule>
  </conditionalFormatting>
  <dataValidations count="1">
    <dataValidation type="decimal" operator="greaterThanOrEqual" allowBlank="1" showInputMessage="1" showErrorMessage="1" sqref="K13:L16 C13:D16 G13:H16 O13:P16">
      <formula1>0</formula1>
    </dataValidation>
  </dataValidations>
  <pageMargins left="0.7" right="0.7" top="0.75" bottom="0.75" header="0.3" footer="0.3"/>
  <pageSetup scale="24"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J58"/>
  <sheetViews>
    <sheetView topLeftCell="A52" zoomScale="98" zoomScaleNormal="98" workbookViewId="0">
      <selection activeCell="C9" sqref="C9"/>
    </sheetView>
  </sheetViews>
  <sheetFormatPr defaultRowHeight="12.5"/>
  <cols>
    <col min="1" max="1" width="5.26953125" customWidth="1"/>
    <col min="2" max="2" width="69.1796875" customWidth="1"/>
    <col min="3" max="3" width="19.7265625" customWidth="1"/>
    <col min="4" max="8" width="15.54296875" customWidth="1"/>
    <col min="10" max="10" width="29.26953125" bestFit="1" customWidth="1"/>
  </cols>
  <sheetData>
    <row r="1" spans="1:10">
      <c r="A1" s="59" t="str">
        <f>" Tender ID: "&amp;TenderID</f>
        <v xml:space="preserve"> Tender ID: WP25007</v>
      </c>
      <c r="D1" s="5"/>
      <c r="E1" s="5"/>
      <c r="F1" s="5"/>
      <c r="G1" s="5"/>
      <c r="H1" s="5"/>
    </row>
    <row r="2" spans="1:10">
      <c r="A2" s="59" t="str">
        <f>"Tender: "&amp;TenderFullName</f>
        <v>Tender: Provision of Facility Management Services for  New Jazan Airport</v>
      </c>
      <c r="D2" s="5"/>
      <c r="E2" s="5"/>
      <c r="F2" s="5"/>
      <c r="G2" s="5"/>
      <c r="H2" s="5"/>
    </row>
    <row r="3" spans="1:10">
      <c r="A3" s="59" t="str">
        <f>"Bidder: " &amp; BidderName</f>
        <v xml:space="preserve">Bidder: </v>
      </c>
      <c r="D3" s="5"/>
      <c r="E3" s="5"/>
      <c r="F3" s="5"/>
      <c r="G3" s="5"/>
      <c r="H3" s="5"/>
    </row>
    <row r="4" spans="1:10" ht="15.5">
      <c r="A4" s="12" t="s">
        <v>62</v>
      </c>
      <c r="B4" s="13"/>
      <c r="C4" s="13"/>
      <c r="D4" s="14"/>
      <c r="E4" s="14"/>
      <c r="F4" s="14"/>
      <c r="G4" s="14"/>
      <c r="H4" s="14"/>
    </row>
    <row r="5" spans="1:10" ht="15.5">
      <c r="A5" s="542" t="s">
        <v>336</v>
      </c>
      <c r="B5" s="542"/>
      <c r="C5" s="542"/>
      <c r="D5" s="542"/>
      <c r="E5" s="542"/>
      <c r="F5" s="542"/>
      <c r="G5" s="542"/>
      <c r="H5" s="542"/>
    </row>
    <row r="6" spans="1:10" ht="25">
      <c r="A6" s="187" t="s">
        <v>337</v>
      </c>
      <c r="B6" s="188"/>
      <c r="C6" s="188"/>
      <c r="D6" s="188"/>
      <c r="E6" s="188"/>
      <c r="F6" s="188"/>
      <c r="G6" s="188"/>
      <c r="H6" s="188"/>
    </row>
    <row r="7" spans="1:10" ht="17.25" customHeight="1">
      <c r="A7" s="543" t="s">
        <v>338</v>
      </c>
      <c r="B7" s="544"/>
      <c r="C7" s="205"/>
      <c r="D7" s="545" t="s">
        <v>339</v>
      </c>
      <c r="E7" s="545"/>
      <c r="F7" s="545"/>
      <c r="G7" s="545"/>
      <c r="H7" s="545"/>
      <c r="J7" s="206" t="s">
        <v>340</v>
      </c>
    </row>
    <row r="8" spans="1:10" ht="26">
      <c r="A8" s="199" t="s">
        <v>219</v>
      </c>
      <c r="B8" s="199" t="s">
        <v>187</v>
      </c>
      <c r="C8" s="199" t="s">
        <v>341</v>
      </c>
      <c r="D8" s="199" t="s">
        <v>342</v>
      </c>
      <c r="E8" s="199" t="s">
        <v>343</v>
      </c>
      <c r="F8" s="199" t="s">
        <v>344</v>
      </c>
      <c r="G8" s="199" t="s">
        <v>345</v>
      </c>
      <c r="H8" s="199" t="s">
        <v>346</v>
      </c>
      <c r="J8" s="392">
        <f>SUM(H9:H97)</f>
        <v>0</v>
      </c>
    </row>
    <row r="9" spans="1:10" ht="13">
      <c r="A9" s="200">
        <v>1</v>
      </c>
      <c r="B9" s="201" t="s">
        <v>347</v>
      </c>
      <c r="C9" s="201"/>
      <c r="D9" s="202">
        <v>0</v>
      </c>
      <c r="E9" s="202">
        <v>0</v>
      </c>
      <c r="F9" s="202">
        <v>0</v>
      </c>
      <c r="G9" s="203">
        <f>D9*E9</f>
        <v>0</v>
      </c>
      <c r="H9" s="204">
        <f t="shared" ref="H9:H11" si="0">IF(G9-(F9*E9)&gt;0,G9-(F9*E9),0)</f>
        <v>0</v>
      </c>
    </row>
    <row r="10" spans="1:10" ht="13">
      <c r="A10" s="200">
        <v>2</v>
      </c>
      <c r="B10" s="201" t="s">
        <v>347</v>
      </c>
      <c r="C10" s="201"/>
      <c r="D10" s="202">
        <v>0</v>
      </c>
      <c r="E10" s="202">
        <v>0</v>
      </c>
      <c r="F10" s="202">
        <v>0</v>
      </c>
      <c r="G10" s="203">
        <f t="shared" ref="G10:G11" si="1">D10*E10</f>
        <v>0</v>
      </c>
      <c r="H10" s="204">
        <f t="shared" si="0"/>
        <v>0</v>
      </c>
    </row>
    <row r="11" spans="1:10" ht="13">
      <c r="A11" s="200">
        <v>3</v>
      </c>
      <c r="B11" s="201" t="s">
        <v>347</v>
      </c>
      <c r="C11" s="201"/>
      <c r="D11" s="202">
        <v>0</v>
      </c>
      <c r="E11" s="202">
        <v>0</v>
      </c>
      <c r="F11" s="202">
        <v>0</v>
      </c>
      <c r="G11" s="203">
        <f t="shared" si="1"/>
        <v>0</v>
      </c>
      <c r="H11" s="204">
        <f t="shared" si="0"/>
        <v>0</v>
      </c>
    </row>
    <row r="12" spans="1:10" ht="13">
      <c r="A12" s="200">
        <v>4</v>
      </c>
      <c r="B12" s="201" t="s">
        <v>347</v>
      </c>
      <c r="C12" s="201"/>
      <c r="D12" s="202">
        <v>0</v>
      </c>
      <c r="E12" s="202">
        <v>0</v>
      </c>
      <c r="F12" s="202">
        <v>0</v>
      </c>
      <c r="G12" s="203">
        <f t="shared" ref="G12:G52" si="2">D12*E12</f>
        <v>0</v>
      </c>
      <c r="H12" s="204">
        <f t="shared" ref="H12:H52" si="3">IF(G12-(F12*E12)&gt;0,G12-(F12*E12),0)</f>
        <v>0</v>
      </c>
    </row>
    <row r="13" spans="1:10" ht="13">
      <c r="A13" s="200">
        <v>5</v>
      </c>
      <c r="B13" s="201" t="s">
        <v>347</v>
      </c>
      <c r="C13" s="201"/>
      <c r="D13" s="202">
        <v>0</v>
      </c>
      <c r="E13" s="202">
        <v>0</v>
      </c>
      <c r="F13" s="202">
        <v>0</v>
      </c>
      <c r="G13" s="203">
        <f t="shared" si="2"/>
        <v>0</v>
      </c>
      <c r="H13" s="204">
        <f t="shared" si="3"/>
        <v>0</v>
      </c>
    </row>
    <row r="14" spans="1:10" ht="13">
      <c r="A14" s="200">
        <v>6</v>
      </c>
      <c r="B14" s="201" t="s">
        <v>347</v>
      </c>
      <c r="C14" s="201"/>
      <c r="D14" s="202">
        <v>0</v>
      </c>
      <c r="E14" s="202">
        <v>0</v>
      </c>
      <c r="F14" s="202">
        <v>0</v>
      </c>
      <c r="G14" s="203">
        <f t="shared" si="2"/>
        <v>0</v>
      </c>
      <c r="H14" s="204">
        <f t="shared" si="3"/>
        <v>0</v>
      </c>
    </row>
    <row r="15" spans="1:10" ht="13">
      <c r="A15" s="200">
        <v>7</v>
      </c>
      <c r="B15" s="201" t="s">
        <v>347</v>
      </c>
      <c r="C15" s="201"/>
      <c r="D15" s="202">
        <v>0</v>
      </c>
      <c r="E15" s="202">
        <v>0</v>
      </c>
      <c r="F15" s="202">
        <v>0</v>
      </c>
      <c r="G15" s="203">
        <f t="shared" si="2"/>
        <v>0</v>
      </c>
      <c r="H15" s="204">
        <f t="shared" si="3"/>
        <v>0</v>
      </c>
    </row>
    <row r="16" spans="1:10" ht="13">
      <c r="A16" s="200">
        <v>8</v>
      </c>
      <c r="B16" s="201" t="s">
        <v>347</v>
      </c>
      <c r="C16" s="201"/>
      <c r="D16" s="202">
        <v>0</v>
      </c>
      <c r="E16" s="202">
        <v>0</v>
      </c>
      <c r="F16" s="202">
        <v>0</v>
      </c>
      <c r="G16" s="203">
        <f t="shared" si="2"/>
        <v>0</v>
      </c>
      <c r="H16" s="204">
        <f t="shared" si="3"/>
        <v>0</v>
      </c>
    </row>
    <row r="17" spans="1:8" ht="13">
      <c r="A17" s="200">
        <v>9</v>
      </c>
      <c r="B17" s="201" t="s">
        <v>347</v>
      </c>
      <c r="C17" s="201"/>
      <c r="D17" s="202">
        <v>0</v>
      </c>
      <c r="E17" s="202">
        <v>0</v>
      </c>
      <c r="F17" s="202">
        <v>0</v>
      </c>
      <c r="G17" s="203">
        <f t="shared" si="2"/>
        <v>0</v>
      </c>
      <c r="H17" s="204">
        <f t="shared" si="3"/>
        <v>0</v>
      </c>
    </row>
    <row r="18" spans="1:8" ht="13">
      <c r="A18" s="200">
        <v>10</v>
      </c>
      <c r="B18" s="201" t="s">
        <v>347</v>
      </c>
      <c r="C18" s="201"/>
      <c r="D18" s="202">
        <v>0</v>
      </c>
      <c r="E18" s="202">
        <v>0</v>
      </c>
      <c r="F18" s="202">
        <v>0</v>
      </c>
      <c r="G18" s="203">
        <f t="shared" si="2"/>
        <v>0</v>
      </c>
      <c r="H18" s="204">
        <f t="shared" si="3"/>
        <v>0</v>
      </c>
    </row>
    <row r="19" spans="1:8" ht="13">
      <c r="A19" s="200">
        <v>11</v>
      </c>
      <c r="B19" s="201" t="s">
        <v>347</v>
      </c>
      <c r="C19" s="201"/>
      <c r="D19" s="202">
        <v>0</v>
      </c>
      <c r="E19" s="202">
        <v>0</v>
      </c>
      <c r="F19" s="202">
        <v>0</v>
      </c>
      <c r="G19" s="203">
        <f t="shared" si="2"/>
        <v>0</v>
      </c>
      <c r="H19" s="204">
        <f t="shared" si="3"/>
        <v>0</v>
      </c>
    </row>
    <row r="20" spans="1:8" ht="13">
      <c r="A20" s="200">
        <v>12</v>
      </c>
      <c r="B20" s="201" t="s">
        <v>347</v>
      </c>
      <c r="C20" s="201"/>
      <c r="D20" s="202">
        <v>0</v>
      </c>
      <c r="E20" s="202">
        <v>0</v>
      </c>
      <c r="F20" s="202">
        <v>0</v>
      </c>
      <c r="G20" s="203">
        <f t="shared" si="2"/>
        <v>0</v>
      </c>
      <c r="H20" s="204">
        <f t="shared" si="3"/>
        <v>0</v>
      </c>
    </row>
    <row r="21" spans="1:8" ht="13">
      <c r="A21" s="200">
        <v>13</v>
      </c>
      <c r="B21" s="201" t="s">
        <v>347</v>
      </c>
      <c r="C21" s="201"/>
      <c r="D21" s="202">
        <v>0</v>
      </c>
      <c r="E21" s="202">
        <v>0</v>
      </c>
      <c r="F21" s="202">
        <v>0</v>
      </c>
      <c r="G21" s="203">
        <f t="shared" si="2"/>
        <v>0</v>
      </c>
      <c r="H21" s="204">
        <f t="shared" si="3"/>
        <v>0</v>
      </c>
    </row>
    <row r="22" spans="1:8" ht="13">
      <c r="A22" s="200">
        <v>14</v>
      </c>
      <c r="B22" s="201" t="s">
        <v>347</v>
      </c>
      <c r="C22" s="201"/>
      <c r="D22" s="202">
        <v>0</v>
      </c>
      <c r="E22" s="202">
        <v>0</v>
      </c>
      <c r="F22" s="202">
        <v>0</v>
      </c>
      <c r="G22" s="203">
        <f t="shared" si="2"/>
        <v>0</v>
      </c>
      <c r="H22" s="204">
        <f t="shared" si="3"/>
        <v>0</v>
      </c>
    </row>
    <row r="23" spans="1:8" ht="13">
      <c r="A23" s="200">
        <v>15</v>
      </c>
      <c r="B23" s="201" t="s">
        <v>347</v>
      </c>
      <c r="C23" s="201"/>
      <c r="D23" s="202">
        <v>0</v>
      </c>
      <c r="E23" s="202">
        <v>0</v>
      </c>
      <c r="F23" s="202">
        <v>0</v>
      </c>
      <c r="G23" s="203">
        <f t="shared" si="2"/>
        <v>0</v>
      </c>
      <c r="H23" s="204">
        <f t="shared" si="3"/>
        <v>0</v>
      </c>
    </row>
    <row r="24" spans="1:8" ht="13">
      <c r="A24" s="200">
        <v>16</v>
      </c>
      <c r="B24" s="201" t="s">
        <v>347</v>
      </c>
      <c r="C24" s="201"/>
      <c r="D24" s="202">
        <v>0</v>
      </c>
      <c r="E24" s="202">
        <v>0</v>
      </c>
      <c r="F24" s="202">
        <v>0</v>
      </c>
      <c r="G24" s="203">
        <f t="shared" si="2"/>
        <v>0</v>
      </c>
      <c r="H24" s="204">
        <f t="shared" si="3"/>
        <v>0</v>
      </c>
    </row>
    <row r="25" spans="1:8" ht="13">
      <c r="A25" s="200">
        <v>17</v>
      </c>
      <c r="B25" s="201" t="s">
        <v>347</v>
      </c>
      <c r="C25" s="201"/>
      <c r="D25" s="202">
        <v>0</v>
      </c>
      <c r="E25" s="202">
        <v>0</v>
      </c>
      <c r="F25" s="202">
        <v>0</v>
      </c>
      <c r="G25" s="203">
        <f t="shared" si="2"/>
        <v>0</v>
      </c>
      <c r="H25" s="204">
        <f t="shared" si="3"/>
        <v>0</v>
      </c>
    </row>
    <row r="26" spans="1:8" ht="13">
      <c r="A26" s="200">
        <v>18</v>
      </c>
      <c r="B26" s="201" t="s">
        <v>347</v>
      </c>
      <c r="C26" s="201"/>
      <c r="D26" s="202">
        <v>0</v>
      </c>
      <c r="E26" s="202">
        <v>0</v>
      </c>
      <c r="F26" s="202">
        <v>0</v>
      </c>
      <c r="G26" s="203">
        <f t="shared" si="2"/>
        <v>0</v>
      </c>
      <c r="H26" s="204">
        <f t="shared" si="3"/>
        <v>0</v>
      </c>
    </row>
    <row r="27" spans="1:8" ht="13">
      <c r="A27" s="200">
        <v>19</v>
      </c>
      <c r="B27" s="201" t="s">
        <v>347</v>
      </c>
      <c r="C27" s="201"/>
      <c r="D27" s="202">
        <v>0</v>
      </c>
      <c r="E27" s="202">
        <v>0</v>
      </c>
      <c r="F27" s="202">
        <v>0</v>
      </c>
      <c r="G27" s="203">
        <f t="shared" si="2"/>
        <v>0</v>
      </c>
      <c r="H27" s="204">
        <f t="shared" si="3"/>
        <v>0</v>
      </c>
    </row>
    <row r="28" spans="1:8" ht="13">
      <c r="A28" s="200">
        <v>20</v>
      </c>
      <c r="B28" s="201" t="s">
        <v>347</v>
      </c>
      <c r="C28" s="201"/>
      <c r="D28" s="202">
        <v>0</v>
      </c>
      <c r="E28" s="202">
        <v>0</v>
      </c>
      <c r="F28" s="202">
        <v>0</v>
      </c>
      <c r="G28" s="203">
        <f t="shared" si="2"/>
        <v>0</v>
      </c>
      <c r="H28" s="204">
        <f t="shared" si="3"/>
        <v>0</v>
      </c>
    </row>
    <row r="29" spans="1:8" ht="13">
      <c r="A29" s="200">
        <v>21</v>
      </c>
      <c r="B29" s="201" t="s">
        <v>347</v>
      </c>
      <c r="C29" s="201"/>
      <c r="D29" s="202">
        <v>0</v>
      </c>
      <c r="E29" s="202">
        <v>0</v>
      </c>
      <c r="F29" s="202">
        <v>0</v>
      </c>
      <c r="G29" s="203">
        <f t="shared" si="2"/>
        <v>0</v>
      </c>
      <c r="H29" s="204">
        <f t="shared" si="3"/>
        <v>0</v>
      </c>
    </row>
    <row r="30" spans="1:8" ht="13">
      <c r="A30" s="200">
        <v>22</v>
      </c>
      <c r="B30" s="201" t="s">
        <v>347</v>
      </c>
      <c r="C30" s="201"/>
      <c r="D30" s="202">
        <v>0</v>
      </c>
      <c r="E30" s="202">
        <v>0</v>
      </c>
      <c r="F30" s="202">
        <v>0</v>
      </c>
      <c r="G30" s="203">
        <f t="shared" si="2"/>
        <v>0</v>
      </c>
      <c r="H30" s="204">
        <f t="shared" si="3"/>
        <v>0</v>
      </c>
    </row>
    <row r="31" spans="1:8" ht="13">
      <c r="A31" s="200">
        <v>23</v>
      </c>
      <c r="B31" s="201" t="s">
        <v>347</v>
      </c>
      <c r="C31" s="201"/>
      <c r="D31" s="202">
        <v>0</v>
      </c>
      <c r="E31" s="202">
        <v>0</v>
      </c>
      <c r="F31" s="202">
        <v>0</v>
      </c>
      <c r="G31" s="203">
        <f t="shared" si="2"/>
        <v>0</v>
      </c>
      <c r="H31" s="204">
        <f t="shared" si="3"/>
        <v>0</v>
      </c>
    </row>
    <row r="32" spans="1:8" ht="13">
      <c r="A32" s="200">
        <v>24</v>
      </c>
      <c r="B32" s="201" t="s">
        <v>347</v>
      </c>
      <c r="C32" s="201"/>
      <c r="D32" s="202">
        <v>0</v>
      </c>
      <c r="E32" s="202">
        <v>0</v>
      </c>
      <c r="F32" s="202">
        <v>0</v>
      </c>
      <c r="G32" s="203">
        <f t="shared" si="2"/>
        <v>0</v>
      </c>
      <c r="H32" s="204">
        <f t="shared" si="3"/>
        <v>0</v>
      </c>
    </row>
    <row r="33" spans="1:8" ht="13">
      <c r="A33" s="200">
        <v>25</v>
      </c>
      <c r="B33" s="201" t="s">
        <v>347</v>
      </c>
      <c r="C33" s="201"/>
      <c r="D33" s="202">
        <v>0</v>
      </c>
      <c r="E33" s="202">
        <v>0</v>
      </c>
      <c r="F33" s="202">
        <v>0</v>
      </c>
      <c r="G33" s="203">
        <f t="shared" si="2"/>
        <v>0</v>
      </c>
      <c r="H33" s="204">
        <f t="shared" si="3"/>
        <v>0</v>
      </c>
    </row>
    <row r="34" spans="1:8" ht="13">
      <c r="A34" s="200">
        <v>26</v>
      </c>
      <c r="B34" s="201" t="s">
        <v>347</v>
      </c>
      <c r="C34" s="201"/>
      <c r="D34" s="202">
        <v>0</v>
      </c>
      <c r="E34" s="202">
        <v>0</v>
      </c>
      <c r="F34" s="202">
        <v>0</v>
      </c>
      <c r="G34" s="203">
        <f t="shared" si="2"/>
        <v>0</v>
      </c>
      <c r="H34" s="204">
        <f t="shared" si="3"/>
        <v>0</v>
      </c>
    </row>
    <row r="35" spans="1:8" ht="13">
      <c r="A35" s="200">
        <v>27</v>
      </c>
      <c r="B35" s="201" t="s">
        <v>347</v>
      </c>
      <c r="C35" s="201"/>
      <c r="D35" s="202">
        <v>0</v>
      </c>
      <c r="E35" s="202">
        <v>0</v>
      </c>
      <c r="F35" s="202">
        <v>0</v>
      </c>
      <c r="G35" s="203">
        <f t="shared" si="2"/>
        <v>0</v>
      </c>
      <c r="H35" s="204">
        <f t="shared" si="3"/>
        <v>0</v>
      </c>
    </row>
    <row r="36" spans="1:8" ht="13">
      <c r="A36" s="200">
        <v>28</v>
      </c>
      <c r="B36" s="201" t="s">
        <v>347</v>
      </c>
      <c r="C36" s="201"/>
      <c r="D36" s="202">
        <v>0</v>
      </c>
      <c r="E36" s="202">
        <v>0</v>
      </c>
      <c r="F36" s="202">
        <v>0</v>
      </c>
      <c r="G36" s="203">
        <f t="shared" si="2"/>
        <v>0</v>
      </c>
      <c r="H36" s="204">
        <f t="shared" si="3"/>
        <v>0</v>
      </c>
    </row>
    <row r="37" spans="1:8" ht="13">
      <c r="A37" s="200">
        <v>29</v>
      </c>
      <c r="B37" s="201" t="s">
        <v>347</v>
      </c>
      <c r="C37" s="201"/>
      <c r="D37" s="202">
        <v>0</v>
      </c>
      <c r="E37" s="202">
        <v>0</v>
      </c>
      <c r="F37" s="202">
        <v>0</v>
      </c>
      <c r="G37" s="203">
        <f t="shared" si="2"/>
        <v>0</v>
      </c>
      <c r="H37" s="204">
        <f t="shared" si="3"/>
        <v>0</v>
      </c>
    </row>
    <row r="38" spans="1:8" ht="13">
      <c r="A38" s="200">
        <v>30</v>
      </c>
      <c r="B38" s="201" t="s">
        <v>347</v>
      </c>
      <c r="C38" s="201"/>
      <c r="D38" s="202">
        <v>0</v>
      </c>
      <c r="E38" s="202">
        <v>0</v>
      </c>
      <c r="F38" s="202">
        <v>0</v>
      </c>
      <c r="G38" s="203">
        <f t="shared" si="2"/>
        <v>0</v>
      </c>
      <c r="H38" s="204">
        <f t="shared" si="3"/>
        <v>0</v>
      </c>
    </row>
    <row r="39" spans="1:8" ht="13">
      <c r="A39" s="200">
        <v>31</v>
      </c>
      <c r="B39" s="201" t="s">
        <v>347</v>
      </c>
      <c r="C39" s="201"/>
      <c r="D39" s="202">
        <v>0</v>
      </c>
      <c r="E39" s="202">
        <v>0</v>
      </c>
      <c r="F39" s="202">
        <v>0</v>
      </c>
      <c r="G39" s="203">
        <f t="shared" si="2"/>
        <v>0</v>
      </c>
      <c r="H39" s="204">
        <f t="shared" si="3"/>
        <v>0</v>
      </c>
    </row>
    <row r="40" spans="1:8" ht="13">
      <c r="A40" s="200">
        <v>32</v>
      </c>
      <c r="B40" s="201" t="s">
        <v>347</v>
      </c>
      <c r="C40" s="201"/>
      <c r="D40" s="202">
        <v>0</v>
      </c>
      <c r="E40" s="202">
        <v>0</v>
      </c>
      <c r="F40" s="202">
        <v>0</v>
      </c>
      <c r="G40" s="203">
        <f t="shared" si="2"/>
        <v>0</v>
      </c>
      <c r="H40" s="204">
        <f t="shared" si="3"/>
        <v>0</v>
      </c>
    </row>
    <row r="41" spans="1:8" ht="13">
      <c r="A41" s="200">
        <v>33</v>
      </c>
      <c r="B41" s="201" t="s">
        <v>347</v>
      </c>
      <c r="C41" s="201"/>
      <c r="D41" s="202">
        <v>0</v>
      </c>
      <c r="E41" s="202">
        <v>0</v>
      </c>
      <c r="F41" s="202">
        <v>0</v>
      </c>
      <c r="G41" s="203">
        <f t="shared" si="2"/>
        <v>0</v>
      </c>
      <c r="H41" s="204">
        <f t="shared" si="3"/>
        <v>0</v>
      </c>
    </row>
    <row r="42" spans="1:8" ht="13">
      <c r="A42" s="200">
        <v>34</v>
      </c>
      <c r="B42" s="201" t="s">
        <v>347</v>
      </c>
      <c r="C42" s="201"/>
      <c r="D42" s="202">
        <v>0</v>
      </c>
      <c r="E42" s="202">
        <v>0</v>
      </c>
      <c r="F42" s="202">
        <v>0</v>
      </c>
      <c r="G42" s="203">
        <f t="shared" si="2"/>
        <v>0</v>
      </c>
      <c r="H42" s="204">
        <f t="shared" si="3"/>
        <v>0</v>
      </c>
    </row>
    <row r="43" spans="1:8" ht="13">
      <c r="A43" s="200">
        <v>35</v>
      </c>
      <c r="B43" s="201" t="s">
        <v>347</v>
      </c>
      <c r="C43" s="201"/>
      <c r="D43" s="202">
        <v>0</v>
      </c>
      <c r="E43" s="202">
        <v>0</v>
      </c>
      <c r="F43" s="202">
        <v>0</v>
      </c>
      <c r="G43" s="203">
        <f t="shared" si="2"/>
        <v>0</v>
      </c>
      <c r="H43" s="204">
        <f t="shared" si="3"/>
        <v>0</v>
      </c>
    </row>
    <row r="44" spans="1:8" ht="13">
      <c r="A44" s="200">
        <v>36</v>
      </c>
      <c r="B44" s="201" t="s">
        <v>347</v>
      </c>
      <c r="C44" s="201"/>
      <c r="D44" s="202">
        <v>0</v>
      </c>
      <c r="E44" s="202">
        <v>0</v>
      </c>
      <c r="F44" s="202">
        <v>0</v>
      </c>
      <c r="G44" s="203">
        <f t="shared" si="2"/>
        <v>0</v>
      </c>
      <c r="H44" s="204">
        <f t="shared" si="3"/>
        <v>0</v>
      </c>
    </row>
    <row r="45" spans="1:8" ht="13">
      <c r="A45" s="200">
        <v>37</v>
      </c>
      <c r="B45" s="201" t="s">
        <v>347</v>
      </c>
      <c r="C45" s="201"/>
      <c r="D45" s="202">
        <v>0</v>
      </c>
      <c r="E45" s="202">
        <v>0</v>
      </c>
      <c r="F45" s="202">
        <v>0</v>
      </c>
      <c r="G45" s="203">
        <f t="shared" si="2"/>
        <v>0</v>
      </c>
      <c r="H45" s="204">
        <f t="shared" si="3"/>
        <v>0</v>
      </c>
    </row>
    <row r="46" spans="1:8" ht="13">
      <c r="A46" s="200">
        <v>38</v>
      </c>
      <c r="B46" s="201" t="s">
        <v>347</v>
      </c>
      <c r="C46" s="201"/>
      <c r="D46" s="202">
        <v>0</v>
      </c>
      <c r="E46" s="202">
        <v>0</v>
      </c>
      <c r="F46" s="202">
        <v>0</v>
      </c>
      <c r="G46" s="203">
        <f t="shared" si="2"/>
        <v>0</v>
      </c>
      <c r="H46" s="204">
        <f t="shared" si="3"/>
        <v>0</v>
      </c>
    </row>
    <row r="47" spans="1:8" ht="13">
      <c r="A47" s="200">
        <v>39</v>
      </c>
      <c r="B47" s="201" t="s">
        <v>347</v>
      </c>
      <c r="C47" s="201"/>
      <c r="D47" s="202">
        <v>0</v>
      </c>
      <c r="E47" s="202">
        <v>0</v>
      </c>
      <c r="F47" s="202">
        <v>0</v>
      </c>
      <c r="G47" s="203">
        <f t="shared" si="2"/>
        <v>0</v>
      </c>
      <c r="H47" s="204">
        <f t="shared" si="3"/>
        <v>0</v>
      </c>
    </row>
    <row r="48" spans="1:8" ht="13">
      <c r="A48" s="200">
        <v>40</v>
      </c>
      <c r="B48" s="201" t="s">
        <v>347</v>
      </c>
      <c r="C48" s="201"/>
      <c r="D48" s="202">
        <v>0</v>
      </c>
      <c r="E48" s="202">
        <v>0</v>
      </c>
      <c r="F48" s="202">
        <v>0</v>
      </c>
      <c r="G48" s="203">
        <f t="shared" si="2"/>
        <v>0</v>
      </c>
      <c r="H48" s="204">
        <f t="shared" si="3"/>
        <v>0</v>
      </c>
    </row>
    <row r="49" spans="1:8" ht="13">
      <c r="A49" s="200">
        <v>41</v>
      </c>
      <c r="B49" s="201" t="s">
        <v>347</v>
      </c>
      <c r="C49" s="201"/>
      <c r="D49" s="202">
        <v>0</v>
      </c>
      <c r="E49" s="202">
        <v>0</v>
      </c>
      <c r="F49" s="202">
        <v>0</v>
      </c>
      <c r="G49" s="203">
        <f t="shared" si="2"/>
        <v>0</v>
      </c>
      <c r="H49" s="204">
        <f t="shared" si="3"/>
        <v>0</v>
      </c>
    </row>
    <row r="50" spans="1:8" ht="13">
      <c r="A50" s="200">
        <v>42</v>
      </c>
      <c r="B50" s="201" t="s">
        <v>347</v>
      </c>
      <c r="C50" s="201"/>
      <c r="D50" s="202">
        <v>0</v>
      </c>
      <c r="E50" s="202">
        <v>0</v>
      </c>
      <c r="F50" s="202">
        <v>0</v>
      </c>
      <c r="G50" s="203">
        <f t="shared" si="2"/>
        <v>0</v>
      </c>
      <c r="H50" s="204">
        <f t="shared" si="3"/>
        <v>0</v>
      </c>
    </row>
    <row r="51" spans="1:8" ht="13">
      <c r="A51" s="200">
        <v>43</v>
      </c>
      <c r="B51" s="201" t="s">
        <v>347</v>
      </c>
      <c r="C51" s="201"/>
      <c r="D51" s="202">
        <v>0</v>
      </c>
      <c r="E51" s="202">
        <v>0</v>
      </c>
      <c r="F51" s="202">
        <v>0</v>
      </c>
      <c r="G51" s="203">
        <f t="shared" si="2"/>
        <v>0</v>
      </c>
      <c r="H51" s="204">
        <f t="shared" si="3"/>
        <v>0</v>
      </c>
    </row>
    <row r="52" spans="1:8" ht="13">
      <c r="A52" s="200">
        <v>44</v>
      </c>
      <c r="B52" s="201" t="s">
        <v>347</v>
      </c>
      <c r="C52" s="201"/>
      <c r="D52" s="202">
        <v>0</v>
      </c>
      <c r="E52" s="202">
        <v>0</v>
      </c>
      <c r="F52" s="202">
        <v>0</v>
      </c>
      <c r="G52" s="203">
        <f t="shared" si="2"/>
        <v>0</v>
      </c>
      <c r="H52" s="204">
        <f t="shared" si="3"/>
        <v>0</v>
      </c>
    </row>
    <row r="53" spans="1:8" ht="13">
      <c r="A53" s="200">
        <v>45</v>
      </c>
      <c r="B53" s="201" t="s">
        <v>347</v>
      </c>
      <c r="C53" s="201"/>
      <c r="D53" s="202">
        <v>0</v>
      </c>
      <c r="E53" s="202">
        <v>0</v>
      </c>
      <c r="F53" s="202">
        <v>0</v>
      </c>
      <c r="G53" s="203">
        <f t="shared" ref="G53:G58" si="4">D53*E53</f>
        <v>0</v>
      </c>
      <c r="H53" s="204">
        <f t="shared" ref="H53:H58" si="5">IF(G53-(F53*E53)&gt;0,G53-(F53*E53),0)</f>
        <v>0</v>
      </c>
    </row>
    <row r="54" spans="1:8" ht="13">
      <c r="A54" s="200">
        <v>46</v>
      </c>
      <c r="B54" s="201" t="s">
        <v>347</v>
      </c>
      <c r="C54" s="201"/>
      <c r="D54" s="202">
        <v>0</v>
      </c>
      <c r="E54" s="202">
        <v>0</v>
      </c>
      <c r="F54" s="202">
        <v>0</v>
      </c>
      <c r="G54" s="203">
        <f t="shared" si="4"/>
        <v>0</v>
      </c>
      <c r="H54" s="204">
        <f t="shared" si="5"/>
        <v>0</v>
      </c>
    </row>
    <row r="55" spans="1:8" ht="13">
      <c r="A55" s="200">
        <v>47</v>
      </c>
      <c r="B55" s="201" t="s">
        <v>347</v>
      </c>
      <c r="C55" s="201"/>
      <c r="D55" s="202">
        <v>0</v>
      </c>
      <c r="E55" s="202">
        <v>0</v>
      </c>
      <c r="F55" s="202">
        <v>0</v>
      </c>
      <c r="G55" s="203">
        <f t="shared" si="4"/>
        <v>0</v>
      </c>
      <c r="H55" s="204">
        <f t="shared" si="5"/>
        <v>0</v>
      </c>
    </row>
    <row r="56" spans="1:8" ht="13">
      <c r="A56" s="200">
        <v>48</v>
      </c>
      <c r="B56" s="201" t="s">
        <v>347</v>
      </c>
      <c r="C56" s="201"/>
      <c r="D56" s="202">
        <v>0</v>
      </c>
      <c r="E56" s="202">
        <v>0</v>
      </c>
      <c r="F56" s="202">
        <v>0</v>
      </c>
      <c r="G56" s="203">
        <f t="shared" si="4"/>
        <v>0</v>
      </c>
      <c r="H56" s="204">
        <f t="shared" si="5"/>
        <v>0</v>
      </c>
    </row>
    <row r="57" spans="1:8" ht="13">
      <c r="A57" s="200">
        <v>49</v>
      </c>
      <c r="B57" s="201" t="s">
        <v>347</v>
      </c>
      <c r="C57" s="201"/>
      <c r="D57" s="202">
        <v>0</v>
      </c>
      <c r="E57" s="202">
        <v>0</v>
      </c>
      <c r="F57" s="202">
        <v>0</v>
      </c>
      <c r="G57" s="203">
        <f t="shared" si="4"/>
        <v>0</v>
      </c>
      <c r="H57" s="204">
        <f t="shared" si="5"/>
        <v>0</v>
      </c>
    </row>
    <row r="58" spans="1:8" ht="13">
      <c r="A58" s="200">
        <v>50</v>
      </c>
      <c r="B58" s="201" t="s">
        <v>347</v>
      </c>
      <c r="C58" s="201"/>
      <c r="D58" s="202">
        <v>0</v>
      </c>
      <c r="E58" s="202">
        <v>0</v>
      </c>
      <c r="F58" s="202">
        <v>0</v>
      </c>
      <c r="G58" s="203">
        <f t="shared" si="4"/>
        <v>0</v>
      </c>
      <c r="H58" s="204">
        <f t="shared" si="5"/>
        <v>0</v>
      </c>
    </row>
  </sheetData>
  <mergeCells count="3">
    <mergeCell ref="A5:H5"/>
    <mergeCell ref="A7:B7"/>
    <mergeCell ref="D7:H7"/>
  </mergeCells>
  <conditionalFormatting sqref="A9:H58">
    <cfRule type="expression" dxfId="1" priority="3">
      <formula>(ROW()&gt;maxRow)</formula>
    </cfRule>
  </conditionalFormatting>
  <conditionalFormatting sqref="A9:H58">
    <cfRule type="expression" priority="4">
      <formula>ROW()&lt;maxRow</formula>
    </cfRule>
  </conditionalFormatting>
  <conditionalFormatting sqref="B9:B58">
    <cfRule type="expression" dxfId="0" priority="2">
      <formula>(H10=0)</formula>
    </cfRule>
  </conditionalFormatting>
  <dataValidations count="1">
    <dataValidation type="whole" operator="greaterThan" allowBlank="1" showInputMessage="1" showErrorMessage="1" sqref="C9:C58">
      <formula1>2015</formula1>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FF00"/>
    <pageSetUpPr fitToPage="1"/>
  </sheetPr>
  <dimension ref="A1:AA23"/>
  <sheetViews>
    <sheetView workbookViewId="0">
      <selection activeCell="B29" sqref="B29"/>
    </sheetView>
  </sheetViews>
  <sheetFormatPr defaultRowHeight="12.5"/>
  <cols>
    <col min="1" max="1" width="67.453125" customWidth="1"/>
    <col min="2" max="6" width="20.7265625" customWidth="1"/>
  </cols>
  <sheetData>
    <row r="1" spans="1:27">
      <c r="A1" t="s">
        <v>275</v>
      </c>
      <c r="AA1">
        <v>14</v>
      </c>
    </row>
    <row r="2" spans="1:27">
      <c r="A2" t="s">
        <v>81</v>
      </c>
    </row>
    <row r="3" spans="1:27">
      <c r="A3" t="s">
        <v>82</v>
      </c>
    </row>
    <row r="5" spans="1:27" ht="40.15" customHeight="1">
      <c r="A5" s="148" t="s">
        <v>392</v>
      </c>
      <c r="B5" s="148"/>
      <c r="C5" s="148"/>
      <c r="D5" s="148"/>
      <c r="E5" s="148"/>
      <c r="F5" s="148"/>
    </row>
    <row r="7" spans="1:27" ht="30.75" customHeight="1" thickBot="1">
      <c r="A7" s="149"/>
      <c r="B7" s="546" t="s">
        <v>392</v>
      </c>
      <c r="C7" s="546"/>
      <c r="D7" s="546"/>
      <c r="E7" s="546"/>
      <c r="F7" s="546"/>
    </row>
    <row r="8" spans="1:27" ht="38.25" customHeight="1">
      <c r="A8" s="60" t="s">
        <v>393</v>
      </c>
      <c r="B8" s="150" t="s">
        <v>394</v>
      </c>
      <c r="C8" s="147" t="s">
        <v>395</v>
      </c>
      <c r="D8" s="147" t="s">
        <v>396</v>
      </c>
      <c r="E8" s="147" t="s">
        <v>397</v>
      </c>
      <c r="F8" s="151" t="s">
        <v>398</v>
      </c>
    </row>
    <row r="9" spans="1:27" ht="38.25" customHeight="1" thickBot="1">
      <c r="A9" s="60"/>
      <c r="B9" s="152" t="s">
        <v>399</v>
      </c>
      <c r="C9" s="118" t="s">
        <v>399</v>
      </c>
      <c r="D9" s="118" t="s">
        <v>400</v>
      </c>
      <c r="E9" s="118" t="s">
        <v>400</v>
      </c>
      <c r="F9" s="153" t="s">
        <v>400</v>
      </c>
    </row>
    <row r="10" spans="1:27" ht="30" customHeight="1">
      <c r="A10" s="154" t="s">
        <v>401</v>
      </c>
      <c r="B10" s="155"/>
      <c r="C10" s="156"/>
      <c r="D10" s="156"/>
      <c r="E10" s="156"/>
      <c r="F10" s="157"/>
    </row>
    <row r="11" spans="1:27" ht="30" hidden="1" customHeight="1" thickTop="1">
      <c r="A11" s="158">
        <v>0</v>
      </c>
      <c r="B11" s="159" t="e" cm="1">
        <f t="array" aca="1" ref="B11" ca="1">INDIRECT("'Airport Diesel'!R"&amp;(ROW()-9)*3+10&amp;"C6",FALSE)</f>
        <v>#REF!</v>
      </c>
      <c r="C11" s="160" t="e" cm="1">
        <f t="array" aca="1" ref="C11" ca="1">INDIRECT("'Airport Diesel'!R"&amp;(ROW()-9)*3+11&amp;"C6",FALSE)</f>
        <v>#REF!</v>
      </c>
      <c r="D11" s="160" t="e">
        <f>#REF!</f>
        <v>#REF!</v>
      </c>
      <c r="E11" s="160" t="e" cm="1">
        <f t="array" aca="1" ref="E11" ca="1">INDIRECT("'Temporary Utility Rates'!R"&amp;(ROW()-9)*3+11&amp;"C6",FALSE)</f>
        <v>#REF!</v>
      </c>
      <c r="F11" s="161" t="e" cm="1">
        <f t="array" aca="1" ref="F11" ca="1">INDIRECT("'Temporary Utility Rates'!R"&amp;(ROW()-9)*3+10&amp;"C6",FALSE)</f>
        <v>#REF!</v>
      </c>
    </row>
    <row r="12" spans="1:27" ht="30" hidden="1" customHeight="1">
      <c r="A12" s="162">
        <v>0</v>
      </c>
      <c r="B12" s="163" t="e" cm="1">
        <f t="array" aca="1" ref="B12" ca="1">INDIRECT("'Airport Diesel'!R"&amp;(ROW()-9)*3+10&amp;"C6",FALSE)</f>
        <v>#REF!</v>
      </c>
      <c r="C12" s="164" t="e" cm="1">
        <f t="array" aca="1" ref="C12" ca="1">INDIRECT("'Airport Diesel'!R"&amp;(ROW()-9)*3+11&amp;"C6",FALSE)</f>
        <v>#REF!</v>
      </c>
      <c r="D12" s="164" t="e">
        <f>#REF!</f>
        <v>#REF!</v>
      </c>
      <c r="E12" s="164" t="e" cm="1">
        <f t="array" aca="1" ref="E12" ca="1">INDIRECT("'Temporary Utility Rates'!R"&amp;(ROW()-9)*3+11&amp;"C6",FALSE)</f>
        <v>#REF!</v>
      </c>
      <c r="F12" s="165" t="e" cm="1">
        <f t="array" aca="1" ref="F12" ca="1">INDIRECT("'Temporary Utility Rates'!R"&amp;(ROW()-9)*3+10&amp;"C6",FALSE)</f>
        <v>#REF!</v>
      </c>
    </row>
    <row r="13" spans="1:27" ht="30" hidden="1" customHeight="1">
      <c r="A13" s="162">
        <v>0</v>
      </c>
      <c r="B13" s="163" t="e" cm="1">
        <f t="array" aca="1" ref="B13" ca="1">INDIRECT("'Airport Diesel'!R"&amp;(ROW()-9)*3+10&amp;"C6",FALSE)</f>
        <v>#REF!</v>
      </c>
      <c r="C13" s="164" t="e" cm="1">
        <f t="array" aca="1" ref="C13" ca="1">INDIRECT("'Airport Diesel'!R"&amp;(ROW()-9)*3+11&amp;"C6",FALSE)</f>
        <v>#REF!</v>
      </c>
      <c r="D13" s="164" t="e">
        <f>#REF!</f>
        <v>#REF!</v>
      </c>
      <c r="E13" s="164" t="e" cm="1">
        <f t="array" aca="1" ref="E13" ca="1">INDIRECT("'Temporary Utility Rates'!R"&amp;(ROW()-9)*3+11&amp;"C6",FALSE)</f>
        <v>#REF!</v>
      </c>
      <c r="F13" s="165" t="e" cm="1">
        <f t="array" aca="1" ref="F13" ca="1">INDIRECT("'Temporary Utility Rates'!R"&amp;(ROW()-9)*3+10&amp;"C6",FALSE)</f>
        <v>#REF!</v>
      </c>
    </row>
    <row r="14" spans="1:27" ht="30" hidden="1" customHeight="1">
      <c r="A14" s="162">
        <v>0</v>
      </c>
      <c r="B14" s="163" t="e" cm="1">
        <f t="array" aca="1" ref="B14" ca="1">INDIRECT("'Airport Diesel'!R"&amp;(ROW()-9)*3+10&amp;"C6",FALSE)</f>
        <v>#REF!</v>
      </c>
      <c r="C14" s="164" t="e" cm="1">
        <f t="array" aca="1" ref="C14" ca="1">INDIRECT("'Airport Diesel'!R"&amp;(ROW()-9)*3+11&amp;"C6",FALSE)</f>
        <v>#REF!</v>
      </c>
      <c r="D14" s="164" t="e">
        <f>#REF!</f>
        <v>#REF!</v>
      </c>
      <c r="E14" s="164" t="e" cm="1">
        <f t="array" aca="1" ref="E14" ca="1">INDIRECT("'Temporary Utility Rates'!R"&amp;(ROW()-9)*3+11&amp;"C6",FALSE)</f>
        <v>#REF!</v>
      </c>
      <c r="F14" s="165" t="e" cm="1">
        <f t="array" aca="1" ref="F14" ca="1">INDIRECT("'Temporary Utility Rates'!R"&amp;(ROW()-9)*3+10&amp;"C6",FALSE)</f>
        <v>#REF!</v>
      </c>
    </row>
    <row r="15" spans="1:27" ht="30" hidden="1" customHeight="1">
      <c r="A15" s="162">
        <v>0</v>
      </c>
      <c r="B15" s="163" t="e" cm="1">
        <f t="array" aca="1" ref="B15" ca="1">INDIRECT("'Airport Diesel'!R"&amp;(ROW()-9)*3+10&amp;"C6",FALSE)</f>
        <v>#REF!</v>
      </c>
      <c r="C15" s="164" t="e" cm="1">
        <f t="array" aca="1" ref="C15" ca="1">INDIRECT("'Airport Diesel'!R"&amp;(ROW()-9)*3+11&amp;"C6",FALSE)</f>
        <v>#REF!</v>
      </c>
      <c r="D15" s="164" t="e">
        <f>#REF!</f>
        <v>#REF!</v>
      </c>
      <c r="E15" s="164" t="e" cm="1">
        <f t="array" aca="1" ref="E15" ca="1">INDIRECT("'Temporary Utility Rates'!R"&amp;(ROW()-9)*3+11&amp;"C6",FALSE)</f>
        <v>#REF!</v>
      </c>
      <c r="F15" s="165" t="e" cm="1">
        <f t="array" aca="1" ref="F15" ca="1">INDIRECT("'Temporary Utility Rates'!R"&amp;(ROW()-9)*3+10&amp;"C6",FALSE)</f>
        <v>#REF!</v>
      </c>
    </row>
    <row r="16" spans="1:27" ht="30" hidden="1" customHeight="1">
      <c r="A16" s="162">
        <v>0</v>
      </c>
      <c r="B16" s="163" t="e" cm="1">
        <f t="array" aca="1" ref="B16" ca="1">INDIRECT("'Airport Diesel'!R"&amp;(ROW()-9)*3+10&amp;"C6",FALSE)</f>
        <v>#REF!</v>
      </c>
      <c r="C16" s="164" t="e" cm="1">
        <f t="array" aca="1" ref="C16" ca="1">INDIRECT("'Airport Diesel'!R"&amp;(ROW()-9)*3+11&amp;"C6",FALSE)</f>
        <v>#REF!</v>
      </c>
      <c r="D16" s="164" t="e">
        <f>#REF!</f>
        <v>#REF!</v>
      </c>
      <c r="E16" s="164" t="e" cm="1">
        <f t="array" aca="1" ref="E16" ca="1">INDIRECT("'Temporary Utility Rates'!R"&amp;(ROW()-9)*3+11&amp;"C6",FALSE)</f>
        <v>#REF!</v>
      </c>
      <c r="F16" s="165" t="e" cm="1">
        <f t="array" aca="1" ref="F16" ca="1">INDIRECT("'Temporary Utility Rates'!R"&amp;(ROW()-9)*3+10&amp;"C6",FALSE)</f>
        <v>#REF!</v>
      </c>
    </row>
    <row r="17" spans="1:6" ht="30" hidden="1" customHeight="1">
      <c r="A17" s="162">
        <v>0</v>
      </c>
      <c r="B17" s="163" t="e" cm="1">
        <f t="array" aca="1" ref="B17" ca="1">INDIRECT("'Airport Diesel'!R"&amp;(ROW()-9)*3+10&amp;"C6",FALSE)</f>
        <v>#REF!</v>
      </c>
      <c r="C17" s="164" t="e" cm="1">
        <f t="array" aca="1" ref="C17" ca="1">INDIRECT("'Airport Diesel'!R"&amp;(ROW()-9)*3+11&amp;"C6",FALSE)</f>
        <v>#REF!</v>
      </c>
      <c r="D17" s="164" t="e">
        <f>#REF!</f>
        <v>#REF!</v>
      </c>
      <c r="E17" s="164" t="e" cm="1">
        <f t="array" aca="1" ref="E17" ca="1">INDIRECT("'Temporary Utility Rates'!R"&amp;(ROW()-9)*3+11&amp;"C6",FALSE)</f>
        <v>#REF!</v>
      </c>
      <c r="F17" s="165" t="e" cm="1">
        <f t="array" aca="1" ref="F17" ca="1">INDIRECT("'Temporary Utility Rates'!R"&amp;(ROW()-9)*3+10&amp;"C6",FALSE)</f>
        <v>#REF!</v>
      </c>
    </row>
    <row r="18" spans="1:6" ht="30" hidden="1" customHeight="1">
      <c r="A18" s="162">
        <v>0</v>
      </c>
      <c r="B18" s="163" t="e" cm="1">
        <f t="array" aca="1" ref="B18" ca="1">INDIRECT("'Airport Diesel'!R"&amp;(ROW()-9)*3+10&amp;"C6",FALSE)</f>
        <v>#REF!</v>
      </c>
      <c r="C18" s="164" t="e" cm="1">
        <f t="array" aca="1" ref="C18" ca="1">INDIRECT("'Airport Diesel'!R"&amp;(ROW()-9)*3+11&amp;"C6",FALSE)</f>
        <v>#REF!</v>
      </c>
      <c r="D18" s="164" t="e">
        <f>#REF!</f>
        <v>#REF!</v>
      </c>
      <c r="E18" s="164" t="e" cm="1">
        <f t="array" aca="1" ref="E18" ca="1">INDIRECT("'Temporary Utility Rates'!R"&amp;(ROW()-9)*3+11&amp;"C6",FALSE)</f>
        <v>#REF!</v>
      </c>
      <c r="F18" s="165" t="e" cm="1">
        <f t="array" aca="1" ref="F18" ca="1">INDIRECT("'Temporary Utility Rates'!R"&amp;(ROW()-9)*3+10&amp;"C6",FALSE)</f>
        <v>#REF!</v>
      </c>
    </row>
    <row r="19" spans="1:6" ht="30" hidden="1" customHeight="1">
      <c r="A19" s="162">
        <v>0</v>
      </c>
      <c r="B19" s="163" t="e" cm="1">
        <f t="array" aca="1" ref="B19" ca="1">INDIRECT("'Airport Diesel'!R"&amp;(ROW()-9)*3+10&amp;"C6",FALSE)</f>
        <v>#REF!</v>
      </c>
      <c r="C19" s="164" t="e" cm="1">
        <f t="array" aca="1" ref="C19" ca="1">INDIRECT("'Airport Diesel'!R"&amp;(ROW()-9)*3+11&amp;"C6",FALSE)</f>
        <v>#REF!</v>
      </c>
      <c r="D19" s="164" t="e">
        <f>#REF!</f>
        <v>#REF!</v>
      </c>
      <c r="E19" s="164" t="e" cm="1">
        <f t="array" aca="1" ref="E19" ca="1">INDIRECT("'Temporary Utility Rates'!R"&amp;(ROW()-9)*3+11&amp;"C6",FALSE)</f>
        <v>#REF!</v>
      </c>
      <c r="F19" s="165" t="e" cm="1">
        <f t="array" aca="1" ref="F19" ca="1">INDIRECT("'Temporary Utility Rates'!R"&amp;(ROW()-9)*3+10&amp;"C6",FALSE)</f>
        <v>#REF!</v>
      </c>
    </row>
    <row r="20" spans="1:6" ht="30" hidden="1" customHeight="1">
      <c r="A20" s="162">
        <v>0</v>
      </c>
      <c r="B20" s="163" t="e" cm="1">
        <f t="array" aca="1" ref="B20" ca="1">INDIRECT("'Airport Diesel'!R"&amp;(ROW()-9)*3+10&amp;"C6",FALSE)</f>
        <v>#REF!</v>
      </c>
      <c r="C20" s="164" t="e" cm="1">
        <f t="array" aca="1" ref="C20" ca="1">INDIRECT("'Airport Diesel'!R"&amp;(ROW()-9)*3+11&amp;"C6",FALSE)</f>
        <v>#REF!</v>
      </c>
      <c r="D20" s="164" t="e">
        <f>#REF!</f>
        <v>#REF!</v>
      </c>
      <c r="E20" s="164" t="e" cm="1">
        <f t="array" aca="1" ref="E20" ca="1">INDIRECT("'Temporary Utility Rates'!R"&amp;(ROW()-9)*3+11&amp;"C6",FALSE)</f>
        <v>#REF!</v>
      </c>
      <c r="F20" s="165" t="e" cm="1">
        <f t="array" aca="1" ref="F20" ca="1">INDIRECT("'Temporary Utility Rates'!R"&amp;(ROW()-9)*3+10&amp;"C6",FALSE)</f>
        <v>#REF!</v>
      </c>
    </row>
    <row r="21" spans="1:6" ht="30" hidden="1" customHeight="1" thickBot="1">
      <c r="A21" s="166">
        <v>0</v>
      </c>
      <c r="B21" s="167" t="e" cm="1">
        <f t="array" aca="1" ref="B21" ca="1">INDIRECT("'Airport Diesel'!R"&amp;(ROW()-9)*3+10&amp;"C6",FALSE)</f>
        <v>#REF!</v>
      </c>
      <c r="C21" s="168" t="e" cm="1">
        <f t="array" aca="1" ref="C21" ca="1">INDIRECT("'Airport Diesel'!R"&amp;(ROW()-9)*3+11&amp;"C6",FALSE)</f>
        <v>#REF!</v>
      </c>
      <c r="D21" s="168" t="e">
        <f>#REF!</f>
        <v>#REF!</v>
      </c>
      <c r="E21" s="168" t="e" cm="1">
        <f t="array" aca="1" ref="E21" ca="1">INDIRECT("'Temporary Utility Rates'!R"&amp;(ROW()-9)*3+11&amp;"C6",FALSE)</f>
        <v>#REF!</v>
      </c>
      <c r="F21" s="169" t="e" cm="1">
        <f t="array" aca="1" ref="F21" ca="1">INDIRECT("'Temporary Utility Rates'!R"&amp;(ROW()-9)*3+10&amp;"C6",FALSE)</f>
        <v>#REF!</v>
      </c>
    </row>
    <row r="23" spans="1:6">
      <c r="A23" s="110" t="s">
        <v>402</v>
      </c>
      <c r="B23" s="170">
        <v>0</v>
      </c>
    </row>
  </sheetData>
  <sheetProtection selectLockedCells="1"/>
  <mergeCells count="1">
    <mergeCell ref="B7:F7"/>
  </mergeCells>
  <printOptions horizontalCentered="1" verticalCentered="1"/>
  <pageMargins left="0.70866141732283472" right="0.70866141732283472" top="0.9055118110236221" bottom="0.74803149606299213" header="0.31496062992125984" footer="0.31496062992125984"/>
  <pageSetup paperSize="9" scale="74" orientation="landscape" horizontalDpi="200" verticalDpi="200" r:id="rId1"/>
  <headerFooter scaleWithDoc="0">
    <oddHeader>&amp;L&amp;G&amp;R&amp;G</oddHeader>
    <oddFooter>&amp;L&amp;A&amp;C&amp;P of &amp;N&amp;R&amp;D</oddFooter>
  </headerFooter>
  <legacyDrawingHF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2:J14"/>
  <sheetViews>
    <sheetView workbookViewId="0">
      <selection activeCell="E24" sqref="E24"/>
    </sheetView>
  </sheetViews>
  <sheetFormatPr defaultColWidth="8.81640625" defaultRowHeight="12.5"/>
  <cols>
    <col min="1" max="1" width="17.1796875" customWidth="1"/>
    <col min="2" max="2" width="42.1796875" customWidth="1"/>
    <col min="7" max="7" width="12.7265625" customWidth="1"/>
  </cols>
  <sheetData>
    <row r="2" spans="1:10">
      <c r="A2" t="s">
        <v>403</v>
      </c>
      <c r="B2" t="s">
        <v>404</v>
      </c>
    </row>
    <row r="3" spans="1:10">
      <c r="A3" t="s">
        <v>405</v>
      </c>
      <c r="B3" t="s">
        <v>406</v>
      </c>
    </row>
    <row r="4" spans="1:10">
      <c r="A4" t="s">
        <v>407</v>
      </c>
    </row>
    <row r="5" spans="1:10">
      <c r="A5" t="s">
        <v>408</v>
      </c>
      <c r="B5" t="s">
        <v>409</v>
      </c>
    </row>
    <row r="7" spans="1:10">
      <c r="A7" t="s">
        <v>410</v>
      </c>
      <c r="B7">
        <v>0</v>
      </c>
    </row>
    <row r="8" spans="1:10">
      <c r="A8" t="s">
        <v>411</v>
      </c>
      <c r="B8">
        <v>0</v>
      </c>
    </row>
    <row r="10" spans="1:10">
      <c r="A10" t="s">
        <v>412</v>
      </c>
      <c r="C10" t="s">
        <v>413</v>
      </c>
      <c r="E10" t="s">
        <v>414</v>
      </c>
      <c r="G10" t="s">
        <v>415</v>
      </c>
      <c r="I10" t="s">
        <v>416</v>
      </c>
      <c r="J10" t="str">
        <f>"A1:Y"&amp;SC_Cost_Offset</f>
        <v>A1:Y50</v>
      </c>
    </row>
    <row r="11" spans="1:10">
      <c r="D11">
        <f>MAX(D12:D12)</f>
        <v>79</v>
      </c>
      <c r="F11">
        <f>MAX(F12:F12)</f>
        <v>40</v>
      </c>
      <c r="H11">
        <v>40</v>
      </c>
      <c r="J11">
        <f>MAX(J12:J12)</f>
        <v>50</v>
      </c>
    </row>
    <row r="12" spans="1:10">
      <c r="A12" t="s">
        <v>417</v>
      </c>
      <c r="B12" t="s">
        <v>418</v>
      </c>
      <c r="C12">
        <v>79</v>
      </c>
      <c r="D12">
        <f>C12*(LEN($B12)&gt;0)</f>
        <v>79</v>
      </c>
      <c r="E12">
        <v>40</v>
      </c>
      <c r="F12">
        <f t="shared" ref="F12:H12" si="0">E12*(LEN($B12)&gt;0)</f>
        <v>40</v>
      </c>
      <c r="G12">
        <v>30</v>
      </c>
      <c r="H12">
        <f t="shared" si="0"/>
        <v>30</v>
      </c>
      <c r="I12">
        <v>50</v>
      </c>
      <c r="J12">
        <f t="shared" ref="J12" si="1">I12*(LEN($B12)&gt;0)</f>
        <v>50</v>
      </c>
    </row>
    <row r="13" spans="1:10">
      <c r="B13" t="s">
        <v>419</v>
      </c>
    </row>
    <row r="14" spans="1:10">
      <c r="B14" t="s">
        <v>420</v>
      </c>
    </row>
  </sheetData>
  <customSheetViews>
    <customSheetView guid="{482D6BF3-1E87-4455-8864-8E3D358E2676}">
      <selection activeCell="F11" sqref="F11"/>
      <pageMargins left="0" right="0" top="0" bottom="0" header="0" footer="0"/>
    </customSheetView>
  </customSheetViews>
  <phoneticPr fontId="26"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FF00"/>
    <pageSetUpPr fitToPage="1"/>
  </sheetPr>
  <dimension ref="A1:L18"/>
  <sheetViews>
    <sheetView showGridLines="0" tabSelected="1" view="pageBreakPreview" zoomScale="55" zoomScaleNormal="55" zoomScaleSheetLayoutView="55" workbookViewId="0">
      <selection activeCell="D12" sqref="D12"/>
    </sheetView>
  </sheetViews>
  <sheetFormatPr defaultColWidth="8.81640625" defaultRowHeight="12.5"/>
  <cols>
    <col min="1" max="1" width="24.7265625" customWidth="1"/>
    <col min="2" max="2" width="42.1796875" customWidth="1"/>
    <col min="3" max="3" width="20.54296875" customWidth="1"/>
    <col min="4" max="4" width="40.54296875" customWidth="1"/>
    <col min="5" max="5" width="20.54296875" customWidth="1"/>
    <col min="6" max="6" width="40.54296875" customWidth="1"/>
    <col min="7" max="7" width="20.54296875" customWidth="1"/>
    <col min="8" max="8" width="40.54296875" customWidth="1"/>
    <col min="9" max="9" width="20.54296875" customWidth="1"/>
    <col min="10" max="10" width="40.54296875" customWidth="1"/>
    <col min="11" max="11" width="20.54296875" customWidth="1"/>
    <col min="12" max="12" width="40.54296875" customWidth="1"/>
  </cols>
  <sheetData>
    <row r="1" spans="1:12">
      <c r="A1" t="str">
        <f>" Tender ID: "&amp;TenderID</f>
        <v xml:space="preserve"> Tender ID: WP25007</v>
      </c>
    </row>
    <row r="2" spans="1:12">
      <c r="A2" t="str">
        <f>"Tender: "&amp;TenderFullName</f>
        <v>Tender: Provision of Facility Management Services for  New Jazan Airport</v>
      </c>
    </row>
    <row r="3" spans="1:12">
      <c r="A3" t="str">
        <f>"Bidder: " &amp; BidderName</f>
        <v xml:space="preserve">Bidder: </v>
      </c>
    </row>
    <row r="6" spans="1:12" ht="13">
      <c r="A6" s="1" t="s">
        <v>62</v>
      </c>
    </row>
    <row r="7" spans="1:12" ht="36.75" customHeight="1">
      <c r="A7" s="479" t="s">
        <v>63</v>
      </c>
      <c r="B7" s="479"/>
      <c r="C7" s="479"/>
      <c r="D7" s="479"/>
    </row>
    <row r="9" spans="1:12" ht="13.5" thickBot="1">
      <c r="B9" s="478"/>
      <c r="C9" s="478"/>
      <c r="D9" s="478"/>
    </row>
    <row r="10" spans="1:12" s="4" customFormat="1" ht="30" customHeight="1" thickBot="1">
      <c r="A10" s="100" t="s">
        <v>64</v>
      </c>
      <c r="B10" s="101"/>
      <c r="C10" s="480" t="s">
        <v>65</v>
      </c>
      <c r="D10" s="477"/>
      <c r="E10" s="476" t="s">
        <v>66</v>
      </c>
      <c r="F10" s="477"/>
      <c r="G10" s="476" t="s">
        <v>67</v>
      </c>
      <c r="H10" s="477"/>
      <c r="I10" s="476" t="s">
        <v>68</v>
      </c>
      <c r="J10" s="477"/>
      <c r="K10" s="476" t="s">
        <v>69</v>
      </c>
      <c r="L10" s="477"/>
    </row>
    <row r="11" spans="1:12" s="4" customFormat="1" ht="30" customHeight="1" thickBot="1">
      <c r="A11" s="103"/>
      <c r="B11" s="104"/>
      <c r="C11" s="105" t="s">
        <v>70</v>
      </c>
      <c r="D11" s="102" t="s">
        <v>71</v>
      </c>
      <c r="E11" s="105" t="s">
        <v>70</v>
      </c>
      <c r="F11" s="102" t="s">
        <v>71</v>
      </c>
      <c r="G11" s="105" t="s">
        <v>70</v>
      </c>
      <c r="H11" s="102" t="s">
        <v>71</v>
      </c>
      <c r="I11" s="105" t="s">
        <v>70</v>
      </c>
      <c r="J11" s="102" t="s">
        <v>71</v>
      </c>
      <c r="K11" s="105" t="s">
        <v>70</v>
      </c>
      <c r="L11" s="102" t="s">
        <v>71</v>
      </c>
    </row>
    <row r="12" spans="1:12" ht="50.15" customHeight="1" thickBot="1">
      <c r="A12" s="106" t="s">
        <v>72</v>
      </c>
      <c r="B12" s="107" t="s">
        <v>73</v>
      </c>
      <c r="C12" s="96">
        <f ca="1">'Summary Detailed'!$F9</f>
        <v>0</v>
      </c>
      <c r="D12" s="97"/>
      <c r="E12" s="96">
        <f>'Summary Detailed'!$F10</f>
        <v>0</v>
      </c>
      <c r="F12" s="97"/>
      <c r="G12" s="96">
        <f>'Summary Detailed'!$F11</f>
        <v>0</v>
      </c>
      <c r="H12" s="97"/>
      <c r="I12" s="96">
        <f>'Summary Detailed'!$F12</f>
        <v>0</v>
      </c>
      <c r="J12" s="97"/>
      <c r="K12" s="96">
        <f>'Summary Detailed'!$F13</f>
        <v>0</v>
      </c>
      <c r="L12" s="97"/>
    </row>
    <row r="13" spans="1:12" ht="50.15" customHeight="1" thickBot="1">
      <c r="A13" s="106" t="s">
        <v>74</v>
      </c>
      <c r="B13" s="107" t="s">
        <v>73</v>
      </c>
      <c r="C13" s="96">
        <f ca="1">'Summary Detailed'!$G9</f>
        <v>0</v>
      </c>
      <c r="D13" s="97"/>
      <c r="E13" s="96">
        <f>'Summary Detailed'!$G10</f>
        <v>0</v>
      </c>
      <c r="F13" s="97"/>
      <c r="G13" s="96">
        <f>'Summary Detailed'!$G11</f>
        <v>0</v>
      </c>
      <c r="H13" s="97"/>
      <c r="I13" s="96">
        <f>'Summary Detailed'!$G12</f>
        <v>0</v>
      </c>
      <c r="J13" s="97"/>
      <c r="K13" s="96">
        <f>'Summary Detailed'!$G13</f>
        <v>0</v>
      </c>
      <c r="L13" s="97"/>
    </row>
    <row r="14" spans="1:12" ht="50.15" customHeight="1" thickBot="1">
      <c r="A14" s="106" t="s">
        <v>75</v>
      </c>
      <c r="B14" s="107" t="s">
        <v>73</v>
      </c>
      <c r="C14" s="96">
        <f ca="1">'Summary Detailed'!$H9</f>
        <v>0</v>
      </c>
      <c r="D14" s="97"/>
      <c r="E14" s="96">
        <f>'Summary Detailed'!$H10</f>
        <v>0</v>
      </c>
      <c r="F14" s="97"/>
      <c r="G14" s="96">
        <f>'Summary Detailed'!$H11</f>
        <v>0</v>
      </c>
      <c r="H14" s="97"/>
      <c r="I14" s="96">
        <f>'Summary Detailed'!$H12</f>
        <v>0</v>
      </c>
      <c r="J14" s="97"/>
      <c r="K14" s="96">
        <f>'Summary Detailed'!$H13</f>
        <v>0</v>
      </c>
      <c r="L14" s="97"/>
    </row>
    <row r="15" spans="1:12" ht="50.15" customHeight="1" thickBot="1">
      <c r="A15" s="106" t="s">
        <v>76</v>
      </c>
      <c r="B15" s="107" t="s">
        <v>77</v>
      </c>
      <c r="C15" s="96">
        <f ca="1">'Summary Detailed'!$I9</f>
        <v>0</v>
      </c>
      <c r="D15" s="97"/>
      <c r="E15" s="96">
        <f>'Summary Detailed'!$I10</f>
        <v>0</v>
      </c>
      <c r="F15" s="97"/>
      <c r="G15" s="96">
        <f>'Summary Detailed'!$I11</f>
        <v>0</v>
      </c>
      <c r="H15" s="97"/>
      <c r="I15" s="96">
        <f>'Summary Detailed'!$I12</f>
        <v>0</v>
      </c>
      <c r="J15" s="97"/>
      <c r="K15" s="96">
        <f>'Summary Detailed'!$I13</f>
        <v>0</v>
      </c>
      <c r="L15" s="97"/>
    </row>
    <row r="16" spans="1:12" s="11" customFormat="1" ht="50.15" customHeight="1" thickBot="1">
      <c r="A16" s="108" t="s">
        <v>78</v>
      </c>
      <c r="B16" s="109" t="s">
        <v>79</v>
      </c>
      <c r="C16" s="98">
        <f ca="1">SUM(C12:C15)</f>
        <v>0</v>
      </c>
      <c r="D16" s="99"/>
      <c r="E16" s="98">
        <f>SUM(E12:E15)</f>
        <v>0</v>
      </c>
      <c r="F16" s="99"/>
      <c r="G16" s="98">
        <f>SUM(G12:G15)</f>
        <v>0</v>
      </c>
      <c r="H16" s="99"/>
      <c r="I16" s="98">
        <f>SUM(I12:I15)</f>
        <v>0</v>
      </c>
      <c r="J16" s="99"/>
      <c r="K16" s="98">
        <f>SUM(K12:K15)</f>
        <v>0</v>
      </c>
      <c r="L16" s="99"/>
    </row>
    <row r="17" spans="2:4" ht="13" thickTop="1">
      <c r="B17" s="6"/>
      <c r="C17" s="7"/>
      <c r="D17" s="7"/>
    </row>
    <row r="18" spans="2:4" ht="33.75" customHeight="1"/>
  </sheetData>
  <sheetProtection selectLockedCells="1"/>
  <customSheetViews>
    <customSheetView guid="{482D6BF3-1E87-4455-8864-8E3D358E2676}" showGridLines="0" fitToPage="1">
      <selection activeCell="C12" sqref="C12"/>
      <pageMargins left="0" right="0" top="0" bottom="0" header="0" footer="0"/>
      <pageSetup paperSize="9" scale="53" fitToHeight="0" orientation="portrait" r:id="rId1"/>
      <headerFooter>
        <oddHeader>&amp;L&amp;G&amp;R&amp;G</oddHeader>
        <oddFooter>&amp;L&amp;9&amp;A&amp;C&amp;P of &amp;N&amp;R&amp;D</oddFooter>
      </headerFooter>
    </customSheetView>
  </customSheetViews>
  <mergeCells count="7">
    <mergeCell ref="G10:H10"/>
    <mergeCell ref="I10:J10"/>
    <mergeCell ref="K10:L10"/>
    <mergeCell ref="B9:D9"/>
    <mergeCell ref="A7:D7"/>
    <mergeCell ref="C10:D10"/>
    <mergeCell ref="E10:F10"/>
  </mergeCells>
  <pageMargins left="0.70866141732283472" right="0.70866141732283472" top="0.9055118110236221" bottom="0.51181102362204722" header="0.31496062992125984" footer="0.31496062992125984"/>
  <pageSetup paperSize="8" scale="52" orientation="landscape" r:id="rId2"/>
  <headerFooter>
    <oddHeader>&amp;L&amp;G&amp;R&amp;G</oddHeader>
    <oddFooter>&amp;L&amp;9&amp;A&amp;C&amp;P of &amp;N&amp;R&amp;D</oddFooter>
  </headerFooter>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FF00"/>
    <pageSetUpPr fitToPage="1"/>
  </sheetPr>
  <dimension ref="A1:N19"/>
  <sheetViews>
    <sheetView showGridLines="0" view="pageBreakPreview" zoomScaleNormal="85" zoomScaleSheetLayoutView="100" zoomScalePageLayoutView="93" workbookViewId="0">
      <pane xSplit="2" ySplit="8" topLeftCell="C11" activePane="bottomRight" state="frozen"/>
      <selection pane="topRight" activeCell="C1" sqref="C1"/>
      <selection pane="bottomLeft" activeCell="A9" sqref="A9"/>
      <selection pane="bottomRight" activeCell="F12" sqref="F12"/>
    </sheetView>
  </sheetViews>
  <sheetFormatPr defaultColWidth="8.7265625" defaultRowHeight="12.5"/>
  <cols>
    <col min="1" max="1" width="14.453125" customWidth="1"/>
    <col min="2" max="2" width="70.453125" customWidth="1"/>
    <col min="3" max="4" width="12.54296875" customWidth="1"/>
    <col min="5" max="5" width="15.453125" customWidth="1"/>
    <col min="6" max="9" width="15.54296875" customWidth="1"/>
    <col min="10" max="10" width="15.7265625" style="5" customWidth="1"/>
    <col min="11" max="13" width="8.7265625" customWidth="1"/>
    <col min="14" max="14" width="8.7265625" style="120" customWidth="1"/>
    <col min="15" max="26" width="8.7265625" customWidth="1"/>
  </cols>
  <sheetData>
    <row r="1" spans="1:14">
      <c r="A1" t="s">
        <v>80</v>
      </c>
    </row>
    <row r="2" spans="1:14">
      <c r="A2" t="s">
        <v>81</v>
      </c>
    </row>
    <row r="3" spans="1:14">
      <c r="A3" t="s">
        <v>82</v>
      </c>
    </row>
    <row r="5" spans="1:14" ht="44.5">
      <c r="A5" s="146" t="s">
        <v>83</v>
      </c>
      <c r="B5" s="146"/>
      <c r="C5" s="146"/>
      <c r="D5" s="146"/>
      <c r="E5" s="83"/>
      <c r="F5" s="83"/>
      <c r="G5" s="83"/>
      <c r="H5" s="83"/>
      <c r="I5" s="83"/>
      <c r="J5" s="83"/>
    </row>
    <row r="6" spans="1:14" ht="13.5" customHeight="1" thickBot="1"/>
    <row r="7" spans="1:14" s="4" customFormat="1" ht="30" customHeight="1" thickBot="1">
      <c r="A7" s="35"/>
      <c r="B7" s="35" t="s">
        <v>84</v>
      </c>
      <c r="C7" s="35"/>
      <c r="D7" s="35"/>
      <c r="E7" s="35"/>
      <c r="F7" s="481" t="s">
        <v>85</v>
      </c>
      <c r="G7" s="481"/>
      <c r="H7" s="481"/>
      <c r="I7" s="481"/>
      <c r="J7" s="481"/>
      <c r="L7" s="129"/>
    </row>
    <row r="8" spans="1:14" s="4" customFormat="1" ht="30" customHeight="1" thickBot="1">
      <c r="A8" s="35"/>
      <c r="B8" s="35"/>
      <c r="C8" s="35"/>
      <c r="D8" s="35"/>
      <c r="E8" s="35"/>
      <c r="F8" s="117" t="s">
        <v>86</v>
      </c>
      <c r="G8" s="117" t="s">
        <v>87</v>
      </c>
      <c r="H8" s="117" t="s">
        <v>88</v>
      </c>
      <c r="I8" s="117" t="s">
        <v>89</v>
      </c>
      <c r="J8" s="117" t="s">
        <v>90</v>
      </c>
      <c r="N8" s="129"/>
    </row>
    <row r="9" spans="1:14" s="4" customFormat="1" ht="30" customHeight="1" thickBot="1">
      <c r="A9" s="145" t="s">
        <v>78</v>
      </c>
      <c r="B9" s="144" t="s">
        <v>91</v>
      </c>
      <c r="C9" s="482"/>
      <c r="D9" s="482"/>
      <c r="E9" s="483"/>
      <c r="F9" s="143">
        <f ca="1">SUM(F16:F19)</f>
        <v>0</v>
      </c>
      <c r="G9" s="142">
        <f t="shared" ref="G9:I9" ca="1" si="0">SUM(G16:G19)</f>
        <v>0</v>
      </c>
      <c r="H9" s="142">
        <f t="shared" ca="1" si="0"/>
        <v>0</v>
      </c>
      <c r="I9" s="142">
        <f t="shared" ca="1" si="0"/>
        <v>0</v>
      </c>
      <c r="J9" s="141"/>
      <c r="K9"/>
      <c r="N9" s="129"/>
    </row>
    <row r="10" spans="1:14" s="4" customFormat="1" ht="23.25" customHeight="1">
      <c r="A10"/>
      <c r="B10" s="140" t="s">
        <v>92</v>
      </c>
      <c r="C10" s="139"/>
      <c r="D10" s="139" t="s">
        <v>93</v>
      </c>
      <c r="E10" s="138"/>
      <c r="F10" s="135">
        <f>CFR!H7</f>
        <v>0</v>
      </c>
      <c r="G10" s="134">
        <f>F10</f>
        <v>0</v>
      </c>
      <c r="H10" s="134">
        <f t="shared" ref="H10:I10" si="1">G10</f>
        <v>0</v>
      </c>
      <c r="I10" s="134">
        <f t="shared" si="1"/>
        <v>0</v>
      </c>
      <c r="J10" s="137">
        <f>SUMIF($M$15:$M$19,$K10,J$15:J$19)</f>
        <v>0</v>
      </c>
      <c r="K10"/>
      <c r="N10" s="129"/>
    </row>
    <row r="11" spans="1:14" s="4" customFormat="1" ht="23.25" customHeight="1" thickBot="1">
      <c r="A11"/>
      <c r="B11" s="136" t="s">
        <v>94</v>
      </c>
      <c r="C11" s="357"/>
      <c r="D11" s="357" t="s">
        <v>95</v>
      </c>
      <c r="E11" s="359"/>
      <c r="F11" s="135">
        <f>CFR!J7</f>
        <v>0</v>
      </c>
      <c r="G11" s="134">
        <f t="shared" ref="G11:I11" si="2">F11</f>
        <v>0</v>
      </c>
      <c r="H11" s="134">
        <f t="shared" si="2"/>
        <v>0</v>
      </c>
      <c r="I11" s="134">
        <f t="shared" si="2"/>
        <v>0</v>
      </c>
      <c r="J11" s="133">
        <f>SUMIF($M$15:$M$19,$K11,J$15:J$19)</f>
        <v>0</v>
      </c>
      <c r="K11"/>
      <c r="N11" s="129"/>
    </row>
    <row r="12" spans="1:14" s="4" customFormat="1" ht="23.25" customHeight="1">
      <c r="A12"/>
      <c r="B12" s="140" t="s">
        <v>96</v>
      </c>
      <c r="C12" s="356"/>
      <c r="D12" s="356" t="s">
        <v>97</v>
      </c>
      <c r="E12" s="358"/>
      <c r="F12" s="347">
        <f>'SECURITY EQUIPMENT'!F7</f>
        <v>0</v>
      </c>
      <c r="G12" s="348"/>
      <c r="H12" s="348"/>
      <c r="I12" s="348"/>
      <c r="J12" s="349">
        <f>SUMIF($M$15:$M$19,$K12,J$15:J$19)</f>
        <v>0</v>
      </c>
      <c r="K12"/>
      <c r="N12" s="129"/>
    </row>
    <row r="13" spans="1:14" s="4" customFormat="1" ht="18" customHeight="1" thickBot="1">
      <c r="A13"/>
      <c r="B13" s="355" t="s">
        <v>98</v>
      </c>
      <c r="C13" s="132"/>
      <c r="D13" s="131" t="s">
        <v>99</v>
      </c>
      <c r="E13" s="130"/>
      <c r="F13" s="350"/>
      <c r="G13" s="351"/>
      <c r="H13" s="351"/>
      <c r="I13" s="351"/>
      <c r="J13" s="352">
        <f>SUMIF($M$15:$M$19,$K13,J$15:J$19)</f>
        <v>0</v>
      </c>
      <c r="K13"/>
      <c r="N13" s="129"/>
    </row>
    <row r="14" spans="1:14" s="4" customFormat="1" ht="26.15" customHeight="1" thickBot="1">
      <c r="N14" s="129"/>
    </row>
    <row r="15" spans="1:14" ht="18" customHeight="1">
      <c r="A15" s="488" t="s">
        <v>100</v>
      </c>
      <c r="B15" s="489"/>
      <c r="C15" s="489"/>
      <c r="D15" s="484"/>
      <c r="E15" s="485"/>
      <c r="F15" s="128"/>
      <c r="G15" s="127"/>
      <c r="H15" s="127"/>
      <c r="I15" s="127"/>
      <c r="J15" s="126"/>
    </row>
    <row r="16" spans="1:14" ht="15" customHeight="1">
      <c r="A16" s="125"/>
      <c r="B16" s="9" t="s">
        <v>101</v>
      </c>
      <c r="C16" s="124"/>
      <c r="D16" s="484"/>
      <c r="E16" s="485"/>
      <c r="F16" s="123" cm="1">
        <f t="array" aca="1" ref="F16" ca="1">INDIRECT("'"&amp;F$8&amp;"'!v24",1)</f>
        <v>0</v>
      </c>
      <c r="G16" s="123" cm="1">
        <f t="array" aca="1" ref="G16" ca="1">INDIRECT("'"&amp;G$8&amp;"'!v24",1)</f>
        <v>0</v>
      </c>
      <c r="H16" s="123" cm="1">
        <f t="array" aca="1" ref="H16" ca="1">INDIRECT("'"&amp;H$8&amp;"'!v24",1)</f>
        <v>0</v>
      </c>
      <c r="I16" s="123" cm="1">
        <f t="array" aca="1" ref="I16" ca="1">INDIRECT("'"&amp;I$8&amp;"'!v24",1)</f>
        <v>0</v>
      </c>
      <c r="J16" s="122">
        <f ca="1">SUM(F16,G16,H16,I16)</f>
        <v>0</v>
      </c>
    </row>
    <row r="17" spans="1:10" ht="15" customHeight="1">
      <c r="A17" s="121"/>
      <c r="B17" s="9" t="s">
        <v>102</v>
      </c>
      <c r="C17" s="9"/>
      <c r="D17" s="9"/>
      <c r="E17" s="9"/>
      <c r="F17" s="123" cm="1">
        <f t="array" aca="1" ref="F17" ca="1">INDIRECT("'"&amp;F$8&amp;"'!v28",1)</f>
        <v>0</v>
      </c>
      <c r="G17" s="123" cm="1">
        <f t="array" aca="1" ref="G17" ca="1">INDIRECT("'"&amp;G$8&amp;"'!v28",1)</f>
        <v>0</v>
      </c>
      <c r="H17" s="123" cm="1">
        <f t="array" aca="1" ref="H17" ca="1">INDIRECT("'"&amp;H$8&amp;"'!v28",1)</f>
        <v>0</v>
      </c>
      <c r="I17" s="123" cm="1">
        <f t="array" aca="1" ref="I17" ca="1">INDIRECT("'"&amp;I$8&amp;"'!v28",1)</f>
        <v>0</v>
      </c>
      <c r="J17" s="122">
        <f ca="1">SUM(F17,G17,H17,I17)</f>
        <v>0</v>
      </c>
    </row>
    <row r="18" spans="1:10" ht="15" customHeight="1">
      <c r="A18" s="121"/>
      <c r="B18" s="9" t="s">
        <v>103</v>
      </c>
      <c r="C18" s="9"/>
      <c r="D18" s="9"/>
      <c r="E18" s="9"/>
      <c r="F18" s="123" cm="1">
        <f t="array" aca="1" ref="F18" ca="1">INDIRECT("'"&amp;F$8&amp;"'!v40",1)</f>
        <v>0</v>
      </c>
      <c r="G18" s="123" cm="1">
        <f t="array" aca="1" ref="G18" ca="1">INDIRECT("'"&amp;G$8&amp;"'!v40",1)</f>
        <v>0</v>
      </c>
      <c r="H18" s="123" cm="1">
        <f t="array" aca="1" ref="H18" ca="1">INDIRECT("'"&amp;H$8&amp;"'!v40",1)</f>
        <v>0</v>
      </c>
      <c r="I18" s="123" cm="1">
        <f t="array" aca="1" ref="I18" ca="1">INDIRECT("'"&amp;I$8&amp;"'!v40",1)</f>
        <v>0</v>
      </c>
      <c r="J18" s="122">
        <f ca="1">SUM(F18,G18,H18,I18)</f>
        <v>0</v>
      </c>
    </row>
    <row r="19" spans="1:10" ht="15" customHeight="1">
      <c r="A19" s="62"/>
      <c r="B19" s="9" t="s">
        <v>104</v>
      </c>
      <c r="C19" s="486" t="s">
        <v>105</v>
      </c>
      <c r="D19" s="486"/>
      <c r="E19" s="487"/>
      <c r="F19" s="123" cm="1">
        <f t="array" aca="1" ref="F19" ca="1">INDIRECT("'"&amp;F$8&amp;"'!v42",1)</f>
        <v>0</v>
      </c>
      <c r="G19" s="123" cm="1">
        <f t="array" aca="1" ref="G19" ca="1">INDIRECT("'"&amp;G$8&amp;"'!v42",1)</f>
        <v>0</v>
      </c>
      <c r="H19" s="123" cm="1">
        <f t="array" aca="1" ref="H19" ca="1">INDIRECT("'"&amp;H$8&amp;"'!v42",1)</f>
        <v>0</v>
      </c>
      <c r="I19" s="123" cm="1">
        <f t="array" aca="1" ref="I19" ca="1">INDIRECT("'"&amp;I$8&amp;"'!v42",1)</f>
        <v>0</v>
      </c>
      <c r="J19" s="122">
        <f ca="1">SUM(F19,G19,H19,I19)</f>
        <v>0</v>
      </c>
    </row>
  </sheetData>
  <sheetProtection selectLockedCells="1"/>
  <mergeCells count="6">
    <mergeCell ref="F7:J7"/>
    <mergeCell ref="C9:E9"/>
    <mergeCell ref="D16:E16"/>
    <mergeCell ref="C19:E19"/>
    <mergeCell ref="A15:C15"/>
    <mergeCell ref="D15:E15"/>
  </mergeCells>
  <conditionalFormatting sqref="D16:E16">
    <cfRule type="expression" dxfId="14" priority="5">
      <formula>(D16="OPTION")</formula>
    </cfRule>
  </conditionalFormatting>
  <conditionalFormatting sqref="A16">
    <cfRule type="expression" dxfId="13" priority="6">
      <formula>(D16="OPTION")</formula>
    </cfRule>
  </conditionalFormatting>
  <conditionalFormatting sqref="A15:J15">
    <cfRule type="expression" dxfId="12" priority="4">
      <formula>($D15="OPTION")</formula>
    </cfRule>
  </conditionalFormatting>
  <pageMargins left="0.70866141732283472" right="0.70866141732283472" top="1.1023622047244095" bottom="0.51181102362204722" header="0.31496062992125984" footer="0.31496062992125984"/>
  <pageSetup paperSize="8" scale="96" fitToHeight="0" orientation="landscape" errors="NA" r:id="rId1"/>
  <headerFooter scaleWithDoc="0">
    <oddHeader>&amp;L&amp;G&amp;R&amp;G</oddHeader>
    <oddFooter>&amp;L&amp;9&amp;A&amp;C&amp;P of &amp;N&amp;R&amp;D</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FF00"/>
  </sheetPr>
  <dimension ref="A1:H22"/>
  <sheetViews>
    <sheetView view="pageBreakPreview" zoomScale="95" zoomScaleNormal="100" zoomScaleSheetLayoutView="95" workbookViewId="0">
      <selection activeCell="A9" sqref="A9:A18"/>
    </sheetView>
  </sheetViews>
  <sheetFormatPr defaultColWidth="9.1796875" defaultRowHeight="12.5"/>
  <cols>
    <col min="1" max="1" width="45.1796875" style="208" customWidth="1"/>
    <col min="2" max="2" width="12.81640625" style="208" customWidth="1"/>
    <col min="3" max="3" width="9.1796875" style="208"/>
    <col min="4" max="4" width="15.453125" style="208" customWidth="1"/>
    <col min="5" max="5" width="17.1796875" style="208" customWidth="1"/>
    <col min="6" max="6" width="22.1796875" style="208" customWidth="1"/>
    <col min="7" max="7" width="32.1796875" style="208" customWidth="1"/>
    <col min="8" max="8" width="32.81640625" style="208" customWidth="1"/>
    <col min="9" max="16384" width="9.1796875" style="171"/>
  </cols>
  <sheetData>
    <row r="1" spans="1:8" s="229" customFormat="1">
      <c r="A1" s="227" t="str">
        <f>"Tender ID: "&amp;TenderID</f>
        <v>Tender ID: WP25007</v>
      </c>
      <c r="B1" s="228"/>
      <c r="C1" s="228"/>
      <c r="D1" s="228"/>
      <c r="E1" s="228"/>
      <c r="F1" s="228"/>
      <c r="G1" s="228"/>
      <c r="H1" s="228"/>
    </row>
    <row r="2" spans="1:8" s="229" customFormat="1">
      <c r="A2" s="227" t="str">
        <f>"Tender: "&amp;TenderFullName</f>
        <v>Tender: Provision of Facility Management Services for  New Jazan Airport</v>
      </c>
      <c r="B2" s="228"/>
      <c r="C2" s="228"/>
      <c r="D2" s="228"/>
      <c r="E2" s="228"/>
      <c r="F2" s="228"/>
      <c r="G2" s="228"/>
      <c r="H2" s="228"/>
    </row>
    <row r="3" spans="1:8" s="229" customFormat="1">
      <c r="A3" s="227" t="str">
        <f>"Bidder: " &amp; BidderName</f>
        <v xml:space="preserve">Bidder: </v>
      </c>
      <c r="B3" s="228"/>
      <c r="C3" s="228"/>
      <c r="D3" s="228"/>
      <c r="E3" s="228"/>
      <c r="F3" s="228"/>
      <c r="G3" s="228"/>
      <c r="H3" s="228"/>
    </row>
    <row r="4" spans="1:8" s="229" customFormat="1" ht="13" thickBot="1">
      <c r="A4" s="228"/>
      <c r="B4" s="228"/>
      <c r="C4" s="228"/>
      <c r="D4" s="228"/>
      <c r="E4" s="228"/>
      <c r="F4" s="228"/>
      <c r="G4" s="228"/>
      <c r="H4" s="228"/>
    </row>
    <row r="5" spans="1:8" ht="25">
      <c r="A5" s="353" t="s">
        <v>378</v>
      </c>
      <c r="B5" s="216"/>
      <c r="C5" s="216"/>
      <c r="D5" s="216"/>
      <c r="E5" s="216"/>
      <c r="F5" s="217"/>
      <c r="G5" s="217"/>
      <c r="H5" s="218"/>
    </row>
    <row r="6" spans="1:8" ht="45" customHeight="1" thickBot="1">
      <c r="A6" s="219" t="s">
        <v>349</v>
      </c>
      <c r="B6" s="210" t="s">
        <v>352</v>
      </c>
      <c r="C6" s="211" t="s">
        <v>353</v>
      </c>
      <c r="D6" s="211" t="s">
        <v>354</v>
      </c>
      <c r="E6" s="212" t="s">
        <v>379</v>
      </c>
      <c r="F6" s="212" t="s">
        <v>380</v>
      </c>
      <c r="G6" s="212" t="s">
        <v>357</v>
      </c>
      <c r="H6" s="212" t="s">
        <v>358</v>
      </c>
    </row>
    <row r="7" spans="1:8" ht="33.65" customHeight="1">
      <c r="A7" s="287" t="s">
        <v>381</v>
      </c>
      <c r="B7" s="297"/>
      <c r="C7" s="298"/>
      <c r="D7" s="298"/>
      <c r="E7" s="299"/>
      <c r="F7" s="394">
        <f>SUM(F9:F18)</f>
        <v>0</v>
      </c>
      <c r="G7" s="286"/>
      <c r="H7" s="394">
        <f>SUM(H9:H18)</f>
        <v>0</v>
      </c>
    </row>
    <row r="8" spans="1:8" ht="13.5" customHeight="1">
      <c r="A8" s="288"/>
      <c r="B8" s="290"/>
      <c r="C8" s="291"/>
      <c r="D8" s="291"/>
      <c r="E8" s="292"/>
      <c r="F8" s="292"/>
      <c r="G8" s="293"/>
      <c r="H8" s="294"/>
    </row>
    <row r="9" spans="1:8" ht="18" customHeight="1">
      <c r="A9" s="226" t="s">
        <v>382</v>
      </c>
      <c r="B9" s="276">
        <v>1</v>
      </c>
      <c r="C9" s="278" t="s">
        <v>362</v>
      </c>
      <c r="D9" s="220">
        <v>5</v>
      </c>
      <c r="E9" s="284">
        <v>0</v>
      </c>
      <c r="F9" s="214">
        <f t="shared" ref="F9:F18" si="0">ROUND(D9*E9,2)</f>
        <v>0</v>
      </c>
      <c r="G9" s="284">
        <v>0</v>
      </c>
      <c r="H9" s="280">
        <f>ROUND(D9*G9,2)</f>
        <v>0</v>
      </c>
    </row>
    <row r="10" spans="1:8" ht="18" customHeight="1">
      <c r="A10" s="226" t="s">
        <v>383</v>
      </c>
      <c r="B10" s="276">
        <v>1</v>
      </c>
      <c r="C10" s="278" t="s">
        <v>362</v>
      </c>
      <c r="D10" s="220">
        <v>21</v>
      </c>
      <c r="E10" s="284">
        <v>0</v>
      </c>
      <c r="F10" s="214">
        <f t="shared" si="0"/>
        <v>0</v>
      </c>
      <c r="G10" s="284">
        <v>0</v>
      </c>
      <c r="H10" s="280">
        <f t="shared" ref="H10:H18" si="1">ROUND(D10*G10,2)</f>
        <v>0</v>
      </c>
    </row>
    <row r="11" spans="1:8" ht="18" customHeight="1">
      <c r="A11" s="226" t="s">
        <v>384</v>
      </c>
      <c r="B11" s="276">
        <v>1</v>
      </c>
      <c r="C11" s="278" t="s">
        <v>362</v>
      </c>
      <c r="D11" s="220">
        <v>6</v>
      </c>
      <c r="E11" s="284">
        <v>0</v>
      </c>
      <c r="F11" s="214">
        <f t="shared" si="0"/>
        <v>0</v>
      </c>
      <c r="G11" s="284">
        <v>0</v>
      </c>
      <c r="H11" s="280">
        <f t="shared" si="1"/>
        <v>0</v>
      </c>
    </row>
    <row r="12" spans="1:8" ht="18" customHeight="1">
      <c r="A12" s="226" t="s">
        <v>385</v>
      </c>
      <c r="B12" s="276">
        <v>1</v>
      </c>
      <c r="C12" s="278" t="s">
        <v>362</v>
      </c>
      <c r="D12" s="220">
        <v>20</v>
      </c>
      <c r="E12" s="284">
        <v>0</v>
      </c>
      <c r="F12" s="214">
        <f t="shared" si="0"/>
        <v>0</v>
      </c>
      <c r="G12" s="284">
        <v>0</v>
      </c>
      <c r="H12" s="280">
        <f t="shared" si="1"/>
        <v>0</v>
      </c>
    </row>
    <row r="13" spans="1:8" ht="18" customHeight="1">
      <c r="A13" s="226" t="s">
        <v>386</v>
      </c>
      <c r="B13" s="276">
        <v>1</v>
      </c>
      <c r="C13" s="278" t="s">
        <v>362</v>
      </c>
      <c r="D13" s="220">
        <v>14</v>
      </c>
      <c r="E13" s="284">
        <v>0</v>
      </c>
      <c r="F13" s="214">
        <f t="shared" si="0"/>
        <v>0</v>
      </c>
      <c r="G13" s="284">
        <v>0</v>
      </c>
      <c r="H13" s="280">
        <f t="shared" si="1"/>
        <v>0</v>
      </c>
    </row>
    <row r="14" spans="1:8" ht="18" customHeight="1">
      <c r="A14" s="226" t="s">
        <v>387</v>
      </c>
      <c r="B14" s="276">
        <v>1</v>
      </c>
      <c r="C14" s="278" t="s">
        <v>362</v>
      </c>
      <c r="D14" s="220">
        <v>21</v>
      </c>
      <c r="E14" s="284">
        <v>0</v>
      </c>
      <c r="F14" s="214">
        <f t="shared" si="0"/>
        <v>0</v>
      </c>
      <c r="G14" s="284">
        <v>0</v>
      </c>
      <c r="H14" s="280">
        <f t="shared" si="1"/>
        <v>0</v>
      </c>
    </row>
    <row r="15" spans="1:8" ht="18" customHeight="1">
      <c r="A15" s="226" t="s">
        <v>388</v>
      </c>
      <c r="B15" s="276">
        <v>1</v>
      </c>
      <c r="C15" s="278" t="s">
        <v>362</v>
      </c>
      <c r="D15" s="220">
        <v>8</v>
      </c>
      <c r="E15" s="284">
        <v>0</v>
      </c>
      <c r="F15" s="214">
        <f t="shared" si="0"/>
        <v>0</v>
      </c>
      <c r="G15" s="284">
        <v>0</v>
      </c>
      <c r="H15" s="280">
        <f t="shared" si="1"/>
        <v>0</v>
      </c>
    </row>
    <row r="16" spans="1:8" ht="18" customHeight="1">
      <c r="A16" s="226" t="s">
        <v>389</v>
      </c>
      <c r="B16" s="276">
        <v>1</v>
      </c>
      <c r="C16" s="278" t="s">
        <v>362</v>
      </c>
      <c r="D16" s="220">
        <v>1</v>
      </c>
      <c r="E16" s="284">
        <v>0</v>
      </c>
      <c r="F16" s="214">
        <f t="shared" si="0"/>
        <v>0</v>
      </c>
      <c r="G16" s="284">
        <v>0</v>
      </c>
      <c r="H16" s="280">
        <f t="shared" si="1"/>
        <v>0</v>
      </c>
    </row>
    <row r="17" spans="1:8" ht="18" customHeight="1">
      <c r="A17" s="226" t="s">
        <v>390</v>
      </c>
      <c r="B17" s="276">
        <v>1</v>
      </c>
      <c r="C17" s="278" t="s">
        <v>362</v>
      </c>
      <c r="D17" s="220">
        <v>1</v>
      </c>
      <c r="E17" s="284">
        <v>0</v>
      </c>
      <c r="F17" s="214">
        <f t="shared" si="0"/>
        <v>0</v>
      </c>
      <c r="G17" s="284">
        <v>0</v>
      </c>
      <c r="H17" s="280">
        <f t="shared" si="1"/>
        <v>0</v>
      </c>
    </row>
    <row r="18" spans="1:8" ht="18" customHeight="1" thickBot="1">
      <c r="A18" s="221" t="s">
        <v>391</v>
      </c>
      <c r="B18" s="276">
        <v>1</v>
      </c>
      <c r="C18" s="278" t="s">
        <v>362</v>
      </c>
      <c r="D18" s="224">
        <v>1</v>
      </c>
      <c r="E18" s="284">
        <v>0</v>
      </c>
      <c r="F18" s="214">
        <f t="shared" si="0"/>
        <v>0</v>
      </c>
      <c r="G18" s="284">
        <v>0</v>
      </c>
      <c r="H18" s="280">
        <f t="shared" si="1"/>
        <v>0</v>
      </c>
    </row>
    <row r="19" spans="1:8" s="229" customFormat="1" ht="15.5">
      <c r="A19" s="230"/>
      <c r="B19" s="228"/>
      <c r="C19" s="228"/>
      <c r="D19" s="228"/>
      <c r="E19" s="228"/>
      <c r="F19" s="228"/>
      <c r="G19" s="228"/>
      <c r="H19" s="228"/>
    </row>
    <row r="20" spans="1:8" ht="30" customHeight="1">
      <c r="A20" s="230"/>
      <c r="B20" s="231"/>
      <c r="C20" s="232"/>
      <c r="D20" s="301"/>
      <c r="E20" s="490"/>
      <c r="F20" s="490"/>
      <c r="G20" s="491"/>
      <c r="H20" s="490"/>
    </row>
    <row r="21" spans="1:8" s="213" customFormat="1" ht="22.5">
      <c r="A21" s="233"/>
      <c r="B21" s="234"/>
      <c r="C21" s="235"/>
      <c r="D21" s="302"/>
      <c r="E21" s="303"/>
      <c r="F21" s="303"/>
      <c r="G21" s="303"/>
      <c r="H21" s="303"/>
    </row>
    <row r="22" spans="1:8">
      <c r="A22" s="228"/>
      <c r="B22" s="228"/>
      <c r="C22" s="228"/>
      <c r="D22" s="228"/>
      <c r="E22" s="228"/>
      <c r="F22" s="228"/>
      <c r="G22" s="300"/>
      <c r="H22" s="228"/>
    </row>
  </sheetData>
  <mergeCells count="2">
    <mergeCell ref="E20:F20"/>
    <mergeCell ref="G20:H20"/>
  </mergeCells>
  <pageMargins left="0.7" right="0.7" top="0.75" bottom="0.75" header="0.3" footer="0.3"/>
  <pageSetup scale="4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FF00"/>
  </sheetPr>
  <dimension ref="A1:J27"/>
  <sheetViews>
    <sheetView view="pageBreakPreview" topLeftCell="A4" zoomScale="87" zoomScaleNormal="100" zoomScaleSheetLayoutView="87" workbookViewId="0">
      <selection activeCell="A20" sqref="A20:A23"/>
    </sheetView>
  </sheetViews>
  <sheetFormatPr defaultColWidth="9.1796875" defaultRowHeight="12.5"/>
  <cols>
    <col min="1" max="1" width="45.1796875" style="208" customWidth="1"/>
    <col min="2" max="2" width="33" style="208" customWidth="1"/>
    <col min="3" max="3" width="9.1796875" style="208"/>
    <col min="4" max="4" width="12.81640625" style="208" customWidth="1"/>
    <col min="5" max="5" width="9.1796875" style="208"/>
    <col min="6" max="6" width="15.453125" style="208" customWidth="1"/>
    <col min="7" max="7" width="14.453125" style="208" customWidth="1"/>
    <col min="8" max="8" width="22.1796875" style="208" customWidth="1"/>
    <col min="9" max="9" width="32.1796875" style="208" customWidth="1"/>
    <col min="10" max="10" width="32.81640625" style="208" customWidth="1"/>
    <col min="11" max="16384" width="9.1796875" style="171"/>
  </cols>
  <sheetData>
    <row r="1" spans="1:10" s="229" customFormat="1">
      <c r="A1" s="227" t="str">
        <f>"Tender ID: "&amp;TenderID</f>
        <v>Tender ID: WP25007</v>
      </c>
      <c r="B1" s="228"/>
      <c r="C1" s="228"/>
      <c r="D1" s="228"/>
      <c r="E1" s="228"/>
      <c r="F1" s="228"/>
      <c r="G1" s="228"/>
      <c r="H1" s="228"/>
      <c r="I1" s="228"/>
      <c r="J1" s="228"/>
    </row>
    <row r="2" spans="1:10" s="229" customFormat="1">
      <c r="A2" s="227" t="str">
        <f>"Tender: "&amp;TenderFullName</f>
        <v>Tender: Provision of Facility Management Services for  New Jazan Airport</v>
      </c>
      <c r="B2" s="228"/>
      <c r="C2" s="228"/>
      <c r="D2" s="228"/>
      <c r="E2" s="228"/>
      <c r="F2" s="228"/>
      <c r="G2" s="228"/>
      <c r="H2" s="228"/>
      <c r="I2" s="228"/>
      <c r="J2" s="228"/>
    </row>
    <row r="3" spans="1:10" s="229" customFormat="1">
      <c r="A3" s="227" t="str">
        <f>"Bidder: " &amp; BidderName</f>
        <v xml:space="preserve">Bidder: </v>
      </c>
      <c r="B3" s="228"/>
      <c r="C3" s="228"/>
      <c r="D3" s="228"/>
      <c r="E3" s="228"/>
      <c r="F3" s="228"/>
      <c r="G3" s="228"/>
      <c r="H3" s="228"/>
      <c r="I3" s="228"/>
      <c r="J3" s="228"/>
    </row>
    <row r="4" spans="1:10" s="229" customFormat="1" ht="13" thickBot="1">
      <c r="A4" s="228"/>
      <c r="B4" s="228"/>
      <c r="C4" s="228"/>
      <c r="D4" s="228"/>
      <c r="E4" s="228"/>
      <c r="F4" s="228"/>
      <c r="G4" s="228"/>
      <c r="H4" s="228"/>
      <c r="I4" s="228"/>
      <c r="J4" s="228"/>
    </row>
    <row r="5" spans="1:10" ht="25">
      <c r="A5" s="215" t="s">
        <v>348</v>
      </c>
      <c r="B5" s="216"/>
      <c r="C5" s="216"/>
      <c r="D5" s="216"/>
      <c r="E5" s="216"/>
      <c r="F5" s="216"/>
      <c r="G5" s="216"/>
      <c r="H5" s="217"/>
      <c r="I5" s="217"/>
      <c r="J5" s="218"/>
    </row>
    <row r="6" spans="1:10" ht="45" customHeight="1" thickBot="1">
      <c r="A6" s="219" t="s">
        <v>349</v>
      </c>
      <c r="B6" s="209" t="s">
        <v>350</v>
      </c>
      <c r="C6" s="209" t="s">
        <v>351</v>
      </c>
      <c r="D6" s="210" t="s">
        <v>352</v>
      </c>
      <c r="E6" s="211" t="s">
        <v>353</v>
      </c>
      <c r="F6" s="211" t="s">
        <v>354</v>
      </c>
      <c r="G6" s="212" t="s">
        <v>355</v>
      </c>
      <c r="H6" s="212" t="s">
        <v>356</v>
      </c>
      <c r="I6" s="212" t="s">
        <v>357</v>
      </c>
      <c r="J6" s="212" t="s">
        <v>358</v>
      </c>
    </row>
    <row r="7" spans="1:10" ht="33.65" customHeight="1">
      <c r="A7" s="287" t="s">
        <v>359</v>
      </c>
      <c r="B7" s="295"/>
      <c r="C7" s="296"/>
      <c r="D7" s="297"/>
      <c r="E7" s="298"/>
      <c r="F7" s="298"/>
      <c r="G7" s="299"/>
      <c r="H7" s="394">
        <f>SUM(H9:H23)</f>
        <v>0</v>
      </c>
      <c r="I7" s="286"/>
      <c r="J7" s="394">
        <f>SUM(J9:J23)</f>
        <v>0</v>
      </c>
    </row>
    <row r="8" spans="1:10" ht="13.5" customHeight="1">
      <c r="A8" s="288"/>
      <c r="B8" s="289"/>
      <c r="C8" s="289"/>
      <c r="D8" s="290"/>
      <c r="E8" s="291"/>
      <c r="F8" s="291"/>
      <c r="G8" s="292"/>
      <c r="H8" s="292"/>
      <c r="I8" s="293"/>
      <c r="J8" s="294"/>
    </row>
    <row r="9" spans="1:10" ht="18" customHeight="1">
      <c r="A9" s="275" t="s">
        <v>360</v>
      </c>
      <c r="B9" s="276" t="s">
        <v>361</v>
      </c>
      <c r="C9" s="277">
        <v>2021</v>
      </c>
      <c r="D9" s="276">
        <v>1</v>
      </c>
      <c r="E9" s="278" t="s">
        <v>362</v>
      </c>
      <c r="F9" s="279">
        <v>1</v>
      </c>
      <c r="G9" s="284">
        <v>0</v>
      </c>
      <c r="H9" s="214">
        <f t="shared" ref="H9:H19" si="0">ROUND(F9*G9,2)</f>
        <v>0</v>
      </c>
      <c r="I9" s="284">
        <v>0</v>
      </c>
      <c r="J9" s="280">
        <f>ROUND(F9*I9,2)</f>
        <v>0</v>
      </c>
    </row>
    <row r="10" spans="1:10" ht="18" customHeight="1">
      <c r="A10" s="275" t="s">
        <v>363</v>
      </c>
      <c r="B10" s="276" t="s">
        <v>364</v>
      </c>
      <c r="C10" s="277">
        <v>2021</v>
      </c>
      <c r="D10" s="276">
        <v>1</v>
      </c>
      <c r="E10" s="278" t="s">
        <v>362</v>
      </c>
      <c r="F10" s="279">
        <v>1</v>
      </c>
      <c r="G10" s="284">
        <v>0</v>
      </c>
      <c r="H10" s="214">
        <f t="shared" si="0"/>
        <v>0</v>
      </c>
      <c r="I10" s="284">
        <v>0</v>
      </c>
      <c r="J10" s="280">
        <f t="shared" ref="J10:J23" si="1">ROUND(F10*I10,2)</f>
        <v>0</v>
      </c>
    </row>
    <row r="11" spans="1:10" ht="18" customHeight="1">
      <c r="A11" s="275" t="s">
        <v>365</v>
      </c>
      <c r="B11" s="276" t="s">
        <v>366</v>
      </c>
      <c r="C11" s="277">
        <v>2011</v>
      </c>
      <c r="D11" s="276">
        <v>1</v>
      </c>
      <c r="E11" s="278" t="s">
        <v>362</v>
      </c>
      <c r="F11" s="279">
        <v>1</v>
      </c>
      <c r="G11" s="284">
        <v>0</v>
      </c>
      <c r="H11" s="214">
        <f t="shared" si="0"/>
        <v>0</v>
      </c>
      <c r="I11" s="284">
        <v>0</v>
      </c>
      <c r="J11" s="280">
        <f t="shared" si="1"/>
        <v>0</v>
      </c>
    </row>
    <row r="12" spans="1:10" ht="18" customHeight="1">
      <c r="A12" s="275" t="s">
        <v>367</v>
      </c>
      <c r="B12" s="276" t="s">
        <v>368</v>
      </c>
      <c r="C12" s="277">
        <v>2009</v>
      </c>
      <c r="D12" s="276">
        <v>1</v>
      </c>
      <c r="E12" s="278" t="s">
        <v>362</v>
      </c>
      <c r="F12" s="279">
        <v>1</v>
      </c>
      <c r="G12" s="284">
        <v>0</v>
      </c>
      <c r="H12" s="214">
        <f t="shared" si="0"/>
        <v>0</v>
      </c>
      <c r="I12" s="284">
        <v>0</v>
      </c>
      <c r="J12" s="280">
        <f t="shared" si="1"/>
        <v>0</v>
      </c>
    </row>
    <row r="13" spans="1:10" ht="18" customHeight="1">
      <c r="A13" s="275" t="s">
        <v>369</v>
      </c>
      <c r="B13" s="276" t="s">
        <v>366</v>
      </c>
      <c r="C13" s="277">
        <v>2014</v>
      </c>
      <c r="D13" s="276">
        <v>1</v>
      </c>
      <c r="E13" s="278" t="s">
        <v>362</v>
      </c>
      <c r="F13" s="279">
        <v>1</v>
      </c>
      <c r="G13" s="284">
        <v>0</v>
      </c>
      <c r="H13" s="214">
        <f t="shared" si="0"/>
        <v>0</v>
      </c>
      <c r="I13" s="284">
        <v>0</v>
      </c>
      <c r="J13" s="280">
        <f t="shared" si="1"/>
        <v>0</v>
      </c>
    </row>
    <row r="14" spans="1:10" ht="18" customHeight="1">
      <c r="A14" s="275" t="s">
        <v>370</v>
      </c>
      <c r="B14" s="276" t="s">
        <v>366</v>
      </c>
      <c r="C14" s="277">
        <v>2020</v>
      </c>
      <c r="D14" s="276">
        <v>1</v>
      </c>
      <c r="E14" s="278" t="s">
        <v>362</v>
      </c>
      <c r="F14" s="279">
        <v>1</v>
      </c>
      <c r="G14" s="284">
        <v>0</v>
      </c>
      <c r="H14" s="214">
        <f t="shared" si="0"/>
        <v>0</v>
      </c>
      <c r="I14" s="284">
        <v>0</v>
      </c>
      <c r="J14" s="280">
        <f t="shared" si="1"/>
        <v>0</v>
      </c>
    </row>
    <row r="15" spans="1:10" ht="18" customHeight="1">
      <c r="A15" s="275" t="s">
        <v>371</v>
      </c>
      <c r="B15" s="276" t="s">
        <v>364</v>
      </c>
      <c r="C15" s="277">
        <v>2021</v>
      </c>
      <c r="D15" s="276">
        <v>1</v>
      </c>
      <c r="E15" s="278" t="s">
        <v>362</v>
      </c>
      <c r="F15" s="279">
        <v>1</v>
      </c>
      <c r="G15" s="284">
        <v>0</v>
      </c>
      <c r="H15" s="214">
        <f t="shared" si="0"/>
        <v>0</v>
      </c>
      <c r="I15" s="284">
        <v>0</v>
      </c>
      <c r="J15" s="280">
        <f t="shared" si="1"/>
        <v>0</v>
      </c>
    </row>
    <row r="16" spans="1:10" ht="18" customHeight="1">
      <c r="A16" s="275" t="s">
        <v>372</v>
      </c>
      <c r="B16" s="276" t="s">
        <v>366</v>
      </c>
      <c r="C16" s="277">
        <v>2020</v>
      </c>
      <c r="D16" s="276">
        <v>1</v>
      </c>
      <c r="E16" s="278" t="s">
        <v>362</v>
      </c>
      <c r="F16" s="279">
        <v>1</v>
      </c>
      <c r="G16" s="284">
        <v>0</v>
      </c>
      <c r="H16" s="214">
        <f t="shared" si="0"/>
        <v>0</v>
      </c>
      <c r="I16" s="284">
        <v>0</v>
      </c>
      <c r="J16" s="280">
        <f t="shared" si="1"/>
        <v>0</v>
      </c>
    </row>
    <row r="17" spans="1:10" ht="18" customHeight="1">
      <c r="A17" s="275" t="s">
        <v>373</v>
      </c>
      <c r="B17" s="276" t="s">
        <v>366</v>
      </c>
      <c r="C17" s="277">
        <v>2022</v>
      </c>
      <c r="D17" s="276">
        <v>1</v>
      </c>
      <c r="E17" s="278" t="s">
        <v>362</v>
      </c>
      <c r="F17" s="279">
        <v>1</v>
      </c>
      <c r="G17" s="284">
        <v>0</v>
      </c>
      <c r="H17" s="214">
        <f t="shared" si="0"/>
        <v>0</v>
      </c>
      <c r="I17" s="284">
        <v>0</v>
      </c>
      <c r="J17" s="280">
        <f t="shared" si="1"/>
        <v>0</v>
      </c>
    </row>
    <row r="18" spans="1:10" ht="18" customHeight="1">
      <c r="A18" s="275" t="s">
        <v>373</v>
      </c>
      <c r="B18" s="276" t="s">
        <v>366</v>
      </c>
      <c r="C18" s="277">
        <v>2020</v>
      </c>
      <c r="D18" s="276">
        <v>1</v>
      </c>
      <c r="E18" s="278" t="s">
        <v>362</v>
      </c>
      <c r="F18" s="279">
        <v>1</v>
      </c>
      <c r="G18" s="284">
        <v>0</v>
      </c>
      <c r="H18" s="214">
        <f t="shared" si="0"/>
        <v>0</v>
      </c>
      <c r="I18" s="284">
        <v>0</v>
      </c>
      <c r="J18" s="280">
        <f t="shared" si="1"/>
        <v>0</v>
      </c>
    </row>
    <row r="19" spans="1:10" ht="18" customHeight="1">
      <c r="A19" s="275" t="s">
        <v>373</v>
      </c>
      <c r="B19" s="276" t="s">
        <v>366</v>
      </c>
      <c r="C19" s="277">
        <v>2023</v>
      </c>
      <c r="D19" s="276">
        <v>1</v>
      </c>
      <c r="E19" s="278" t="s">
        <v>362</v>
      </c>
      <c r="F19" s="279">
        <v>2</v>
      </c>
      <c r="G19" s="284">
        <v>0</v>
      </c>
      <c r="H19" s="214">
        <f t="shared" si="0"/>
        <v>0</v>
      </c>
      <c r="I19" s="284">
        <v>0</v>
      </c>
      <c r="J19" s="280">
        <f t="shared" si="1"/>
        <v>0</v>
      </c>
    </row>
    <row r="20" spans="1:10" ht="18" customHeight="1">
      <c r="A20" s="275" t="s">
        <v>374</v>
      </c>
      <c r="B20" s="276" t="s">
        <v>368</v>
      </c>
      <c r="C20" s="277">
        <v>2023</v>
      </c>
      <c r="D20" s="276">
        <v>1</v>
      </c>
      <c r="E20" s="278" t="s">
        <v>362</v>
      </c>
      <c r="F20" s="279">
        <v>0</v>
      </c>
      <c r="G20" s="284">
        <v>0</v>
      </c>
      <c r="H20" s="214">
        <v>0</v>
      </c>
      <c r="I20" s="284">
        <v>0</v>
      </c>
      <c r="J20" s="280">
        <f t="shared" si="1"/>
        <v>0</v>
      </c>
    </row>
    <row r="21" spans="1:10" ht="18" customHeight="1">
      <c r="A21" s="275" t="s">
        <v>375</v>
      </c>
      <c r="B21" s="276" t="s">
        <v>366</v>
      </c>
      <c r="C21" s="277">
        <v>2010.0000000000002</v>
      </c>
      <c r="D21" s="276">
        <v>1</v>
      </c>
      <c r="E21" s="278" t="s">
        <v>362</v>
      </c>
      <c r="F21" s="279">
        <v>0</v>
      </c>
      <c r="G21" s="284">
        <v>0</v>
      </c>
      <c r="H21" s="214">
        <v>0</v>
      </c>
      <c r="I21" s="284">
        <v>0</v>
      </c>
      <c r="J21" s="280">
        <f t="shared" si="1"/>
        <v>0</v>
      </c>
    </row>
    <row r="22" spans="1:10" ht="18" customHeight="1">
      <c r="A22" s="275" t="s">
        <v>376</v>
      </c>
      <c r="B22" s="276" t="s">
        <v>366</v>
      </c>
      <c r="C22" s="277">
        <v>2009</v>
      </c>
      <c r="D22" s="276">
        <v>1</v>
      </c>
      <c r="E22" s="278" t="s">
        <v>362</v>
      </c>
      <c r="F22" s="279">
        <v>0</v>
      </c>
      <c r="G22" s="284">
        <v>0</v>
      </c>
      <c r="H22" s="214">
        <f>ROUND(F22*G22,2)</f>
        <v>0</v>
      </c>
      <c r="I22" s="284">
        <v>0</v>
      </c>
      <c r="J22" s="280">
        <f t="shared" si="1"/>
        <v>0</v>
      </c>
    </row>
    <row r="23" spans="1:10" ht="18" customHeight="1" thickBot="1">
      <c r="A23" s="221" t="s">
        <v>377</v>
      </c>
      <c r="B23" s="222" t="s">
        <v>366</v>
      </c>
      <c r="C23" s="281">
        <v>2022</v>
      </c>
      <c r="D23" s="222">
        <v>1</v>
      </c>
      <c r="E23" s="223" t="s">
        <v>362</v>
      </c>
      <c r="F23" s="282">
        <v>0</v>
      </c>
      <c r="G23" s="285">
        <v>0</v>
      </c>
      <c r="H23" s="225">
        <f>ROUND(F23*G23,2)</f>
        <v>0</v>
      </c>
      <c r="I23" s="285">
        <v>0</v>
      </c>
      <c r="J23" s="283">
        <f t="shared" si="1"/>
        <v>0</v>
      </c>
    </row>
    <row r="24" spans="1:10" s="229" customFormat="1" ht="15.5">
      <c r="A24" s="230"/>
      <c r="B24" s="231"/>
      <c r="C24" s="231"/>
      <c r="D24" s="228"/>
      <c r="E24" s="228"/>
      <c r="F24" s="228"/>
      <c r="G24" s="228"/>
      <c r="H24" s="228"/>
      <c r="I24" s="228"/>
      <c r="J24" s="228"/>
    </row>
    <row r="25" spans="1:10" ht="30" customHeight="1">
      <c r="A25" s="230"/>
      <c r="B25" s="231"/>
      <c r="C25" s="231"/>
      <c r="D25" s="231"/>
      <c r="E25" s="232"/>
      <c r="F25" s="301"/>
      <c r="G25" s="490"/>
      <c r="H25" s="490"/>
      <c r="I25" s="491"/>
      <c r="J25" s="490"/>
    </row>
    <row r="26" spans="1:10" s="213" customFormat="1" ht="22.5">
      <c r="A26" s="233"/>
      <c r="B26" s="233"/>
      <c r="C26" s="233"/>
      <c r="D26" s="234"/>
      <c r="E26" s="235"/>
      <c r="F26" s="302"/>
      <c r="G26" s="303"/>
      <c r="H26" s="303"/>
      <c r="I26" s="303"/>
      <c r="J26" s="303"/>
    </row>
    <row r="27" spans="1:10">
      <c r="A27" s="228"/>
      <c r="B27" s="228"/>
      <c r="C27" s="228"/>
      <c r="D27" s="228"/>
      <c r="E27" s="228"/>
      <c r="F27" s="228"/>
      <c r="G27" s="228"/>
      <c r="H27" s="228"/>
      <c r="I27" s="300"/>
      <c r="J27" s="228"/>
    </row>
  </sheetData>
  <mergeCells count="2">
    <mergeCell ref="G25:H25"/>
    <mergeCell ref="I25:J25"/>
  </mergeCells>
  <pageMargins left="0.7" right="0.7" top="0.75" bottom="0.75" header="0.3" footer="0.3"/>
  <pageSetup scale="4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00"/>
  </sheetPr>
  <dimension ref="A1:G16"/>
  <sheetViews>
    <sheetView topLeftCell="A6" zoomScale="130" zoomScaleNormal="130" workbookViewId="0">
      <selection activeCell="C11" sqref="C11"/>
    </sheetView>
  </sheetViews>
  <sheetFormatPr defaultColWidth="8.81640625" defaultRowHeight="14"/>
  <cols>
    <col min="1" max="1" width="18" style="92" customWidth="1"/>
    <col min="2" max="2" width="17.26953125" style="92" customWidth="1"/>
    <col min="3" max="6" width="27.453125" style="92" customWidth="1"/>
    <col min="7" max="7" width="19.54296875" style="92" customWidth="1"/>
    <col min="8" max="16384" width="8.81640625" style="92"/>
  </cols>
  <sheetData>
    <row r="1" spans="1:7">
      <c r="A1" s="91" t="s">
        <v>80</v>
      </c>
      <c r="B1" s="91"/>
      <c r="C1" s="91"/>
      <c r="D1" s="91"/>
      <c r="E1" s="91"/>
      <c r="F1" s="91"/>
    </row>
    <row r="2" spans="1:7">
      <c r="A2" s="370" t="s">
        <v>106</v>
      </c>
      <c r="B2" s="91"/>
      <c r="C2" s="91"/>
      <c r="D2" s="91"/>
      <c r="E2" s="91"/>
      <c r="F2" s="91"/>
    </row>
    <row r="3" spans="1:7">
      <c r="A3" s="91" t="str">
        <f>"Bidder: "</f>
        <v xml:space="preserve">Bidder: </v>
      </c>
      <c r="B3" s="492"/>
      <c r="C3" s="493"/>
      <c r="D3" s="93"/>
      <c r="E3" s="93"/>
      <c r="F3" s="91"/>
    </row>
    <row r="4" spans="1:7">
      <c r="A4" s="92" t="s">
        <v>107</v>
      </c>
      <c r="F4" s="91"/>
    </row>
    <row r="5" spans="1:7" ht="15" customHeight="1">
      <c r="C5" s="94" t="s">
        <v>108</v>
      </c>
      <c r="G5" s="94"/>
    </row>
    <row r="6" spans="1:7" ht="15" customHeight="1">
      <c r="G6" s="94"/>
    </row>
    <row r="9" spans="1:7">
      <c r="A9" s="95"/>
      <c r="B9" s="113" t="s">
        <v>109</v>
      </c>
      <c r="C9" s="114" t="s">
        <v>110</v>
      </c>
      <c r="D9" s="114" t="s">
        <v>111</v>
      </c>
      <c r="E9" s="115" t="s">
        <v>112</v>
      </c>
    </row>
    <row r="10" spans="1:7" ht="14.5" thickBot="1">
      <c r="A10" s="119" t="s">
        <v>113</v>
      </c>
      <c r="B10" s="388">
        <f>SUM(B11:B16)</f>
        <v>0</v>
      </c>
      <c r="C10" s="389">
        <f>SUM(C11:C16)</f>
        <v>0</v>
      </c>
      <c r="D10" s="389">
        <f>SUM(D11:D16)</f>
        <v>0</v>
      </c>
      <c r="E10" s="387">
        <f>SUM(E11:E16)</f>
        <v>0</v>
      </c>
    </row>
    <row r="11" spans="1:7" ht="30" customHeight="1" thickTop="1">
      <c r="A11" s="116" t="s">
        <v>114</v>
      </c>
      <c r="B11" s="384">
        <v>0</v>
      </c>
      <c r="C11" s="384">
        <v>0</v>
      </c>
      <c r="D11" s="384">
        <v>0</v>
      </c>
      <c r="E11" s="384">
        <v>0</v>
      </c>
    </row>
    <row r="12" spans="1:7" ht="30" customHeight="1">
      <c r="A12" s="111" t="s">
        <v>115</v>
      </c>
      <c r="B12" s="384">
        <v>0</v>
      </c>
      <c r="C12" s="384">
        <v>0</v>
      </c>
      <c r="D12" s="384">
        <v>0</v>
      </c>
      <c r="E12" s="384">
        <v>0</v>
      </c>
    </row>
    <row r="13" spans="1:7" ht="30" customHeight="1">
      <c r="A13" s="111" t="s">
        <v>116</v>
      </c>
      <c r="B13" s="384">
        <v>0</v>
      </c>
      <c r="C13" s="384">
        <v>0</v>
      </c>
      <c r="D13" s="384">
        <v>0</v>
      </c>
      <c r="E13" s="384">
        <v>0</v>
      </c>
    </row>
    <row r="14" spans="1:7" ht="30" customHeight="1">
      <c r="A14" s="111" t="s">
        <v>117</v>
      </c>
      <c r="B14" s="384">
        <v>0</v>
      </c>
      <c r="C14" s="384">
        <v>0</v>
      </c>
      <c r="D14" s="384">
        <v>0</v>
      </c>
      <c r="E14" s="384">
        <v>0</v>
      </c>
    </row>
    <row r="15" spans="1:7" ht="30" customHeight="1">
      <c r="A15" s="111" t="s">
        <v>118</v>
      </c>
      <c r="B15" s="384">
        <v>0</v>
      </c>
      <c r="C15" s="384">
        <v>0</v>
      </c>
      <c r="D15" s="384">
        <v>0</v>
      </c>
      <c r="E15" s="384">
        <v>0</v>
      </c>
    </row>
    <row r="16" spans="1:7" ht="30" customHeight="1">
      <c r="A16" s="112" t="s">
        <v>119</v>
      </c>
      <c r="B16" s="385">
        <v>0</v>
      </c>
      <c r="C16" s="386">
        <v>0</v>
      </c>
      <c r="D16" s="386">
        <v>0</v>
      </c>
      <c r="E16" s="386">
        <v>0</v>
      </c>
    </row>
  </sheetData>
  <sheetProtection selectLockedCells="1"/>
  <mergeCells count="1">
    <mergeCell ref="B3:C3"/>
  </mergeCells>
  <conditionalFormatting sqref="B3:F3">
    <cfRule type="expression" dxfId="11" priority="1">
      <formula>(B3="Bidder Name")</formula>
    </cfRule>
  </conditionalFormatting>
  <pageMargins left="0.70866141732283505" right="0.70866141732283505" top="0.74803149606299202" bottom="0.74803149606299202" header="0.31496062992126" footer="0.31496062992126"/>
  <pageSetup paperSize="9" orientation="landscape" horizontalDpi="200" verticalDpi="200" r:id="rId1"/>
  <headerFooter>
    <oddHeader>&amp;L&amp;G&amp;R&amp;G</oddHeader>
    <oddFooter>&amp;RWEJH Airport</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FF00"/>
    <pageSetUpPr fitToPage="1"/>
  </sheetPr>
  <dimension ref="A1:W42"/>
  <sheetViews>
    <sheetView showGridLines="0" view="pageBreakPreview" zoomScale="85" zoomScaleNormal="82" zoomScaleSheetLayoutView="85" workbookViewId="0">
      <selection activeCell="D26" sqref="D26"/>
    </sheetView>
  </sheetViews>
  <sheetFormatPr defaultColWidth="8.81640625" defaultRowHeight="12.5"/>
  <cols>
    <col min="1" max="1" width="28.1796875" style="395" customWidth="1"/>
    <col min="2" max="2" width="70.453125" style="395" customWidth="1"/>
    <col min="3" max="3" width="16.54296875" style="395" customWidth="1"/>
    <col min="4" max="4" width="14.54296875" style="395" customWidth="1"/>
    <col min="5" max="5" width="12.7265625" style="395" customWidth="1"/>
    <col min="6" max="6" width="15.54296875" style="395" customWidth="1"/>
    <col min="7" max="7" width="16.81640625" style="395" customWidth="1"/>
    <col min="8" max="9" width="12.7265625" style="395" customWidth="1"/>
    <col min="10" max="22" width="15.7265625" style="396" customWidth="1"/>
    <col min="23" max="24" width="12.26953125" style="395" customWidth="1"/>
    <col min="25" max="16384" width="8.81640625" style="395"/>
  </cols>
  <sheetData>
    <row r="1" spans="1:23">
      <c r="A1" s="395" t="str">
        <f>" Tender ID: "&amp;TenderID</f>
        <v xml:space="preserve"> Tender ID: WP25007</v>
      </c>
    </row>
    <row r="2" spans="1:23">
      <c r="A2" s="395" t="str">
        <f>"Tender: "&amp;TenderFullName</f>
        <v>Tender: Provision of Facility Management Services for  New Jazan Airport</v>
      </c>
    </row>
    <row r="3" spans="1:23">
      <c r="A3" s="395" t="str">
        <f>"Bidder: " &amp; BidderName</f>
        <v xml:space="preserve">Bidder: </v>
      </c>
    </row>
    <row r="5" spans="1:23" ht="13" thickBot="1"/>
    <row r="6" spans="1:23" s="398" customFormat="1" ht="30" customHeight="1">
      <c r="A6" s="511" t="s">
        <v>86</v>
      </c>
      <c r="B6" s="499"/>
      <c r="C6" s="499"/>
      <c r="D6" s="499"/>
      <c r="E6" s="499"/>
      <c r="F6" s="499"/>
      <c r="G6" s="499"/>
      <c r="H6" s="499"/>
      <c r="I6" s="499"/>
      <c r="J6" s="499" t="s">
        <v>85</v>
      </c>
      <c r="K6" s="499"/>
      <c r="L6" s="499"/>
      <c r="M6" s="499"/>
      <c r="N6" s="499"/>
      <c r="O6" s="499"/>
      <c r="P6" s="499"/>
      <c r="Q6" s="499"/>
      <c r="R6" s="499"/>
      <c r="S6" s="499"/>
      <c r="T6" s="499"/>
      <c r="U6" s="499"/>
      <c r="V6" s="500"/>
      <c r="W6" s="397"/>
    </row>
    <row r="7" spans="1:23" s="398" customFormat="1" ht="30" customHeight="1" thickBot="1">
      <c r="A7" s="512"/>
      <c r="B7" s="513"/>
      <c r="C7" s="513"/>
      <c r="D7" s="513"/>
      <c r="E7" s="513"/>
      <c r="F7" s="513"/>
      <c r="G7" s="513"/>
      <c r="H7" s="513"/>
      <c r="I7" s="513"/>
      <c r="J7" s="399" t="s">
        <v>120</v>
      </c>
      <c r="K7" s="399" t="s">
        <v>121</v>
      </c>
      <c r="L7" s="399" t="s">
        <v>122</v>
      </c>
      <c r="M7" s="399" t="s">
        <v>123</v>
      </c>
      <c r="N7" s="399" t="s">
        <v>124</v>
      </c>
      <c r="O7" s="399" t="s">
        <v>125</v>
      </c>
      <c r="P7" s="399" t="s">
        <v>126</v>
      </c>
      <c r="Q7" s="399" t="s">
        <v>127</v>
      </c>
      <c r="R7" s="399" t="s">
        <v>128</v>
      </c>
      <c r="S7" s="399" t="s">
        <v>129</v>
      </c>
      <c r="T7" s="399" t="s">
        <v>130</v>
      </c>
      <c r="U7" s="399" t="s">
        <v>131</v>
      </c>
      <c r="V7" s="400" t="s">
        <v>90</v>
      </c>
      <c r="W7" s="397"/>
    </row>
    <row r="8" spans="1:23" s="398" customFormat="1" ht="30" customHeight="1" thickBot="1">
      <c r="A8" s="401" t="s">
        <v>132</v>
      </c>
      <c r="B8" s="402"/>
      <c r="C8" s="402"/>
      <c r="D8" s="402"/>
      <c r="E8" s="402"/>
      <c r="F8" s="402"/>
      <c r="G8" s="402"/>
      <c r="H8" s="402"/>
      <c r="I8" s="403"/>
      <c r="J8" s="404">
        <f>J24+J28+J40+J42</f>
        <v>0</v>
      </c>
      <c r="K8" s="404">
        <f t="shared" ref="K8:U8" si="0">K24+K28+K40+K42</f>
        <v>0</v>
      </c>
      <c r="L8" s="404">
        <f t="shared" si="0"/>
        <v>0</v>
      </c>
      <c r="M8" s="404">
        <f t="shared" si="0"/>
        <v>0</v>
      </c>
      <c r="N8" s="404">
        <f t="shared" si="0"/>
        <v>0</v>
      </c>
      <c r="O8" s="404">
        <f t="shared" si="0"/>
        <v>0</v>
      </c>
      <c r="P8" s="404">
        <f t="shared" si="0"/>
        <v>0</v>
      </c>
      <c r="Q8" s="404">
        <f t="shared" si="0"/>
        <v>0</v>
      </c>
      <c r="R8" s="404">
        <f t="shared" si="0"/>
        <v>0</v>
      </c>
      <c r="S8" s="404">
        <f t="shared" si="0"/>
        <v>0</v>
      </c>
      <c r="T8" s="404">
        <f t="shared" si="0"/>
        <v>0</v>
      </c>
      <c r="U8" s="404">
        <f t="shared" si="0"/>
        <v>0</v>
      </c>
      <c r="V8" s="404">
        <f>SUM(J8:U8)</f>
        <v>0</v>
      </c>
      <c r="W8" s="397"/>
    </row>
    <row r="9" spans="1:23" s="398" customFormat="1" ht="7.5" customHeight="1">
      <c r="J9" s="397"/>
      <c r="K9" s="397"/>
      <c r="L9" s="397"/>
      <c r="M9" s="397"/>
      <c r="N9" s="397"/>
      <c r="O9" s="397"/>
      <c r="P9" s="397"/>
      <c r="Q9" s="397"/>
      <c r="R9" s="397"/>
      <c r="S9" s="397"/>
      <c r="T9" s="397"/>
      <c r="U9" s="397"/>
      <c r="V9" s="397"/>
      <c r="W9" s="397"/>
    </row>
    <row r="10" spans="1:23" s="398" customFormat="1" ht="7.5" customHeight="1">
      <c r="J10" s="397"/>
      <c r="K10" s="397"/>
      <c r="L10" s="397"/>
      <c r="M10" s="397"/>
      <c r="N10" s="397"/>
      <c r="O10" s="397"/>
      <c r="P10" s="397"/>
      <c r="Q10" s="397"/>
      <c r="R10" s="397"/>
      <c r="S10" s="397"/>
      <c r="T10" s="397"/>
      <c r="U10" s="397"/>
      <c r="V10" s="397"/>
      <c r="W10" s="397"/>
    </row>
    <row r="11" spans="1:23" s="398" customFormat="1" ht="7.5" customHeight="1" thickBot="1">
      <c r="J11" s="397"/>
      <c r="K11" s="397"/>
      <c r="L11" s="397"/>
      <c r="M11" s="397"/>
      <c r="N11" s="397"/>
      <c r="O11" s="397"/>
      <c r="P11" s="397"/>
      <c r="Q11" s="397"/>
      <c r="R11" s="397"/>
      <c r="S11" s="397"/>
      <c r="T11" s="397"/>
      <c r="U11" s="397"/>
      <c r="V11" s="397"/>
      <c r="W11" s="397"/>
    </row>
    <row r="12" spans="1:23" s="398" customFormat="1" ht="30" customHeight="1" thickBot="1">
      <c r="A12" s="501" t="s">
        <v>133</v>
      </c>
      <c r="B12" s="502"/>
      <c r="C12" s="405"/>
      <c r="D12" s="405"/>
      <c r="E12" s="405"/>
      <c r="F12" s="405"/>
      <c r="G12" s="405"/>
      <c r="H12" s="405"/>
      <c r="I12" s="406"/>
      <c r="J12" s="407"/>
      <c r="K12" s="407"/>
      <c r="L12" s="407"/>
      <c r="M12" s="407"/>
      <c r="N12" s="407"/>
      <c r="O12" s="407"/>
      <c r="P12" s="407"/>
      <c r="Q12" s="407"/>
      <c r="R12" s="407"/>
      <c r="S12" s="407"/>
      <c r="T12" s="407"/>
      <c r="U12" s="407"/>
      <c r="V12" s="407"/>
      <c r="W12" s="397"/>
    </row>
    <row r="13" spans="1:23" ht="43.5" customHeight="1">
      <c r="A13" s="506" t="s">
        <v>134</v>
      </c>
      <c r="B13" s="408" t="s">
        <v>135</v>
      </c>
      <c r="C13" s="409" t="s">
        <v>136</v>
      </c>
      <c r="D13" s="409" t="s">
        <v>137</v>
      </c>
      <c r="E13" s="409" t="s">
        <v>138</v>
      </c>
      <c r="F13" s="409" t="s">
        <v>139</v>
      </c>
      <c r="G13" s="409" t="s">
        <v>140</v>
      </c>
      <c r="H13" s="409" t="s">
        <v>141</v>
      </c>
      <c r="I13" s="409" t="s">
        <v>142</v>
      </c>
      <c r="J13" s="503" t="s">
        <v>143</v>
      </c>
      <c r="K13" s="503"/>
      <c r="L13" s="503"/>
      <c r="M13" s="503"/>
      <c r="N13" s="503"/>
      <c r="O13" s="503"/>
      <c r="P13" s="503"/>
      <c r="Q13" s="503"/>
      <c r="R13" s="503"/>
      <c r="S13" s="503"/>
      <c r="T13" s="503"/>
      <c r="U13" s="503"/>
      <c r="V13" s="504"/>
      <c r="W13" s="396"/>
    </row>
    <row r="14" spans="1:23" ht="15" customHeight="1">
      <c r="A14" s="506"/>
      <c r="B14" s="410" t="s">
        <v>144</v>
      </c>
      <c r="C14" s="270">
        <v>0</v>
      </c>
      <c r="D14" s="271">
        <v>0</v>
      </c>
      <c r="E14" s="411">
        <f>C14*(1+D14)</f>
        <v>0</v>
      </c>
      <c r="F14" s="467">
        <v>8</v>
      </c>
      <c r="G14" s="412">
        <f>E14*F14</f>
        <v>0</v>
      </c>
      <c r="H14" s="413">
        <f>'Manpower Summary'!B11</f>
        <v>0</v>
      </c>
      <c r="I14" s="414">
        <f>F14*26</f>
        <v>208</v>
      </c>
      <c r="J14" s="462">
        <f>$H14*$I14</f>
        <v>0</v>
      </c>
      <c r="K14" s="462">
        <f t="shared" ref="K14:U14" si="1">$H$14*$I$14</f>
        <v>0</v>
      </c>
      <c r="L14" s="462">
        <f t="shared" si="1"/>
        <v>0</v>
      </c>
      <c r="M14" s="462">
        <f t="shared" si="1"/>
        <v>0</v>
      </c>
      <c r="N14" s="462">
        <f t="shared" si="1"/>
        <v>0</v>
      </c>
      <c r="O14" s="462">
        <f t="shared" si="1"/>
        <v>0</v>
      </c>
      <c r="P14" s="462">
        <f t="shared" si="1"/>
        <v>0</v>
      </c>
      <c r="Q14" s="462">
        <f t="shared" si="1"/>
        <v>0</v>
      </c>
      <c r="R14" s="462">
        <f t="shared" si="1"/>
        <v>0</v>
      </c>
      <c r="S14" s="462">
        <f t="shared" si="1"/>
        <v>0</v>
      </c>
      <c r="T14" s="462">
        <f t="shared" si="1"/>
        <v>0</v>
      </c>
      <c r="U14" s="462">
        <f t="shared" si="1"/>
        <v>0</v>
      </c>
      <c r="V14" s="415">
        <f>+SUM(J14:U14)</f>
        <v>0</v>
      </c>
      <c r="W14" s="396"/>
    </row>
    <row r="15" spans="1:23" ht="15" customHeight="1">
      <c r="A15" s="506"/>
      <c r="B15" s="410" t="s">
        <v>145</v>
      </c>
      <c r="C15" s="270">
        <v>0</v>
      </c>
      <c r="D15" s="271">
        <v>0</v>
      </c>
      <c r="E15" s="411">
        <f t="shared" ref="E15:E19" si="2">C15*(1+D15)</f>
        <v>0</v>
      </c>
      <c r="F15" s="467">
        <v>8</v>
      </c>
      <c r="G15" s="412">
        <f t="shared" ref="G15:G19" si="3">E15*F15</f>
        <v>0</v>
      </c>
      <c r="H15" s="413">
        <f>'Manpower Summary'!B12</f>
        <v>0</v>
      </c>
      <c r="I15" s="414">
        <f t="shared" ref="I15:I19" si="4">F15*26</f>
        <v>208</v>
      </c>
      <c r="J15" s="462">
        <f t="shared" ref="J15:U15" si="5">$H$15*$I$15</f>
        <v>0</v>
      </c>
      <c r="K15" s="462">
        <f t="shared" si="5"/>
        <v>0</v>
      </c>
      <c r="L15" s="462">
        <f t="shared" si="5"/>
        <v>0</v>
      </c>
      <c r="M15" s="462">
        <f t="shared" si="5"/>
        <v>0</v>
      </c>
      <c r="N15" s="462">
        <f t="shared" si="5"/>
        <v>0</v>
      </c>
      <c r="O15" s="462">
        <f t="shared" si="5"/>
        <v>0</v>
      </c>
      <c r="P15" s="462">
        <f t="shared" si="5"/>
        <v>0</v>
      </c>
      <c r="Q15" s="462">
        <f t="shared" si="5"/>
        <v>0</v>
      </c>
      <c r="R15" s="462">
        <f t="shared" si="5"/>
        <v>0</v>
      </c>
      <c r="S15" s="462">
        <f t="shared" si="5"/>
        <v>0</v>
      </c>
      <c r="T15" s="462">
        <f t="shared" si="5"/>
        <v>0</v>
      </c>
      <c r="U15" s="462">
        <f t="shared" si="5"/>
        <v>0</v>
      </c>
      <c r="V15" s="415">
        <f t="shared" ref="V15:V19" si="6">+SUM(J15:U15)</f>
        <v>0</v>
      </c>
      <c r="W15" s="396"/>
    </row>
    <row r="16" spans="1:23" ht="15" customHeight="1">
      <c r="A16" s="506"/>
      <c r="B16" s="410" t="s">
        <v>146</v>
      </c>
      <c r="C16" s="270">
        <v>0</v>
      </c>
      <c r="D16" s="271">
        <v>0</v>
      </c>
      <c r="E16" s="411">
        <f t="shared" si="2"/>
        <v>0</v>
      </c>
      <c r="F16" s="467">
        <v>8</v>
      </c>
      <c r="G16" s="412">
        <f t="shared" si="3"/>
        <v>0</v>
      </c>
      <c r="H16" s="413">
        <f>'Manpower Summary'!B13</f>
        <v>0</v>
      </c>
      <c r="I16" s="414">
        <f t="shared" si="4"/>
        <v>208</v>
      </c>
      <c r="J16" s="462">
        <f t="shared" ref="J16:U16" si="7">$H$16*$I$16</f>
        <v>0</v>
      </c>
      <c r="K16" s="462">
        <f t="shared" si="7"/>
        <v>0</v>
      </c>
      <c r="L16" s="462">
        <f t="shared" si="7"/>
        <v>0</v>
      </c>
      <c r="M16" s="462">
        <f t="shared" si="7"/>
        <v>0</v>
      </c>
      <c r="N16" s="462">
        <f t="shared" si="7"/>
        <v>0</v>
      </c>
      <c r="O16" s="462">
        <f t="shared" si="7"/>
        <v>0</v>
      </c>
      <c r="P16" s="462">
        <f t="shared" si="7"/>
        <v>0</v>
      </c>
      <c r="Q16" s="462">
        <f t="shared" si="7"/>
        <v>0</v>
      </c>
      <c r="R16" s="462">
        <f t="shared" si="7"/>
        <v>0</v>
      </c>
      <c r="S16" s="462">
        <f t="shared" si="7"/>
        <v>0</v>
      </c>
      <c r="T16" s="462">
        <f t="shared" si="7"/>
        <v>0</v>
      </c>
      <c r="U16" s="462">
        <f t="shared" si="7"/>
        <v>0</v>
      </c>
      <c r="V16" s="415">
        <f t="shared" si="6"/>
        <v>0</v>
      </c>
      <c r="W16" s="396"/>
    </row>
    <row r="17" spans="1:23" ht="15" customHeight="1">
      <c r="A17" s="506"/>
      <c r="B17" s="410" t="s">
        <v>147</v>
      </c>
      <c r="C17" s="270">
        <v>0</v>
      </c>
      <c r="D17" s="271">
        <v>0</v>
      </c>
      <c r="E17" s="411">
        <f t="shared" si="2"/>
        <v>0</v>
      </c>
      <c r="F17" s="467">
        <v>8</v>
      </c>
      <c r="G17" s="412">
        <f t="shared" si="3"/>
        <v>0</v>
      </c>
      <c r="H17" s="413">
        <f>'Manpower Summary'!B14</f>
        <v>0</v>
      </c>
      <c r="I17" s="414">
        <f t="shared" si="4"/>
        <v>208</v>
      </c>
      <c r="J17" s="462">
        <f t="shared" ref="J17:U17" si="8">$H$17*$I$17</f>
        <v>0</v>
      </c>
      <c r="K17" s="462">
        <f t="shared" si="8"/>
        <v>0</v>
      </c>
      <c r="L17" s="462">
        <f t="shared" si="8"/>
        <v>0</v>
      </c>
      <c r="M17" s="462">
        <f t="shared" si="8"/>
        <v>0</v>
      </c>
      <c r="N17" s="462">
        <f t="shared" si="8"/>
        <v>0</v>
      </c>
      <c r="O17" s="462">
        <f t="shared" si="8"/>
        <v>0</v>
      </c>
      <c r="P17" s="462">
        <f t="shared" si="8"/>
        <v>0</v>
      </c>
      <c r="Q17" s="462">
        <f t="shared" si="8"/>
        <v>0</v>
      </c>
      <c r="R17" s="462">
        <f t="shared" si="8"/>
        <v>0</v>
      </c>
      <c r="S17" s="462">
        <f t="shared" si="8"/>
        <v>0</v>
      </c>
      <c r="T17" s="462">
        <f t="shared" si="8"/>
        <v>0</v>
      </c>
      <c r="U17" s="462">
        <f t="shared" si="8"/>
        <v>0</v>
      </c>
      <c r="V17" s="415">
        <f t="shared" si="6"/>
        <v>0</v>
      </c>
      <c r="W17" s="396"/>
    </row>
    <row r="18" spans="1:23" s="417" customFormat="1" ht="15" customHeight="1">
      <c r="A18" s="506"/>
      <c r="B18" s="410" t="s">
        <v>148</v>
      </c>
      <c r="C18" s="270">
        <v>0</v>
      </c>
      <c r="D18" s="271">
        <v>0</v>
      </c>
      <c r="E18" s="411">
        <f t="shared" si="2"/>
        <v>0</v>
      </c>
      <c r="F18" s="467">
        <v>8</v>
      </c>
      <c r="G18" s="412">
        <f t="shared" si="3"/>
        <v>0</v>
      </c>
      <c r="H18" s="413">
        <f>'Manpower Summary'!B15</f>
        <v>0</v>
      </c>
      <c r="I18" s="414">
        <f t="shared" si="4"/>
        <v>208</v>
      </c>
      <c r="J18" s="462">
        <f t="shared" ref="J18:U18" si="9">$H$18*$I$18</f>
        <v>0</v>
      </c>
      <c r="K18" s="462">
        <f t="shared" si="9"/>
        <v>0</v>
      </c>
      <c r="L18" s="462">
        <f t="shared" si="9"/>
        <v>0</v>
      </c>
      <c r="M18" s="462">
        <f t="shared" si="9"/>
        <v>0</v>
      </c>
      <c r="N18" s="462">
        <f t="shared" si="9"/>
        <v>0</v>
      </c>
      <c r="O18" s="462">
        <f t="shared" si="9"/>
        <v>0</v>
      </c>
      <c r="P18" s="462">
        <f t="shared" si="9"/>
        <v>0</v>
      </c>
      <c r="Q18" s="462">
        <f t="shared" si="9"/>
        <v>0</v>
      </c>
      <c r="R18" s="462">
        <f t="shared" si="9"/>
        <v>0</v>
      </c>
      <c r="S18" s="462">
        <f t="shared" si="9"/>
        <v>0</v>
      </c>
      <c r="T18" s="462">
        <f t="shared" si="9"/>
        <v>0</v>
      </c>
      <c r="U18" s="462">
        <f t="shared" si="9"/>
        <v>0</v>
      </c>
      <c r="V18" s="415">
        <f t="shared" si="6"/>
        <v>0</v>
      </c>
      <c r="W18" s="416"/>
    </row>
    <row r="19" spans="1:23" s="417" customFormat="1" ht="15" customHeight="1">
      <c r="A19" s="506"/>
      <c r="B19" s="410" t="s">
        <v>149</v>
      </c>
      <c r="C19" s="270">
        <v>0</v>
      </c>
      <c r="D19" s="271">
        <v>0</v>
      </c>
      <c r="E19" s="411">
        <f t="shared" si="2"/>
        <v>0</v>
      </c>
      <c r="F19" s="467">
        <v>8</v>
      </c>
      <c r="G19" s="412">
        <f t="shared" si="3"/>
        <v>0</v>
      </c>
      <c r="H19" s="413">
        <f>'Manpower Summary'!B16</f>
        <v>0</v>
      </c>
      <c r="I19" s="414">
        <f t="shared" si="4"/>
        <v>208</v>
      </c>
      <c r="J19" s="462">
        <f t="shared" ref="J19:U19" si="10">$H$19*$I$19</f>
        <v>0</v>
      </c>
      <c r="K19" s="462">
        <f t="shared" si="10"/>
        <v>0</v>
      </c>
      <c r="L19" s="462">
        <f t="shared" si="10"/>
        <v>0</v>
      </c>
      <c r="M19" s="462">
        <f t="shared" si="10"/>
        <v>0</v>
      </c>
      <c r="N19" s="462">
        <f t="shared" si="10"/>
        <v>0</v>
      </c>
      <c r="O19" s="462">
        <f t="shared" si="10"/>
        <v>0</v>
      </c>
      <c r="P19" s="462">
        <f t="shared" si="10"/>
        <v>0</v>
      </c>
      <c r="Q19" s="462">
        <f t="shared" si="10"/>
        <v>0</v>
      </c>
      <c r="R19" s="462">
        <f t="shared" si="10"/>
        <v>0</v>
      </c>
      <c r="S19" s="462">
        <f t="shared" si="10"/>
        <v>0</v>
      </c>
      <c r="T19" s="462">
        <f t="shared" si="10"/>
        <v>0</v>
      </c>
      <c r="U19" s="462">
        <f t="shared" si="10"/>
        <v>0</v>
      </c>
      <c r="V19" s="415">
        <f t="shared" si="6"/>
        <v>0</v>
      </c>
      <c r="W19" s="416"/>
    </row>
    <row r="20" spans="1:23" s="417" customFormat="1" ht="15" customHeight="1">
      <c r="A20" s="506"/>
      <c r="B20" s="410" t="s">
        <v>150</v>
      </c>
      <c r="C20" s="418"/>
      <c r="D20" s="419"/>
      <c r="E20" s="419"/>
      <c r="F20" s="419"/>
      <c r="G20" s="419"/>
      <c r="H20" s="419"/>
      <c r="I20" s="419"/>
      <c r="J20" s="419"/>
      <c r="K20" s="419"/>
      <c r="L20" s="419"/>
      <c r="M20" s="419"/>
      <c r="N20" s="419"/>
      <c r="O20" s="419"/>
      <c r="P20" s="419"/>
      <c r="Q20" s="419"/>
      <c r="R20" s="419"/>
      <c r="S20" s="419"/>
      <c r="T20" s="419"/>
      <c r="U20" s="419"/>
      <c r="V20" s="420"/>
      <c r="W20" s="416"/>
    </row>
    <row r="21" spans="1:23" ht="15" customHeight="1">
      <c r="A21" s="506"/>
      <c r="B21" s="421" t="s">
        <v>151</v>
      </c>
      <c r="C21" s="422"/>
      <c r="D21" s="423"/>
      <c r="E21" s="423"/>
      <c r="F21" s="423"/>
      <c r="G21" s="423"/>
      <c r="H21" s="423"/>
      <c r="I21" s="423"/>
      <c r="J21" s="423"/>
      <c r="K21" s="423"/>
      <c r="L21" s="423"/>
      <c r="M21" s="423"/>
      <c r="N21" s="423"/>
      <c r="O21" s="423"/>
      <c r="P21" s="423"/>
      <c r="Q21" s="423"/>
      <c r="R21" s="423"/>
      <c r="S21" s="423"/>
      <c r="T21" s="423"/>
      <c r="U21" s="423"/>
      <c r="V21" s="424"/>
    </row>
    <row r="22" spans="1:23" ht="15" customHeight="1">
      <c r="A22" s="506"/>
      <c r="B22" s="425" t="s">
        <v>152</v>
      </c>
      <c r="C22" s="426"/>
      <c r="D22" s="427"/>
      <c r="E22" s="427"/>
      <c r="F22" s="427"/>
      <c r="G22" s="427"/>
      <c r="H22" s="427"/>
      <c r="I22" s="427"/>
      <c r="J22" s="428">
        <f>+SUM(J14:J21)</f>
        <v>0</v>
      </c>
      <c r="K22" s="428">
        <f t="shared" ref="K22:V22" si="11">+SUM(K14:K21)</f>
        <v>0</v>
      </c>
      <c r="L22" s="428">
        <f t="shared" si="11"/>
        <v>0</v>
      </c>
      <c r="M22" s="428">
        <f t="shared" si="11"/>
        <v>0</v>
      </c>
      <c r="N22" s="428">
        <f t="shared" si="11"/>
        <v>0</v>
      </c>
      <c r="O22" s="428">
        <f t="shared" si="11"/>
        <v>0</v>
      </c>
      <c r="P22" s="428">
        <f t="shared" si="11"/>
        <v>0</v>
      </c>
      <c r="Q22" s="428">
        <f t="shared" si="11"/>
        <v>0</v>
      </c>
      <c r="R22" s="428">
        <f t="shared" si="11"/>
        <v>0</v>
      </c>
      <c r="S22" s="428">
        <f t="shared" si="11"/>
        <v>0</v>
      </c>
      <c r="T22" s="428">
        <f t="shared" si="11"/>
        <v>0</v>
      </c>
      <c r="U22" s="428">
        <f t="shared" si="11"/>
        <v>0</v>
      </c>
      <c r="V22" s="428">
        <f t="shared" si="11"/>
        <v>0</v>
      </c>
    </row>
    <row r="23" spans="1:23" s="433" customFormat="1" ht="15" customHeight="1">
      <c r="A23" s="506"/>
      <c r="B23" s="429" t="s">
        <v>153</v>
      </c>
      <c r="C23" s="425"/>
      <c r="D23" s="430"/>
      <c r="E23" s="430"/>
      <c r="F23" s="430"/>
      <c r="G23" s="430"/>
      <c r="H23" s="430"/>
      <c r="I23" s="430"/>
      <c r="J23" s="431">
        <f>IF(J22&gt;0,J24/J22,0)</f>
        <v>0</v>
      </c>
      <c r="K23" s="431">
        <f t="shared" ref="K23:V23" si="12">IF(K22&gt;0,K24/K22,0)</f>
        <v>0</v>
      </c>
      <c r="L23" s="431">
        <f t="shared" si="12"/>
        <v>0</v>
      </c>
      <c r="M23" s="431">
        <f t="shared" si="12"/>
        <v>0</v>
      </c>
      <c r="N23" s="431">
        <f t="shared" si="12"/>
        <v>0</v>
      </c>
      <c r="O23" s="431">
        <f t="shared" si="12"/>
        <v>0</v>
      </c>
      <c r="P23" s="431">
        <f t="shared" si="12"/>
        <v>0</v>
      </c>
      <c r="Q23" s="431">
        <f t="shared" si="12"/>
        <v>0</v>
      </c>
      <c r="R23" s="431">
        <f t="shared" si="12"/>
        <v>0</v>
      </c>
      <c r="S23" s="431">
        <f t="shared" si="12"/>
        <v>0</v>
      </c>
      <c r="T23" s="431">
        <f t="shared" si="12"/>
        <v>0</v>
      </c>
      <c r="U23" s="431">
        <f t="shared" si="12"/>
        <v>0</v>
      </c>
      <c r="V23" s="431">
        <f t="shared" si="12"/>
        <v>0</v>
      </c>
      <c r="W23" s="432"/>
    </row>
    <row r="24" spans="1:23" s="417" customFormat="1" ht="25.15" customHeight="1">
      <c r="A24" s="506"/>
      <c r="B24" s="434" t="s">
        <v>154</v>
      </c>
      <c r="C24" s="434"/>
      <c r="D24" s="434"/>
      <c r="E24" s="434"/>
      <c r="F24" s="434"/>
      <c r="G24" s="434"/>
      <c r="H24" s="434"/>
      <c r="I24" s="435"/>
      <c r="J24" s="436">
        <f>SUMPRODUCT($E14:$E19,J14:J19)</f>
        <v>0</v>
      </c>
      <c r="K24" s="436">
        <f t="shared" ref="K24:V24" si="13">SUMPRODUCT($E14:$E19,K14:K19)</f>
        <v>0</v>
      </c>
      <c r="L24" s="436">
        <f t="shared" si="13"/>
        <v>0</v>
      </c>
      <c r="M24" s="436">
        <f t="shared" si="13"/>
        <v>0</v>
      </c>
      <c r="N24" s="436">
        <f t="shared" si="13"/>
        <v>0</v>
      </c>
      <c r="O24" s="436">
        <f t="shared" si="13"/>
        <v>0</v>
      </c>
      <c r="P24" s="436">
        <f t="shared" si="13"/>
        <v>0</v>
      </c>
      <c r="Q24" s="436">
        <f t="shared" si="13"/>
        <v>0</v>
      </c>
      <c r="R24" s="436">
        <f t="shared" si="13"/>
        <v>0</v>
      </c>
      <c r="S24" s="436">
        <f t="shared" si="13"/>
        <v>0</v>
      </c>
      <c r="T24" s="436">
        <f t="shared" si="13"/>
        <v>0</v>
      </c>
      <c r="U24" s="436">
        <f t="shared" si="13"/>
        <v>0</v>
      </c>
      <c r="V24" s="436">
        <f t="shared" si="13"/>
        <v>0</v>
      </c>
      <c r="W24" s="416"/>
    </row>
    <row r="25" spans="1:23" s="417" customFormat="1" ht="25.15" customHeight="1">
      <c r="A25" s="507" t="s">
        <v>155</v>
      </c>
      <c r="B25" s="437" t="s">
        <v>156</v>
      </c>
      <c r="C25" s="409" t="s">
        <v>157</v>
      </c>
      <c r="D25" s="409" t="s">
        <v>137</v>
      </c>
      <c r="E25" s="409" t="s">
        <v>158</v>
      </c>
      <c r="F25" s="438"/>
      <c r="G25" s="438"/>
      <c r="H25" s="438"/>
      <c r="I25" s="439"/>
      <c r="J25" s="508" t="s">
        <v>159</v>
      </c>
      <c r="K25" s="509"/>
      <c r="L25" s="509"/>
      <c r="M25" s="509"/>
      <c r="N25" s="509"/>
      <c r="O25" s="509"/>
      <c r="P25" s="509"/>
      <c r="Q25" s="509"/>
      <c r="R25" s="509"/>
      <c r="S25" s="509"/>
      <c r="T25" s="509"/>
      <c r="U25" s="509"/>
      <c r="V25" s="510"/>
      <c r="W25" s="416"/>
    </row>
    <row r="26" spans="1:23" s="417" customFormat="1" ht="15" customHeight="1">
      <c r="A26" s="507"/>
      <c r="B26" s="440" t="s">
        <v>160</v>
      </c>
      <c r="C26" s="468">
        <f>SubContractors!C14</f>
        <v>0</v>
      </c>
      <c r="D26" s="236">
        <v>0</v>
      </c>
      <c r="E26" s="463">
        <f>C26*(1+D26)</f>
        <v>0</v>
      </c>
      <c r="F26" s="441"/>
      <c r="G26" s="441"/>
      <c r="H26" s="441"/>
      <c r="I26" s="441"/>
      <c r="J26" s="442">
        <f>E26/12</f>
        <v>0</v>
      </c>
      <c r="K26" s="442">
        <f>J26</f>
        <v>0</v>
      </c>
      <c r="L26" s="442">
        <f t="shared" ref="L26:U26" si="14">K26</f>
        <v>0</v>
      </c>
      <c r="M26" s="442">
        <f t="shared" si="14"/>
        <v>0</v>
      </c>
      <c r="N26" s="442">
        <f t="shared" si="14"/>
        <v>0</v>
      </c>
      <c r="O26" s="442">
        <f t="shared" si="14"/>
        <v>0</v>
      </c>
      <c r="P26" s="442">
        <f t="shared" si="14"/>
        <v>0</v>
      </c>
      <c r="Q26" s="442">
        <f t="shared" si="14"/>
        <v>0</v>
      </c>
      <c r="R26" s="442">
        <f t="shared" si="14"/>
        <v>0</v>
      </c>
      <c r="S26" s="442">
        <f t="shared" si="14"/>
        <v>0</v>
      </c>
      <c r="T26" s="442">
        <f t="shared" si="14"/>
        <v>0</v>
      </c>
      <c r="U26" s="442">
        <f t="shared" si="14"/>
        <v>0</v>
      </c>
      <c r="V26" s="442">
        <f t="shared" ref="V26:V27" si="15">+SUM(J26:U26)</f>
        <v>0</v>
      </c>
      <c r="W26" s="416"/>
    </row>
    <row r="27" spans="1:23" s="417" customFormat="1" ht="15" customHeight="1">
      <c r="A27" s="507"/>
      <c r="B27" s="443" t="s">
        <v>161</v>
      </c>
      <c r="C27" s="468">
        <f>SubContractors!C15</f>
        <v>0</v>
      </c>
      <c r="D27" s="271">
        <v>0</v>
      </c>
      <c r="E27" s="463">
        <f t="shared" ref="E27" si="16">C27*(1+D27)</f>
        <v>0</v>
      </c>
      <c r="F27" s="438"/>
      <c r="G27" s="438"/>
      <c r="H27" s="438"/>
      <c r="I27" s="438"/>
      <c r="J27" s="431">
        <f>E27/12</f>
        <v>0</v>
      </c>
      <c r="K27" s="431">
        <f t="shared" ref="K27:U27" si="17">J27</f>
        <v>0</v>
      </c>
      <c r="L27" s="431">
        <f t="shared" si="17"/>
        <v>0</v>
      </c>
      <c r="M27" s="431">
        <f t="shared" si="17"/>
        <v>0</v>
      </c>
      <c r="N27" s="431">
        <f t="shared" si="17"/>
        <v>0</v>
      </c>
      <c r="O27" s="431">
        <f t="shared" si="17"/>
        <v>0</v>
      </c>
      <c r="P27" s="431">
        <f t="shared" si="17"/>
        <v>0</v>
      </c>
      <c r="Q27" s="431">
        <f t="shared" si="17"/>
        <v>0</v>
      </c>
      <c r="R27" s="431">
        <f t="shared" si="17"/>
        <v>0</v>
      </c>
      <c r="S27" s="431">
        <f t="shared" si="17"/>
        <v>0</v>
      </c>
      <c r="T27" s="431">
        <f t="shared" si="17"/>
        <v>0</v>
      </c>
      <c r="U27" s="431">
        <f t="shared" si="17"/>
        <v>0</v>
      </c>
      <c r="V27" s="431">
        <f t="shared" si="15"/>
        <v>0</v>
      </c>
      <c r="W27" s="416"/>
    </row>
    <row r="28" spans="1:23" s="417" customFormat="1" ht="25.15" customHeight="1" thickBot="1">
      <c r="A28" s="507"/>
      <c r="B28" s="444" t="s">
        <v>162</v>
      </c>
      <c r="C28" s="445"/>
      <c r="D28" s="446"/>
      <c r="E28" s="446"/>
      <c r="F28" s="447"/>
      <c r="G28" s="447"/>
      <c r="H28" s="447"/>
      <c r="I28" s="447"/>
      <c r="J28" s="436">
        <f t="shared" ref="J28:V28" si="18">+SUM(J26:J27)</f>
        <v>0</v>
      </c>
      <c r="K28" s="436">
        <f t="shared" si="18"/>
        <v>0</v>
      </c>
      <c r="L28" s="436">
        <f t="shared" si="18"/>
        <v>0</v>
      </c>
      <c r="M28" s="436">
        <f t="shared" si="18"/>
        <v>0</v>
      </c>
      <c r="N28" s="436">
        <f t="shared" si="18"/>
        <v>0</v>
      </c>
      <c r="O28" s="436">
        <f t="shared" si="18"/>
        <v>0</v>
      </c>
      <c r="P28" s="436">
        <f t="shared" si="18"/>
        <v>0</v>
      </c>
      <c r="Q28" s="436">
        <f t="shared" si="18"/>
        <v>0</v>
      </c>
      <c r="R28" s="436">
        <f t="shared" si="18"/>
        <v>0</v>
      </c>
      <c r="S28" s="436">
        <f t="shared" si="18"/>
        <v>0</v>
      </c>
      <c r="T28" s="436">
        <f t="shared" si="18"/>
        <v>0</v>
      </c>
      <c r="U28" s="436">
        <f t="shared" si="18"/>
        <v>0</v>
      </c>
      <c r="V28" s="436">
        <f t="shared" si="18"/>
        <v>0</v>
      </c>
      <c r="W28" s="416"/>
    </row>
    <row r="29" spans="1:23" s="417" customFormat="1" ht="23">
      <c r="A29" s="506" t="s">
        <v>163</v>
      </c>
      <c r="B29" s="460" t="s">
        <v>164</v>
      </c>
      <c r="C29" s="409" t="s">
        <v>165</v>
      </c>
      <c r="D29" s="409" t="s">
        <v>137</v>
      </c>
      <c r="E29" s="409" t="s">
        <v>138</v>
      </c>
      <c r="F29" s="448"/>
      <c r="G29" s="448"/>
      <c r="H29" s="448"/>
      <c r="I29" s="449"/>
      <c r="J29" s="496" t="s">
        <v>166</v>
      </c>
      <c r="K29" s="497"/>
      <c r="L29" s="497"/>
      <c r="M29" s="497"/>
      <c r="N29" s="497"/>
      <c r="O29" s="497"/>
      <c r="P29" s="497"/>
      <c r="Q29" s="497"/>
      <c r="R29" s="497"/>
      <c r="S29" s="497"/>
      <c r="T29" s="497"/>
      <c r="U29" s="497"/>
      <c r="V29" s="498"/>
      <c r="W29" s="416"/>
    </row>
    <row r="30" spans="1:23" ht="13">
      <c r="A30" s="506"/>
      <c r="B30" s="461" t="s">
        <v>167</v>
      </c>
      <c r="C30" s="466">
        <f>'CAFM-licenses'!E10</f>
        <v>0</v>
      </c>
      <c r="D30" s="237">
        <v>0</v>
      </c>
      <c r="E30" s="463">
        <f>C30*(1+D30)</f>
        <v>0</v>
      </c>
      <c r="F30" s="505" t="s">
        <v>168</v>
      </c>
      <c r="G30" s="505"/>
      <c r="H30" s="505"/>
      <c r="I30" s="450"/>
      <c r="J30" s="451">
        <f>E30/12</f>
        <v>0</v>
      </c>
      <c r="K30" s="451">
        <f>E30/12</f>
        <v>0</v>
      </c>
      <c r="L30" s="451">
        <f>E30/12</f>
        <v>0</v>
      </c>
      <c r="M30" s="451">
        <f>E30/12</f>
        <v>0</v>
      </c>
      <c r="N30" s="451">
        <f>E30/12</f>
        <v>0</v>
      </c>
      <c r="O30" s="451">
        <f>E30/12</f>
        <v>0</v>
      </c>
      <c r="P30" s="451">
        <f>E30/12</f>
        <v>0</v>
      </c>
      <c r="Q30" s="451">
        <f>E30/12</f>
        <v>0</v>
      </c>
      <c r="R30" s="451">
        <f>E30/12</f>
        <v>0</v>
      </c>
      <c r="S30" s="451">
        <f>E30/12</f>
        <v>0</v>
      </c>
      <c r="T30" s="451">
        <f>E30/12</f>
        <v>0</v>
      </c>
      <c r="U30" s="451">
        <f>E30/12</f>
        <v>0</v>
      </c>
      <c r="V30" s="415">
        <f t="shared" ref="V30:V35" si="19">+SUM(J30:U30)</f>
        <v>0</v>
      </c>
      <c r="W30" s="396"/>
    </row>
    <row r="31" spans="1:23" ht="15" customHeight="1">
      <c r="A31" s="506"/>
      <c r="B31" s="461" t="s">
        <v>169</v>
      </c>
      <c r="C31" s="464">
        <f>Consumables!E10</f>
        <v>0</v>
      </c>
      <c r="D31" s="237">
        <v>0</v>
      </c>
      <c r="E31" s="463">
        <f t="shared" ref="E31:E35" si="20">C31*(1+D31)</f>
        <v>0</v>
      </c>
      <c r="F31" s="452" t="s">
        <v>170</v>
      </c>
      <c r="G31" s="452"/>
      <c r="H31" s="453"/>
      <c r="I31" s="454"/>
      <c r="J31" s="455">
        <f t="shared" ref="J31:J35" si="21">E31/12</f>
        <v>0</v>
      </c>
      <c r="K31" s="462">
        <f>J31</f>
        <v>0</v>
      </c>
      <c r="L31" s="462">
        <f t="shared" ref="L31:U35" si="22">K31</f>
        <v>0</v>
      </c>
      <c r="M31" s="462">
        <f t="shared" si="22"/>
        <v>0</v>
      </c>
      <c r="N31" s="462">
        <f t="shared" si="22"/>
        <v>0</v>
      </c>
      <c r="O31" s="462">
        <f t="shared" si="22"/>
        <v>0</v>
      </c>
      <c r="P31" s="462">
        <f t="shared" si="22"/>
        <v>0</v>
      </c>
      <c r="Q31" s="462">
        <f t="shared" si="22"/>
        <v>0</v>
      </c>
      <c r="R31" s="462">
        <f t="shared" si="22"/>
        <v>0</v>
      </c>
      <c r="S31" s="462">
        <f t="shared" si="22"/>
        <v>0</v>
      </c>
      <c r="T31" s="462">
        <f t="shared" si="22"/>
        <v>0</v>
      </c>
      <c r="U31" s="462">
        <f t="shared" si="22"/>
        <v>0</v>
      </c>
      <c r="V31" s="415">
        <f t="shared" si="19"/>
        <v>0</v>
      </c>
      <c r="W31" s="396"/>
    </row>
    <row r="32" spans="1:23" ht="15" customHeight="1">
      <c r="A32" s="506"/>
      <c r="B32" s="461" t="s">
        <v>171</v>
      </c>
      <c r="C32" s="464">
        <f>'PPE-Uniforms '!E10</f>
        <v>0</v>
      </c>
      <c r="D32" s="237">
        <v>0</v>
      </c>
      <c r="E32" s="463">
        <f t="shared" si="20"/>
        <v>0</v>
      </c>
      <c r="F32" s="454"/>
      <c r="G32" s="454"/>
      <c r="H32" s="454"/>
      <c r="I32" s="454"/>
      <c r="J32" s="455">
        <f>E32/12</f>
        <v>0</v>
      </c>
      <c r="K32" s="455">
        <f>J32</f>
        <v>0</v>
      </c>
      <c r="L32" s="455">
        <f t="shared" si="22"/>
        <v>0</v>
      </c>
      <c r="M32" s="455">
        <f t="shared" si="22"/>
        <v>0</v>
      </c>
      <c r="N32" s="455">
        <f t="shared" si="22"/>
        <v>0</v>
      </c>
      <c r="O32" s="455">
        <f t="shared" si="22"/>
        <v>0</v>
      </c>
      <c r="P32" s="455">
        <f t="shared" si="22"/>
        <v>0</v>
      </c>
      <c r="Q32" s="455">
        <f t="shared" si="22"/>
        <v>0</v>
      </c>
      <c r="R32" s="455">
        <f t="shared" si="22"/>
        <v>0</v>
      </c>
      <c r="S32" s="455">
        <f t="shared" si="22"/>
        <v>0</v>
      </c>
      <c r="T32" s="455">
        <f t="shared" si="22"/>
        <v>0</v>
      </c>
      <c r="U32" s="455">
        <f t="shared" si="22"/>
        <v>0</v>
      </c>
      <c r="V32" s="415">
        <f>+SUM(J32:U32)</f>
        <v>0</v>
      </c>
      <c r="W32" s="396"/>
    </row>
    <row r="33" spans="1:23" ht="15" customHeight="1">
      <c r="A33" s="506"/>
      <c r="B33" s="461" t="s">
        <v>172</v>
      </c>
      <c r="C33" s="464">
        <f>'Third Party Training '!E10</f>
        <v>0</v>
      </c>
      <c r="D33" s="237">
        <v>0</v>
      </c>
      <c r="E33" s="463">
        <f t="shared" si="20"/>
        <v>0</v>
      </c>
      <c r="F33" s="454"/>
      <c r="G33" s="454"/>
      <c r="H33" s="454"/>
      <c r="I33" s="454"/>
      <c r="J33" s="455">
        <f t="shared" si="21"/>
        <v>0</v>
      </c>
      <c r="K33" s="462">
        <f>J33</f>
        <v>0</v>
      </c>
      <c r="L33" s="462">
        <f t="shared" si="22"/>
        <v>0</v>
      </c>
      <c r="M33" s="462">
        <f t="shared" si="22"/>
        <v>0</v>
      </c>
      <c r="N33" s="462">
        <f t="shared" si="22"/>
        <v>0</v>
      </c>
      <c r="O33" s="462">
        <f t="shared" si="22"/>
        <v>0</v>
      </c>
      <c r="P33" s="462">
        <f t="shared" si="22"/>
        <v>0</v>
      </c>
      <c r="Q33" s="462">
        <f t="shared" si="22"/>
        <v>0</v>
      </c>
      <c r="R33" s="462">
        <f t="shared" si="22"/>
        <v>0</v>
      </c>
      <c r="S33" s="462">
        <f t="shared" si="22"/>
        <v>0</v>
      </c>
      <c r="T33" s="462">
        <f t="shared" si="22"/>
        <v>0</v>
      </c>
      <c r="U33" s="462">
        <f t="shared" si="22"/>
        <v>0</v>
      </c>
      <c r="V33" s="415">
        <f t="shared" si="19"/>
        <v>0</v>
      </c>
      <c r="W33" s="396"/>
    </row>
    <row r="34" spans="1:23" ht="15" customHeight="1">
      <c r="A34" s="506"/>
      <c r="B34" s="461" t="s">
        <v>173</v>
      </c>
      <c r="C34" s="464">
        <f>'Insurance '!C11</f>
        <v>0</v>
      </c>
      <c r="D34" s="237">
        <v>0</v>
      </c>
      <c r="E34" s="463">
        <f t="shared" si="20"/>
        <v>0</v>
      </c>
      <c r="F34" s="454"/>
      <c r="G34" s="454"/>
      <c r="H34" s="454"/>
      <c r="I34" s="454"/>
      <c r="J34" s="455">
        <f t="shared" si="21"/>
        <v>0</v>
      </c>
      <c r="K34" s="462">
        <f>J34</f>
        <v>0</v>
      </c>
      <c r="L34" s="462">
        <f t="shared" si="22"/>
        <v>0</v>
      </c>
      <c r="M34" s="462">
        <f t="shared" si="22"/>
        <v>0</v>
      </c>
      <c r="N34" s="462">
        <f t="shared" si="22"/>
        <v>0</v>
      </c>
      <c r="O34" s="462">
        <f t="shared" si="22"/>
        <v>0</v>
      </c>
      <c r="P34" s="462">
        <f t="shared" si="22"/>
        <v>0</v>
      </c>
      <c r="Q34" s="462">
        <f t="shared" si="22"/>
        <v>0</v>
      </c>
      <c r="R34" s="462">
        <f t="shared" si="22"/>
        <v>0</v>
      </c>
      <c r="S34" s="462">
        <f t="shared" si="22"/>
        <v>0</v>
      </c>
      <c r="T34" s="462">
        <f t="shared" si="22"/>
        <v>0</v>
      </c>
      <c r="U34" s="462">
        <f t="shared" si="22"/>
        <v>0</v>
      </c>
      <c r="V34" s="415">
        <f t="shared" si="19"/>
        <v>0</v>
      </c>
      <c r="W34" s="396"/>
    </row>
    <row r="35" spans="1:23" ht="15" customHeight="1">
      <c r="A35" s="506"/>
      <c r="B35" s="461" t="s">
        <v>174</v>
      </c>
      <c r="C35" s="464">
        <f>IT!S10</f>
        <v>0</v>
      </c>
      <c r="D35" s="237">
        <v>0</v>
      </c>
      <c r="E35" s="463">
        <f t="shared" si="20"/>
        <v>0</v>
      </c>
      <c r="F35" s="454"/>
      <c r="G35" s="454"/>
      <c r="H35" s="454"/>
      <c r="I35" s="454"/>
      <c r="J35" s="455">
        <f t="shared" si="21"/>
        <v>0</v>
      </c>
      <c r="K35" s="462">
        <f>J35</f>
        <v>0</v>
      </c>
      <c r="L35" s="462">
        <f t="shared" si="22"/>
        <v>0</v>
      </c>
      <c r="M35" s="462">
        <f t="shared" si="22"/>
        <v>0</v>
      </c>
      <c r="N35" s="462">
        <f t="shared" si="22"/>
        <v>0</v>
      </c>
      <c r="O35" s="462">
        <f t="shared" si="22"/>
        <v>0</v>
      </c>
      <c r="P35" s="462">
        <f t="shared" si="22"/>
        <v>0</v>
      </c>
      <c r="Q35" s="462">
        <f t="shared" si="22"/>
        <v>0</v>
      </c>
      <c r="R35" s="462">
        <f t="shared" si="22"/>
        <v>0</v>
      </c>
      <c r="S35" s="462">
        <f t="shared" si="22"/>
        <v>0</v>
      </c>
      <c r="T35" s="462">
        <f t="shared" si="22"/>
        <v>0</v>
      </c>
      <c r="U35" s="462">
        <f t="shared" si="22"/>
        <v>0</v>
      </c>
      <c r="V35" s="415">
        <f t="shared" si="19"/>
        <v>0</v>
      </c>
      <c r="W35" s="396"/>
    </row>
    <row r="36" spans="1:23" ht="13">
      <c r="A36" s="506"/>
      <c r="B36" s="474" t="s">
        <v>175</v>
      </c>
      <c r="C36" s="465"/>
      <c r="D36" s="237"/>
      <c r="E36" s="464"/>
      <c r="F36" s="207"/>
      <c r="G36" s="207"/>
      <c r="H36" s="207"/>
      <c r="I36" s="207"/>
      <c r="J36" s="455">
        <f t="shared" ref="J36:J39" si="23">E36/12</f>
        <v>0</v>
      </c>
      <c r="K36" s="462">
        <f t="shared" ref="K36:K39" si="24">J36</f>
        <v>0</v>
      </c>
      <c r="L36" s="462">
        <f t="shared" ref="L36:L39" si="25">K36</f>
        <v>0</v>
      </c>
      <c r="M36" s="462">
        <f t="shared" ref="M36:M39" si="26">L36</f>
        <v>0</v>
      </c>
      <c r="N36" s="462">
        <f t="shared" ref="N36:N39" si="27">M36</f>
        <v>0</v>
      </c>
      <c r="O36" s="462">
        <f t="shared" ref="O36:O39" si="28">N36</f>
        <v>0</v>
      </c>
      <c r="P36" s="462">
        <f t="shared" ref="P36:P39" si="29">O36</f>
        <v>0</v>
      </c>
      <c r="Q36" s="462">
        <f t="shared" ref="Q36:Q39" si="30">P36</f>
        <v>0</v>
      </c>
      <c r="R36" s="462">
        <f t="shared" ref="R36:R39" si="31">Q36</f>
        <v>0</v>
      </c>
      <c r="S36" s="462">
        <f t="shared" ref="S36:S39" si="32">R36</f>
        <v>0</v>
      </c>
      <c r="T36" s="462">
        <f t="shared" ref="T36:T39" si="33">S36</f>
        <v>0</v>
      </c>
      <c r="U36" s="462">
        <f t="shared" ref="U36:U39" si="34">T36</f>
        <v>0</v>
      </c>
      <c r="V36" s="415">
        <f t="shared" ref="V36:V39" si="35">+SUM(J36:U36)</f>
        <v>0</v>
      </c>
      <c r="W36" s="396"/>
    </row>
    <row r="37" spans="1:23" ht="13">
      <c r="A37" s="506"/>
      <c r="B37" s="474" t="s">
        <v>175</v>
      </c>
      <c r="C37" s="465"/>
      <c r="D37" s="237"/>
      <c r="E37" s="464"/>
      <c r="F37" s="207"/>
      <c r="G37" s="207"/>
      <c r="H37" s="207"/>
      <c r="I37" s="207"/>
      <c r="J37" s="455">
        <f t="shared" si="23"/>
        <v>0</v>
      </c>
      <c r="K37" s="462">
        <f t="shared" si="24"/>
        <v>0</v>
      </c>
      <c r="L37" s="462">
        <f t="shared" si="25"/>
        <v>0</v>
      </c>
      <c r="M37" s="462">
        <f t="shared" si="26"/>
        <v>0</v>
      </c>
      <c r="N37" s="462">
        <f t="shared" si="27"/>
        <v>0</v>
      </c>
      <c r="O37" s="462">
        <f t="shared" si="28"/>
        <v>0</v>
      </c>
      <c r="P37" s="462">
        <f t="shared" si="29"/>
        <v>0</v>
      </c>
      <c r="Q37" s="462">
        <f t="shared" si="30"/>
        <v>0</v>
      </c>
      <c r="R37" s="462">
        <f t="shared" si="31"/>
        <v>0</v>
      </c>
      <c r="S37" s="462">
        <f t="shared" si="32"/>
        <v>0</v>
      </c>
      <c r="T37" s="462">
        <f t="shared" si="33"/>
        <v>0</v>
      </c>
      <c r="U37" s="462">
        <f t="shared" si="34"/>
        <v>0</v>
      </c>
      <c r="V37" s="415">
        <f t="shared" si="35"/>
        <v>0</v>
      </c>
      <c r="W37" s="396"/>
    </row>
    <row r="38" spans="1:23" ht="13">
      <c r="A38" s="506"/>
      <c r="B38" s="474" t="s">
        <v>175</v>
      </c>
      <c r="C38" s="465"/>
      <c r="D38" s="237"/>
      <c r="E38" s="464"/>
      <c r="F38" s="207"/>
      <c r="G38" s="207"/>
      <c r="H38" s="207"/>
      <c r="I38" s="207"/>
      <c r="J38" s="455">
        <f t="shared" si="23"/>
        <v>0</v>
      </c>
      <c r="K38" s="462">
        <f t="shared" si="24"/>
        <v>0</v>
      </c>
      <c r="L38" s="462">
        <f t="shared" si="25"/>
        <v>0</v>
      </c>
      <c r="M38" s="462">
        <f t="shared" si="26"/>
        <v>0</v>
      </c>
      <c r="N38" s="462">
        <f t="shared" si="27"/>
        <v>0</v>
      </c>
      <c r="O38" s="462">
        <f t="shared" si="28"/>
        <v>0</v>
      </c>
      <c r="P38" s="462">
        <f t="shared" si="29"/>
        <v>0</v>
      </c>
      <c r="Q38" s="462">
        <f t="shared" si="30"/>
        <v>0</v>
      </c>
      <c r="R38" s="462">
        <f t="shared" si="31"/>
        <v>0</v>
      </c>
      <c r="S38" s="462">
        <f t="shared" si="32"/>
        <v>0</v>
      </c>
      <c r="T38" s="462">
        <f t="shared" si="33"/>
        <v>0</v>
      </c>
      <c r="U38" s="462">
        <f t="shared" si="34"/>
        <v>0</v>
      </c>
      <c r="V38" s="415">
        <f t="shared" si="35"/>
        <v>0</v>
      </c>
      <c r="W38" s="396"/>
    </row>
    <row r="39" spans="1:23" ht="13">
      <c r="A39" s="506"/>
      <c r="B39" s="475" t="s">
        <v>175</v>
      </c>
      <c r="C39" s="465"/>
      <c r="D39" s="237"/>
      <c r="E39" s="464"/>
      <c r="F39" s="207"/>
      <c r="G39" s="207"/>
      <c r="H39" s="207"/>
      <c r="I39" s="207"/>
      <c r="J39" s="455">
        <f t="shared" si="23"/>
        <v>0</v>
      </c>
      <c r="K39" s="462">
        <f t="shared" si="24"/>
        <v>0</v>
      </c>
      <c r="L39" s="462">
        <f t="shared" si="25"/>
        <v>0</v>
      </c>
      <c r="M39" s="462">
        <f t="shared" si="26"/>
        <v>0</v>
      </c>
      <c r="N39" s="462">
        <f t="shared" si="27"/>
        <v>0</v>
      </c>
      <c r="O39" s="462">
        <f t="shared" si="28"/>
        <v>0</v>
      </c>
      <c r="P39" s="462">
        <f t="shared" si="29"/>
        <v>0</v>
      </c>
      <c r="Q39" s="462">
        <f t="shared" si="30"/>
        <v>0</v>
      </c>
      <c r="R39" s="462">
        <f t="shared" si="31"/>
        <v>0</v>
      </c>
      <c r="S39" s="462">
        <f t="shared" si="32"/>
        <v>0</v>
      </c>
      <c r="T39" s="462">
        <f t="shared" si="33"/>
        <v>0</v>
      </c>
      <c r="U39" s="462">
        <f t="shared" si="34"/>
        <v>0</v>
      </c>
      <c r="V39" s="415">
        <f t="shared" si="35"/>
        <v>0</v>
      </c>
      <c r="W39" s="396"/>
    </row>
    <row r="40" spans="1:23" s="433" customFormat="1" ht="25.15" customHeight="1">
      <c r="A40" s="506"/>
      <c r="B40" s="434" t="s">
        <v>176</v>
      </c>
      <c r="C40" s="434"/>
      <c r="D40" s="434"/>
      <c r="E40" s="434"/>
      <c r="F40" s="434"/>
      <c r="G40" s="434"/>
      <c r="H40" s="434"/>
      <c r="I40" s="435"/>
      <c r="J40" s="436">
        <f t="shared" ref="J40:V40" si="36">+SUM(J30:J39)</f>
        <v>0</v>
      </c>
      <c r="K40" s="436">
        <f t="shared" si="36"/>
        <v>0</v>
      </c>
      <c r="L40" s="436">
        <f t="shared" si="36"/>
        <v>0</v>
      </c>
      <c r="M40" s="436">
        <f t="shared" si="36"/>
        <v>0</v>
      </c>
      <c r="N40" s="436">
        <f t="shared" si="36"/>
        <v>0</v>
      </c>
      <c r="O40" s="436">
        <f t="shared" si="36"/>
        <v>0</v>
      </c>
      <c r="P40" s="436">
        <f t="shared" si="36"/>
        <v>0</v>
      </c>
      <c r="Q40" s="436">
        <f t="shared" si="36"/>
        <v>0</v>
      </c>
      <c r="R40" s="436">
        <f t="shared" si="36"/>
        <v>0</v>
      </c>
      <c r="S40" s="436">
        <f t="shared" si="36"/>
        <v>0</v>
      </c>
      <c r="T40" s="436">
        <f t="shared" si="36"/>
        <v>0</v>
      </c>
      <c r="U40" s="436">
        <f t="shared" si="36"/>
        <v>0</v>
      </c>
      <c r="V40" s="436">
        <f t="shared" si="36"/>
        <v>0</v>
      </c>
      <c r="W40" s="432"/>
    </row>
    <row r="41" spans="1:23" s="433" customFormat="1" ht="25.15" customHeight="1">
      <c r="A41" s="494" t="s">
        <v>177</v>
      </c>
      <c r="B41" s="456" t="s">
        <v>178</v>
      </c>
      <c r="C41" s="409" t="s">
        <v>138</v>
      </c>
      <c r="D41" s="457"/>
      <c r="E41" s="457"/>
      <c r="F41" s="457"/>
      <c r="G41" s="457"/>
      <c r="H41" s="457"/>
      <c r="I41" s="457"/>
      <c r="J41" s="496" t="s">
        <v>179</v>
      </c>
      <c r="K41" s="497"/>
      <c r="L41" s="497"/>
      <c r="M41" s="497"/>
      <c r="N41" s="497"/>
      <c r="O41" s="497"/>
      <c r="P41" s="497"/>
      <c r="Q41" s="497"/>
      <c r="R41" s="497"/>
      <c r="S41" s="497"/>
      <c r="T41" s="497"/>
      <c r="U41" s="497"/>
      <c r="V41" s="498"/>
      <c r="W41" s="432"/>
    </row>
    <row r="42" spans="1:23" s="417" customFormat="1" ht="25.15" customHeight="1">
      <c r="A42" s="495"/>
      <c r="B42" s="458" t="s">
        <v>180</v>
      </c>
      <c r="C42" s="469">
        <f>'Capital Cost'!J8/4</f>
        <v>0</v>
      </c>
      <c r="D42" s="444" t="s">
        <v>181</v>
      </c>
      <c r="E42" s="444"/>
      <c r="F42" s="444"/>
      <c r="G42" s="444"/>
      <c r="H42" s="444"/>
      <c r="I42" s="444"/>
      <c r="J42" s="459">
        <f>C42/12</f>
        <v>0</v>
      </c>
      <c r="K42" s="459">
        <f>J42</f>
        <v>0</v>
      </c>
      <c r="L42" s="459">
        <f t="shared" ref="L42:U42" si="37">K42</f>
        <v>0</v>
      </c>
      <c r="M42" s="459">
        <f t="shared" si="37"/>
        <v>0</v>
      </c>
      <c r="N42" s="459">
        <f t="shared" si="37"/>
        <v>0</v>
      </c>
      <c r="O42" s="459">
        <f t="shared" si="37"/>
        <v>0</v>
      </c>
      <c r="P42" s="459">
        <f t="shared" si="37"/>
        <v>0</v>
      </c>
      <c r="Q42" s="459">
        <f t="shared" si="37"/>
        <v>0</v>
      </c>
      <c r="R42" s="459">
        <f t="shared" si="37"/>
        <v>0</v>
      </c>
      <c r="S42" s="459">
        <f t="shared" si="37"/>
        <v>0</v>
      </c>
      <c r="T42" s="459">
        <f t="shared" si="37"/>
        <v>0</v>
      </c>
      <c r="U42" s="459">
        <f t="shared" si="37"/>
        <v>0</v>
      </c>
      <c r="V42" s="459">
        <f t="shared" ref="V42" si="38">+SUM(J42:U42)</f>
        <v>0</v>
      </c>
    </row>
  </sheetData>
  <sheetProtection algorithmName="SHA-512" hashValue="wm5ZNqVmzuMb71CfDVszn/yEHsZYJnUQfrphsSvZawzTBDDcVGLXKZf/ArrsleN4RKkRLIEK+vKGx9Nae4hNKg==" saltValue="S8wnohL3gG2PkTR2MHDDVQ==" spinCount="100000" sheet="1"/>
  <customSheetViews>
    <customSheetView guid="{482D6BF3-1E87-4455-8864-8E3D358E2676}" scale="115" showPageBreaks="1" showGridLines="0" fitToPage="1" printArea="1" view="pageBreakPreview">
      <pane xSplit="5" ySplit="8" topLeftCell="H139" activePane="bottomRight" state="frozen"/>
      <selection pane="bottomRight" activeCell="B198" sqref="B198"/>
      <rowBreaks count="4" manualBreakCount="4">
        <brk id="49" max="17" man="1"/>
        <brk id="109" max="17" man="1"/>
        <brk id="169" max="17" man="1"/>
        <brk id="229" max="17" man="1"/>
      </rowBreaks>
      <pageMargins left="0" right="0" top="0" bottom="0" header="0" footer="0"/>
      <pageSetup paperSize="8" scale="60" fitToHeight="0" orientation="landscape" r:id="rId1"/>
      <headerFooter>
        <oddHeader>&amp;L&amp;G&amp;R&amp;G</oddHeader>
        <oddFooter>&amp;L&amp;9&amp;A&amp;C&amp;P of &amp;N&amp;R&amp;D</oddFooter>
      </headerFooter>
    </customSheetView>
  </customSheetViews>
  <mergeCells count="12">
    <mergeCell ref="A41:A42"/>
    <mergeCell ref="J41:V41"/>
    <mergeCell ref="J6:V6"/>
    <mergeCell ref="A12:B12"/>
    <mergeCell ref="J13:V13"/>
    <mergeCell ref="F30:H30"/>
    <mergeCell ref="A29:A40"/>
    <mergeCell ref="A25:A28"/>
    <mergeCell ref="A13:A24"/>
    <mergeCell ref="J25:V25"/>
    <mergeCell ref="J29:V29"/>
    <mergeCell ref="A6:I7"/>
  </mergeCells>
  <dataValidations count="3">
    <dataValidation type="decimal" operator="greaterThanOrEqual" allowBlank="1" showInputMessage="1" showErrorMessage="1" sqref="J14:U19 J26:U27 K32:U39 K30:U30 J30:J39">
      <formula1>0</formula1>
    </dataValidation>
    <dataValidation type="decimal" allowBlank="1" showInputMessage="1" showErrorMessage="1" sqref="D14:D19 D27">
      <formula1>0</formula1>
      <formula2>1</formula2>
    </dataValidation>
    <dataValidation type="decimal" allowBlank="1" showInputMessage="1" showErrorMessage="1" sqref="C14:C19 C27 C30:C35">
      <formula1>0</formula1>
      <formula2>10000</formula2>
    </dataValidation>
  </dataValidations>
  <pageMargins left="0.70866141732283472" right="0.70866141732283472" top="0.9055118110236221" bottom="0.51181102362204722" header="0.31496062992125984" footer="0.31496062992125984"/>
  <pageSetup paperSize="8" scale="45" fitToHeight="0" orientation="landscape" r:id="rId2"/>
  <headerFooter>
    <oddHeader>&amp;L&amp;G&amp;R&amp;G</oddHeader>
    <oddFooter>&amp;L&amp;9&amp;A&amp;C&amp;P of &amp;N&amp;R&amp;D</oddFooter>
  </headerFooter>
  <ignoredErrors>
    <ignoredError sqref="C27" unlockedFormula="1"/>
    <ignoredError sqref="K30" formula="1"/>
  </ignoredErrors>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
  <sheetViews>
    <sheetView workbookViewId="0"/>
  </sheetViews>
  <sheetFormatPr defaultColWidth="10.7265625" defaultRowHeight="12.5"/>
  <sheetData/>
  <customSheetViews>
    <customSheetView guid="{482D6BF3-1E87-4455-8864-8E3D358E2676}" state="hidden">
      <pageMargins left="0" right="0" top="0" bottom="0" header="0" footer="0"/>
    </customSheetView>
  </customSheetView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124ED4FEF0CCF459C074668604BAECC" ma:contentTypeVersion="12" ma:contentTypeDescription="Create a new document." ma:contentTypeScope="" ma:versionID="0585f7bffebf4d4422e2a8dabe1f9125">
  <xsd:schema xmlns:xsd="http://www.w3.org/2001/XMLSchema" xmlns:xs="http://www.w3.org/2001/XMLSchema" xmlns:p="http://schemas.microsoft.com/office/2006/metadata/properties" xmlns:ns2="dc056a4a-6bfb-458f-b33c-92b1fa287221" xmlns:ns3="7ac455b3-4a48-4330-b197-a1dbe2c75027" targetNamespace="http://schemas.microsoft.com/office/2006/metadata/properties" ma:root="true" ma:fieldsID="4c1edc39878e456ccb526527972476d4" ns2:_="" ns3:_="">
    <xsd:import namespace="dc056a4a-6bfb-458f-b33c-92b1fa287221"/>
    <xsd:import namespace="7ac455b3-4a48-4330-b197-a1dbe2c75027"/>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ObjectDetectorVersions" minOccurs="0"/>
                <xsd:element ref="ns3:lcf76f155ced4ddcb4097134ff3c332f" minOccurs="0"/>
                <xsd:element ref="ns2:TaxCatchAll" minOccurs="0"/>
                <xsd:element ref="ns3:MediaServiceDateTaken"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c056a4a-6bfb-458f-b33c-92b1fa287221"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7" nillable="true" ma:displayName="Taxonomy Catch All Column" ma:hidden="true" ma:list="{db7fa728-21ec-48df-bdcd-5a53f860cd1d}" ma:internalName="TaxCatchAll" ma:showField="CatchAllData" ma:web="dc056a4a-6bfb-458f-b33c-92b1fa28722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ac455b3-4a48-4330-b197-a1dbe2c75027"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81ede0fc-f6f5-40aa-9daa-e060fdc1ad05"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documentManagement>
    <lcf76f155ced4ddcb4097134ff3c332f xmlns="7ac455b3-4a48-4330-b197-a1dbe2c75027">
      <Terms xmlns="http://schemas.microsoft.com/office/infopath/2007/PartnerControls"/>
    </lcf76f155ced4ddcb4097134ff3c332f>
    <TaxCatchAll xmlns="dc056a4a-6bfb-458f-b33c-92b1fa287221" xsi:nil="true"/>
    <_dlc_DocId xmlns="dc056a4a-6bfb-458f-b33c-92b1fa287221">4YP2WRMRJ3RU-58609556-11209</_dlc_DocId>
    <_dlc_DocIdUrl xmlns="dc056a4a-6bfb-458f-b33c-92b1fa287221">
      <Url>https://cluster2airports2.sharepoint.com/sites/FM/_layouts/15/DocIdRedir.aspx?ID=4YP2WRMRJ3RU-58609556-11209</Url>
      <Description>4YP2WRMRJ3RU-58609556-11209</Description>
    </_dlc_DocIdUrl>
  </documentManagement>
</p:properti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987331E-D68C-479E-B2B9-A05ABB957D5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c056a4a-6bfb-458f-b33c-92b1fa287221"/>
    <ds:schemaRef ds:uri="7ac455b3-4a48-4330-b197-a1dbe2c7502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BB908F6-BC3D-4420-A14E-6127757B414E}">
  <ds:schemaRefs>
    <ds:schemaRef ds:uri="http://schemas.microsoft.com/office/2006/metadata/properties"/>
    <ds:schemaRef ds:uri="dc056a4a-6bfb-458f-b33c-92b1fa287221"/>
    <ds:schemaRef ds:uri="http://purl.org/dc/terms/"/>
    <ds:schemaRef ds:uri="http://www.w3.org/XML/1998/namespace"/>
    <ds:schemaRef ds:uri="http://schemas.microsoft.com/office/infopath/2007/PartnerControls"/>
    <ds:schemaRef ds:uri="http://purl.org/dc/dcmitype/"/>
    <ds:schemaRef ds:uri="http://schemas.microsoft.com/office/2006/documentManagement/types"/>
    <ds:schemaRef ds:uri="http://schemas.openxmlformats.org/package/2006/metadata/core-properties"/>
    <ds:schemaRef ds:uri="7ac455b3-4a48-4330-b197-a1dbe2c75027"/>
    <ds:schemaRef ds:uri="http://purl.org/dc/elements/1.1/"/>
  </ds:schemaRefs>
</ds:datastoreItem>
</file>

<file path=customXml/itemProps3.xml><?xml version="1.0" encoding="utf-8"?>
<ds:datastoreItem xmlns:ds="http://schemas.openxmlformats.org/officeDocument/2006/customXml" ds:itemID="{2D80A428-301C-4F2F-9701-8A16137F91A2}">
  <ds:schemaRefs>
    <ds:schemaRef ds:uri="http://schemas.microsoft.com/sharepoint/events"/>
  </ds:schemaRefs>
</ds:datastoreItem>
</file>

<file path=customXml/itemProps4.xml><?xml version="1.0" encoding="utf-8"?>
<ds:datastoreItem xmlns:ds="http://schemas.openxmlformats.org/officeDocument/2006/customXml" ds:itemID="{A8A70494-029E-4E75-A618-9F2F22FB586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32</vt:i4>
      </vt:variant>
    </vt:vector>
  </HeadingPairs>
  <TitlesOfParts>
    <vt:vector size="55" baseType="lpstr">
      <vt:lpstr>Instructions</vt:lpstr>
      <vt:lpstr>Config-A</vt:lpstr>
      <vt:lpstr>Summary</vt:lpstr>
      <vt:lpstr>Summary Detailed</vt:lpstr>
      <vt:lpstr>SECURITY EQUIPMENT</vt:lpstr>
      <vt:lpstr>CFR</vt:lpstr>
      <vt:lpstr>Manpower Summary</vt:lpstr>
      <vt:lpstr>YEAR 1</vt:lpstr>
      <vt:lpstr>Service Rates</vt:lpstr>
      <vt:lpstr>Manpower Rates</vt:lpstr>
      <vt:lpstr>Year 2</vt:lpstr>
      <vt:lpstr>YEAR 3</vt:lpstr>
      <vt:lpstr>YEAR 4</vt:lpstr>
      <vt:lpstr>SubContractors</vt:lpstr>
      <vt:lpstr>CAFM-licenses</vt:lpstr>
      <vt:lpstr>Consumables</vt:lpstr>
      <vt:lpstr>PPE-Uniforms </vt:lpstr>
      <vt:lpstr>Third Party Training </vt:lpstr>
      <vt:lpstr>Insurance </vt:lpstr>
      <vt:lpstr>IT</vt:lpstr>
      <vt:lpstr>Capital Cost</vt:lpstr>
      <vt:lpstr>Supply Rates</vt:lpstr>
      <vt:lpstr>lookup</vt:lpstr>
      <vt:lpstr>Airports</vt:lpstr>
      <vt:lpstr>'Manpower Summary'!BidderName</vt:lpstr>
      <vt:lpstr>BidderName</vt:lpstr>
      <vt:lpstr>CapitalLocations</vt:lpstr>
      <vt:lpstr>CMMSFund</vt:lpstr>
      <vt:lpstr>Consumables_cost_offset</vt:lpstr>
      <vt:lpstr>CFR!Print_Area</vt:lpstr>
      <vt:lpstr>Instructions!Print_Area</vt:lpstr>
      <vt:lpstr>'Insurance '!Print_Area</vt:lpstr>
      <vt:lpstr>'SECURITY EQUIPMENT'!Print_Area</vt:lpstr>
      <vt:lpstr>SubContractors!Print_Area</vt:lpstr>
      <vt:lpstr>Summary!Print_Area</vt:lpstr>
      <vt:lpstr>'Summary Detailed'!Print_Area</vt:lpstr>
      <vt:lpstr>'Supply Rates'!Print_Area</vt:lpstr>
      <vt:lpstr>'YEAR 1'!Print_Area</vt:lpstr>
      <vt:lpstr>'Year 2'!Print_Area</vt:lpstr>
      <vt:lpstr>'YEAR 3'!Print_Area</vt:lpstr>
      <vt:lpstr>'YEAR 4'!Print_Area</vt:lpstr>
      <vt:lpstr>Consumables!Print_Titles</vt:lpstr>
      <vt:lpstr>'Summary Detailed'!Print_Titles</vt:lpstr>
      <vt:lpstr>'YEAR 1'!Print_Titles</vt:lpstr>
      <vt:lpstr>'Year 2'!Print_Titles</vt:lpstr>
      <vt:lpstr>'YEAR 3'!Print_Titles</vt:lpstr>
      <vt:lpstr>'YEAR 4'!Print_Titles</vt:lpstr>
      <vt:lpstr>Revision</vt:lpstr>
      <vt:lpstr>SC_Cost_Offset</vt:lpstr>
      <vt:lpstr>SpareParts</vt:lpstr>
      <vt:lpstr>Summary_detail_cost</vt:lpstr>
      <vt:lpstr>TenderFullName</vt:lpstr>
      <vt:lpstr>TenderID</vt:lpstr>
      <vt:lpstr>TenderShortName</vt:lpstr>
      <vt:lpstr>Year_cost_offset</vt:lpstr>
    </vt:vector>
  </TitlesOfParts>
  <Manager/>
  <Company>Cluster2 Airports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Tender Pricing Document</dc:title>
  <dc:subject>Northern Region Airports</dc:subject>
  <dc:creator>csfj;cjones@cluster2airports.sa</dc:creator>
  <cp:keywords>C2;Tender;Pricing</cp:keywords>
  <dc:description/>
  <cp:lastModifiedBy>fujitsu</cp:lastModifiedBy>
  <cp:revision/>
  <dcterms:created xsi:type="dcterms:W3CDTF">2012-11-26T10:55:32Z</dcterms:created>
  <dcterms:modified xsi:type="dcterms:W3CDTF">2025-11-08T15:39:23Z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0x0101009124ED4FEF0CCF459C074668604BAECC</vt:lpwstr>
  </property>
  <property fmtid="{D5CDD505-2E9C-101B-9397-08002B2CF9AE}" pid="3" name="SV_QUERY_LIST_4F35BF76-6C0D-4D9B-82B2-816C12CF3733">
    <vt:lpwstr>empty_477D106A-C0D6-4607-AEBD-E2C9D60EA279</vt:lpwstr>
  </property>
  <property fmtid="{D5CDD505-2E9C-101B-9397-08002B2CF9AE}" pid="4" name="MSIP_Label_35236d87-3c41-4cd5-80ae-2a44d989df97_Enabled">
    <vt:lpwstr>True</vt:lpwstr>
  </property>
  <property fmtid="{D5CDD505-2E9C-101B-9397-08002B2CF9AE}" pid="5" name="MSIP_Label_35236d87-3c41-4cd5-80ae-2a44d989df97_SiteId">
    <vt:lpwstr>e092c3e4-727f-40c6-85c8-5a0f7ae68d2b</vt:lpwstr>
  </property>
  <property fmtid="{D5CDD505-2E9C-101B-9397-08002B2CF9AE}" pid="6" name="MSIP_Label_35236d87-3c41-4cd5-80ae-2a44d989df97_Owner">
    <vt:lpwstr>Ciaran.OConnell@corkairport.com</vt:lpwstr>
  </property>
  <property fmtid="{D5CDD505-2E9C-101B-9397-08002B2CF9AE}" pid="7" name="MSIP_Label_35236d87-3c41-4cd5-80ae-2a44d989df97_SetDate">
    <vt:lpwstr>2019-02-12T18:21:45.0662693Z</vt:lpwstr>
  </property>
  <property fmtid="{D5CDD505-2E9C-101B-9397-08002B2CF9AE}" pid="8" name="MSIP_Label_35236d87-3c41-4cd5-80ae-2a44d989df97_Name">
    <vt:lpwstr>Class 1 - General</vt:lpwstr>
  </property>
  <property fmtid="{D5CDD505-2E9C-101B-9397-08002B2CF9AE}" pid="9" name="MSIP_Label_35236d87-3c41-4cd5-80ae-2a44d989df97_Application">
    <vt:lpwstr>Microsoft Azure Information Protection</vt:lpwstr>
  </property>
  <property fmtid="{D5CDD505-2E9C-101B-9397-08002B2CF9AE}" pid="10" name="MSIP_Label_35236d87-3c41-4cd5-80ae-2a44d989df97_Extended_MSFT_Method">
    <vt:lpwstr>Automatic</vt:lpwstr>
  </property>
  <property fmtid="{D5CDD505-2E9C-101B-9397-08002B2CF9AE}" pid="11" name="AuthorIds_UIVersion_512">
    <vt:lpwstr>880</vt:lpwstr>
  </property>
  <property fmtid="{D5CDD505-2E9C-101B-9397-08002B2CF9AE}" pid="12" name="MediaServiceImageTags">
    <vt:lpwstr/>
  </property>
  <property fmtid="{D5CDD505-2E9C-101B-9397-08002B2CF9AE}" pid="13" name="Revision">
    <vt:lpwstr>D.240301</vt:lpwstr>
  </property>
  <property fmtid="{D5CDD505-2E9C-101B-9397-08002B2CF9AE}" pid="14" name="TenderID">
    <vt:lpwstr>WP1</vt:lpwstr>
  </property>
  <property fmtid="{D5CDD505-2E9C-101B-9397-08002B2CF9AE}" pid="15" name="TENDERFULLNAME">
    <vt:lpwstr>Provision of Facility Management Services Northern Region</vt:lpwstr>
  </property>
  <property fmtid="{D5CDD505-2E9C-101B-9397-08002B2CF9AE}" pid="16" name="MSIP_Label_defa4170-0d19-0005-0004-bc88714345d2_Enabled">
    <vt:lpwstr>true</vt:lpwstr>
  </property>
  <property fmtid="{D5CDD505-2E9C-101B-9397-08002B2CF9AE}" pid="17" name="MSIP_Label_defa4170-0d19-0005-0004-bc88714345d2_SetDate">
    <vt:lpwstr>2024-02-20T05:19:16Z</vt:lpwstr>
  </property>
  <property fmtid="{D5CDD505-2E9C-101B-9397-08002B2CF9AE}" pid="18" name="MSIP_Label_defa4170-0d19-0005-0004-bc88714345d2_Method">
    <vt:lpwstr>Standard</vt:lpwstr>
  </property>
  <property fmtid="{D5CDD505-2E9C-101B-9397-08002B2CF9AE}" pid="19" name="MSIP_Label_defa4170-0d19-0005-0004-bc88714345d2_Name">
    <vt:lpwstr>defa4170-0d19-0005-0004-bc88714345d2</vt:lpwstr>
  </property>
  <property fmtid="{D5CDD505-2E9C-101B-9397-08002B2CF9AE}" pid="20" name="MSIP_Label_defa4170-0d19-0005-0004-bc88714345d2_SiteId">
    <vt:lpwstr>135d85c5-cad7-4084-8467-6b27d52ecc64</vt:lpwstr>
  </property>
  <property fmtid="{D5CDD505-2E9C-101B-9397-08002B2CF9AE}" pid="21" name="MSIP_Label_defa4170-0d19-0005-0004-bc88714345d2_ActionId">
    <vt:lpwstr>d1e1f0fd-7379-4b16-9ea2-629243d97f8a</vt:lpwstr>
  </property>
  <property fmtid="{D5CDD505-2E9C-101B-9397-08002B2CF9AE}" pid="22" name="MSIP_Label_defa4170-0d19-0005-0004-bc88714345d2_ContentBits">
    <vt:lpwstr>0</vt:lpwstr>
  </property>
  <property fmtid="{D5CDD505-2E9C-101B-9397-08002B2CF9AE}" pid="23" name="Project_x0020_Airport">
    <vt:lpwstr/>
  </property>
  <property fmtid="{D5CDD505-2E9C-101B-9397-08002B2CF9AE}" pid="24" name="j2ffbf0259554d5ea1bfd4049a2e036c">
    <vt:lpwstr/>
  </property>
  <property fmtid="{D5CDD505-2E9C-101B-9397-08002B2CF9AE}" pid="25" name="Project Airport">
    <vt:lpwstr/>
  </property>
  <property fmtid="{D5CDD505-2E9C-101B-9397-08002B2CF9AE}" pid="26" name="_dlc_DocIdItemGuid">
    <vt:lpwstr>3f43e003-2740-4e62-9c37-769df4beb65c</vt:lpwstr>
  </property>
</Properties>
</file>