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AA_Tools\Intern\Vorlagen\Diverse Intern\"/>
    </mc:Choice>
  </mc:AlternateContent>
  <xr:revisionPtr revIDLastSave="0" documentId="13_ncr:1_{98719145-08D9-4B61-83C1-581CD590D4E7}" xr6:coauthVersionLast="47" xr6:coauthVersionMax="47" xr10:uidLastSave="{00000000-0000-0000-0000-000000000000}"/>
  <bookViews>
    <workbookView xWindow="-120" yWindow="-120" windowWidth="29040" windowHeight="15840" tabRatio="912" activeTab="20" xr2:uid="{00000000-000D-0000-FFFF-FFFF00000000}"/>
  </bookViews>
  <sheets>
    <sheet name="Zusammenstellung" sheetId="2" r:id="rId1"/>
    <sheet name="Ang1" sheetId="3" r:id="rId2"/>
    <sheet name="Ang2" sheetId="4" r:id="rId3"/>
    <sheet name="Ang3" sheetId="7" r:id="rId4"/>
    <sheet name="Ang4" sheetId="11" r:id="rId5"/>
    <sheet name="Ang5" sheetId="5" r:id="rId6"/>
    <sheet name="Ang6" sheetId="9" r:id="rId7"/>
    <sheet name="Ang7" sheetId="8" r:id="rId8"/>
    <sheet name="Ang8" sheetId="12" r:id="rId9"/>
    <sheet name="Ang9" sheetId="13" r:id="rId10"/>
    <sheet name="Ang10" sheetId="14" r:id="rId11"/>
    <sheet name="Ang11" sheetId="15" r:id="rId12"/>
    <sheet name="Ang12" sheetId="16" r:id="rId13"/>
    <sheet name="Ang13" sheetId="17" r:id="rId14"/>
    <sheet name="Ang14" sheetId="18" r:id="rId15"/>
    <sheet name="Ang15" sheetId="19" r:id="rId16"/>
    <sheet name="Ang16" sheetId="20" r:id="rId17"/>
    <sheet name="Ang17" sheetId="21" r:id="rId18"/>
    <sheet name="Ang18" sheetId="22" r:id="rId19"/>
    <sheet name="Ang19" sheetId="23" r:id="rId20"/>
    <sheet name="Ang20" sheetId="24" r:id="rId21"/>
    <sheet name="Monatstotal" sheetId="10" r:id="rId22"/>
  </sheets>
  <definedNames>
    <definedName name="adsfsafsf" localSheetId="12">'Ang12'!$A$1:$Q$52</definedName>
    <definedName name="afdasf" localSheetId="11">'Ang11'!$A$1:$Q$52</definedName>
    <definedName name="affafee" localSheetId="5">'Ang5'!$A$1:$Q$52</definedName>
    <definedName name="AHV">Zusammenstellung!$C$13</definedName>
    <definedName name="ALV">Zusammenstellung!$C$14</definedName>
    <definedName name="ALVMAX">Zusammenstellung!$E$14</definedName>
    <definedName name="ALVMAX2">Zusammenstellung!$F$14</definedName>
    <definedName name="asfdsfsfs" localSheetId="4">'Ang4'!$A$1:$Q$52</definedName>
    <definedName name="dfadf" localSheetId="1">'Ang1'!$A$1:$Q$52</definedName>
    <definedName name="_xlnm.Print_Area" localSheetId="1">'Ang1'!$A$1:$Q$52</definedName>
    <definedName name="_xlnm.Print_Area" localSheetId="10">'Ang10'!$A$1:$Q$52</definedName>
    <definedName name="_xlnm.Print_Area" localSheetId="11">'Ang11'!$A$1:$Q$52</definedName>
    <definedName name="_xlnm.Print_Area" localSheetId="12">'Ang12'!$A$1:$Q$52</definedName>
    <definedName name="_xlnm.Print_Area" localSheetId="13">'Ang13'!$A$1:$Q$52</definedName>
    <definedName name="_xlnm.Print_Area" localSheetId="14">'Ang14'!$A$1:$Q$52</definedName>
    <definedName name="_xlnm.Print_Area" localSheetId="15">'Ang15'!$A$1:$Q$52</definedName>
    <definedName name="_xlnm.Print_Area" localSheetId="16">'Ang16'!$A$1:$Q$52</definedName>
    <definedName name="_xlnm.Print_Area" localSheetId="17">'Ang17'!$A$1:$Q$52</definedName>
    <definedName name="_xlnm.Print_Area" localSheetId="18">'Ang18'!$A$1:$Q$52</definedName>
    <definedName name="_xlnm.Print_Area" localSheetId="19">'Ang19'!$A$1:$Q$52</definedName>
    <definedName name="_xlnm.Print_Area" localSheetId="2">'Ang2'!$A$1:$Q$52</definedName>
    <definedName name="_xlnm.Print_Area" localSheetId="20">'Ang20'!$A$1:$Q$52</definedName>
    <definedName name="_xlnm.Print_Area" localSheetId="3">'Ang3'!$A$1:$Q$52</definedName>
    <definedName name="_xlnm.Print_Area" localSheetId="4">'Ang4'!$A$1:$Q$52</definedName>
    <definedName name="_xlnm.Print_Area" localSheetId="5">'Ang5'!$A$1:$Q$52</definedName>
    <definedName name="_xlnm.Print_Area" localSheetId="6">'Ang6'!$A$1:$Q$52</definedName>
    <definedName name="_xlnm.Print_Area" localSheetId="7">'Ang7'!$A$1:$Q$52</definedName>
    <definedName name="_xlnm.Print_Area" localSheetId="8">'Ang8'!$A$1:$Q$52</definedName>
    <definedName name="_xlnm.Print_Area" localSheetId="9">'Ang9'!$A$1:$Q$52</definedName>
    <definedName name="_xlnm.Print_Area" localSheetId="21">Monatstotal!$A$1:$P$46</definedName>
    <definedName name="_xlnm.Print_Area" localSheetId="0">Zusammenstellung!$A$1:$Q$63</definedName>
    <definedName name="eaasfaeae" localSheetId="20">'Ang20'!$A$1:$Q$52</definedName>
    <definedName name="earetgaf" localSheetId="3">'Ang3'!$A$1:$Q$52</definedName>
    <definedName name="eeee" localSheetId="13">'Ang13'!$A$1:$Q$52</definedName>
    <definedName name="eeee" localSheetId="7">'Ang7'!$A$1:$Q$52</definedName>
    <definedName name="eeee" localSheetId="8">'Ang8'!$A$1:$Q$52</definedName>
    <definedName name="eeee" localSheetId="9">'Ang9'!$A$1:$Q$52</definedName>
    <definedName name="eeeee" localSheetId="6">'Ang6'!$A$1:$Q$52</definedName>
    <definedName name="egagas" localSheetId="2">'Ang2'!$A$1:$Q$52</definedName>
    <definedName name="eraffaf" localSheetId="0">Zusammenstellung!$B$2:$R$63</definedName>
    <definedName name="ewrq" localSheetId="17">'Ang17'!$A$1:$Q$52</definedName>
    <definedName name="eww" localSheetId="18">'Ang18'!$A$1:$Q$52</definedName>
    <definedName name="Firma">Zusammenstellung!$B$2</definedName>
    <definedName name="Jahr">Zusammenstellung!$F$8</definedName>
    <definedName name="KTG">Zusammenstellung!$C$16</definedName>
    <definedName name="KTGW">Zusammenstellung!$C$17</definedName>
    <definedName name="NBU">Zusammenstellung!$C$15</definedName>
    <definedName name="Ort">Zusammenstellung!$B$3</definedName>
    <definedName name="Print_Area" localSheetId="1">'Ang1'!$A$1:$Q$52</definedName>
    <definedName name="Print_Area" localSheetId="10">'Ang10'!$A$1:$Q$52</definedName>
    <definedName name="Print_Area" localSheetId="11">'Ang11'!$A$1:$Q$52</definedName>
    <definedName name="Print_Area" localSheetId="12">'Ang12'!$A$1:$Q$52</definedName>
    <definedName name="Print_Area" localSheetId="13">'Ang13'!$A$1:$Q$52</definedName>
    <definedName name="Print_Area" localSheetId="14">'Ang14'!$A$1:$Q$52</definedName>
    <definedName name="Print_Area" localSheetId="15">'Ang15'!$A$1:$Q$52</definedName>
    <definedName name="Print_Area" localSheetId="16">'Ang16'!$A$1:$Q$52</definedName>
    <definedName name="Print_Area" localSheetId="17">'Ang17'!$A$1:$Q$52</definedName>
    <definedName name="Print_Area" localSheetId="18">'Ang18'!$A$1:$Q$52</definedName>
    <definedName name="Print_Area" localSheetId="19">'Ang19'!$A$1:$Q$52</definedName>
    <definedName name="Print_Area" localSheetId="2">'Ang2'!$A$1:$Q$52</definedName>
    <definedName name="Print_Area" localSheetId="20">'Ang20'!$A$1:$Q$52</definedName>
    <definedName name="Print_Area" localSheetId="3">'Ang3'!$A$1:$Q$52</definedName>
    <definedName name="Print_Area" localSheetId="4">'Ang4'!$A$1:$Q$52</definedName>
    <definedName name="Print_Area" localSheetId="5">'Ang5'!$A$1:$Q$52</definedName>
    <definedName name="Print_Area" localSheetId="6">'Ang6'!$A$1:$Q$52</definedName>
    <definedName name="Print_Area" localSheetId="7">'Ang7'!$A$1:$Q$52</definedName>
    <definedName name="Print_Area" localSheetId="8">'Ang8'!$A$1:$Q$52</definedName>
    <definedName name="Print_Area" localSheetId="9">'Ang9'!$A$1:$Q$52</definedName>
    <definedName name="Print_Area" localSheetId="21">Monatstotal!$A$1:$P$46</definedName>
    <definedName name="Print_Area" localSheetId="0">Zusammenstellung!$B$1:$Q$63</definedName>
    <definedName name="sdfasdf" localSheetId="10">'Ang10'!$A$1:$Q$52</definedName>
    <definedName name="Version">Zusammenstellung!$I$62</definedName>
    <definedName name="wee" localSheetId="15">'Ang15'!$A$1:$Q$52</definedName>
    <definedName name="wer" localSheetId="16">'Ang16'!$A$1:$Q$52</definedName>
    <definedName name="werewr" localSheetId="21">Monatstotal!$A$1:$P$46</definedName>
    <definedName name="wrewr" localSheetId="19">'Ang19'!$A$1:$Q$52</definedName>
    <definedName name="wwww" localSheetId="14">'Ang14'!$A$1:$Q$52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3" i="7"/>
  <c r="C13" i="11"/>
  <c r="C13" i="5"/>
  <c r="C13" i="9"/>
  <c r="C13" i="8"/>
  <c r="C13" i="12"/>
  <c r="C13" i="13"/>
  <c r="C13" i="14"/>
  <c r="C13" i="15"/>
  <c r="C13" i="16"/>
  <c r="C13" i="17"/>
  <c r="C13" i="18"/>
  <c r="C13" i="19"/>
  <c r="C13" i="20"/>
  <c r="C13" i="21"/>
  <c r="C13" i="22"/>
  <c r="C13" i="23"/>
  <c r="C13" i="24"/>
  <c r="C13" i="3"/>
  <c r="C14" i="4"/>
  <c r="C14" i="7"/>
  <c r="C14" i="11"/>
  <c r="C14" i="5"/>
  <c r="C14" i="9"/>
  <c r="C14" i="8"/>
  <c r="C14" i="12"/>
  <c r="C14" i="13"/>
  <c r="C14" i="14"/>
  <c r="C14" i="15"/>
  <c r="C14" i="16"/>
  <c r="C14" i="17"/>
  <c r="C14" i="18"/>
  <c r="C14" i="19"/>
  <c r="C14" i="20"/>
  <c r="C14" i="21"/>
  <c r="C14" i="22"/>
  <c r="C14" i="23"/>
  <c r="C14" i="24"/>
  <c r="C14" i="3"/>
  <c r="E13" i="4"/>
  <c r="E13" i="7"/>
  <c r="E13" i="11"/>
  <c r="E13" i="5"/>
  <c r="E13" i="9"/>
  <c r="E13" i="8"/>
  <c r="E13" i="12"/>
  <c r="E13" i="13"/>
  <c r="E13" i="14"/>
  <c r="E13" i="15"/>
  <c r="E13" i="16"/>
  <c r="E13" i="17"/>
  <c r="E13" i="18"/>
  <c r="E13" i="19"/>
  <c r="E13" i="20"/>
  <c r="E13" i="21"/>
  <c r="E13" i="22"/>
  <c r="E13" i="23"/>
  <c r="E13" i="24"/>
  <c r="E13" i="3"/>
  <c r="C16" i="3"/>
  <c r="J7" i="3" l="1"/>
  <c r="G12" i="3"/>
  <c r="J7" i="24"/>
  <c r="G12" i="24"/>
  <c r="J7" i="23"/>
  <c r="G12" i="23"/>
  <c r="J7" i="22"/>
  <c r="G12" i="22"/>
  <c r="J7" i="21"/>
  <c r="G12" i="21"/>
  <c r="J7" i="20"/>
  <c r="G12" i="20"/>
  <c r="J7" i="19"/>
  <c r="G12" i="19"/>
  <c r="J7" i="18"/>
  <c r="G12" i="18"/>
  <c r="J7" i="17"/>
  <c r="G12" i="17"/>
  <c r="J7" i="16"/>
  <c r="G12" i="16"/>
  <c r="J7" i="15"/>
  <c r="G12" i="15"/>
  <c r="J7" i="14"/>
  <c r="G12" i="14"/>
  <c r="J7" i="13"/>
  <c r="G12" i="13"/>
  <c r="J7" i="12"/>
  <c r="G12" i="12"/>
  <c r="J7" i="8"/>
  <c r="G12" i="8"/>
  <c r="J7" i="9"/>
  <c r="G12" i="9"/>
  <c r="J7" i="5"/>
  <c r="G12" i="5"/>
  <c r="J7" i="11"/>
  <c r="G12" i="11"/>
  <c r="J7" i="7"/>
  <c r="G12" i="7"/>
  <c r="J7" i="4"/>
  <c r="G12" i="4"/>
  <c r="H9" i="3"/>
  <c r="O7" i="3"/>
  <c r="H9" i="24"/>
  <c r="O7" i="24"/>
  <c r="H9" i="23"/>
  <c r="O7" i="23"/>
  <c r="H9" i="22"/>
  <c r="O7" i="22"/>
  <c r="H9" i="21"/>
  <c r="O7" i="21"/>
  <c r="H9" i="20"/>
  <c r="O7" i="20"/>
  <c r="H9" i="19"/>
  <c r="O7" i="19"/>
  <c r="H9" i="18"/>
  <c r="O7" i="18"/>
  <c r="H9" i="17"/>
  <c r="O7" i="17"/>
  <c r="H9" i="16"/>
  <c r="O7" i="16"/>
  <c r="H9" i="15"/>
  <c r="O7" i="15"/>
  <c r="H9" i="14"/>
  <c r="O7" i="14"/>
  <c r="H9" i="13"/>
  <c r="O7" i="13"/>
  <c r="H9" i="12"/>
  <c r="O7" i="12"/>
  <c r="H9" i="8"/>
  <c r="O7" i="8"/>
  <c r="H9" i="9"/>
  <c r="O7" i="9"/>
  <c r="H9" i="5"/>
  <c r="O7" i="5"/>
  <c r="H9" i="11"/>
  <c r="O7" i="11"/>
  <c r="H9" i="7"/>
  <c r="O7" i="7"/>
  <c r="H9" i="4"/>
  <c r="O7" i="4"/>
  <c r="G9" i="3"/>
  <c r="F9" i="3"/>
  <c r="G9" i="24"/>
  <c r="F9" i="24"/>
  <c r="G9" i="23"/>
  <c r="F9" i="23"/>
  <c r="G9" i="22"/>
  <c r="F9" i="22"/>
  <c r="G9" i="21"/>
  <c r="F9" i="21"/>
  <c r="G9" i="20"/>
  <c r="F9" i="20"/>
  <c r="G9" i="19"/>
  <c r="F9" i="19"/>
  <c r="G9" i="18"/>
  <c r="F9" i="18"/>
  <c r="G9" i="17"/>
  <c r="F9" i="17"/>
  <c r="G9" i="16"/>
  <c r="F9" i="16"/>
  <c r="G9" i="15"/>
  <c r="F9" i="15"/>
  <c r="G9" i="14"/>
  <c r="F9" i="14"/>
  <c r="G9" i="13"/>
  <c r="F9" i="13"/>
  <c r="G9" i="12"/>
  <c r="F9" i="12"/>
  <c r="G9" i="8"/>
  <c r="F9" i="8"/>
  <c r="G9" i="9"/>
  <c r="F9" i="9"/>
  <c r="G9" i="5"/>
  <c r="F9" i="5"/>
  <c r="G9" i="11"/>
  <c r="F9" i="11"/>
  <c r="G9" i="7"/>
  <c r="F9" i="7"/>
  <c r="G9" i="4"/>
  <c r="F9" i="4"/>
  <c r="D13" i="3"/>
  <c r="D13" i="24"/>
  <c r="D13" i="23"/>
  <c r="D13" i="22"/>
  <c r="D13" i="21"/>
  <c r="D13" i="20"/>
  <c r="D13" i="19"/>
  <c r="D13" i="18"/>
  <c r="D13" i="17"/>
  <c r="D13" i="16"/>
  <c r="D13" i="15"/>
  <c r="D13" i="14"/>
  <c r="D13" i="13"/>
  <c r="D13" i="12"/>
  <c r="D13" i="8"/>
  <c r="D13" i="9"/>
  <c r="D13" i="5"/>
  <c r="D13" i="11"/>
  <c r="D13" i="7"/>
  <c r="D13" i="4"/>
  <c r="P2" i="7"/>
  <c r="P1" i="7"/>
  <c r="P2" i="11"/>
  <c r="P1" i="11"/>
  <c r="P2" i="5"/>
  <c r="P1" i="5"/>
  <c r="P2" i="9"/>
  <c r="P1" i="9"/>
  <c r="P2" i="8"/>
  <c r="P1" i="8"/>
  <c r="P2" i="12"/>
  <c r="P1" i="12"/>
  <c r="P2" i="13"/>
  <c r="P1" i="13"/>
  <c r="P2" i="14"/>
  <c r="P1" i="14"/>
  <c r="P2" i="15"/>
  <c r="P1" i="15"/>
  <c r="P2" i="16"/>
  <c r="P1" i="16"/>
  <c r="P2" i="17"/>
  <c r="P1" i="17"/>
  <c r="P2" i="18"/>
  <c r="P1" i="18"/>
  <c r="P2" i="19"/>
  <c r="P1" i="19"/>
  <c r="P2" i="20"/>
  <c r="P1" i="20"/>
  <c r="P2" i="21"/>
  <c r="P1" i="21"/>
  <c r="P2" i="22"/>
  <c r="P1" i="22"/>
  <c r="P2" i="23"/>
  <c r="P1" i="23"/>
  <c r="P2" i="24"/>
  <c r="P1" i="24"/>
  <c r="P2" i="4"/>
  <c r="P1" i="4"/>
  <c r="P2" i="3"/>
  <c r="P1" i="3"/>
  <c r="H10" i="4" l="1"/>
  <c r="C13" i="2"/>
  <c r="H10" i="11" l="1"/>
  <c r="H10" i="5"/>
  <c r="H10" i="9"/>
  <c r="H10" i="8"/>
  <c r="H10" i="12"/>
  <c r="H10" i="13"/>
  <c r="H10" i="14"/>
  <c r="H10" i="15"/>
  <c r="H10" i="16"/>
  <c r="H10" i="17"/>
  <c r="H10" i="18"/>
  <c r="H10" i="19"/>
  <c r="H10" i="20"/>
  <c r="H10" i="21"/>
  <c r="H10" i="22"/>
  <c r="H10" i="23"/>
  <c r="H10" i="24"/>
  <c r="H10" i="7"/>
  <c r="F21" i="4"/>
  <c r="U33" i="4" l="1"/>
  <c r="U32" i="4"/>
  <c r="U33" i="7"/>
  <c r="U32" i="7"/>
  <c r="U33" i="11"/>
  <c r="U32" i="11"/>
  <c r="U33" i="5"/>
  <c r="U32" i="5"/>
  <c r="U33" i="9"/>
  <c r="U32" i="9"/>
  <c r="U33" i="8"/>
  <c r="U32" i="8"/>
  <c r="U33" i="12"/>
  <c r="U32" i="12"/>
  <c r="U33" i="13"/>
  <c r="U32" i="13"/>
  <c r="U33" i="14"/>
  <c r="U32" i="14"/>
  <c r="U33" i="15"/>
  <c r="U32" i="15"/>
  <c r="U33" i="16"/>
  <c r="U32" i="16"/>
  <c r="U33" i="17"/>
  <c r="U32" i="17"/>
  <c r="U33" i="18"/>
  <c r="U32" i="18"/>
  <c r="U33" i="19"/>
  <c r="U32" i="19"/>
  <c r="U33" i="20"/>
  <c r="U32" i="20"/>
  <c r="U33" i="21"/>
  <c r="U32" i="21"/>
  <c r="U33" i="22"/>
  <c r="U32" i="22"/>
  <c r="U33" i="23"/>
  <c r="U32" i="23"/>
  <c r="U33" i="24"/>
  <c r="U32" i="24"/>
  <c r="U33" i="3"/>
  <c r="U32" i="3"/>
  <c r="F32" i="3" l="1"/>
  <c r="F33" i="3"/>
  <c r="R4" i="3" l="1"/>
  <c r="AA20" i="3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B35" i="3"/>
  <c r="C24" i="2" s="1"/>
  <c r="B35" i="4"/>
  <c r="C25" i="2" s="1"/>
  <c r="B35" i="7"/>
  <c r="C26" i="2" s="1"/>
  <c r="B35" i="11"/>
  <c r="C27" i="2" s="1"/>
  <c r="B35" i="5"/>
  <c r="C28" i="2"/>
  <c r="B35" i="9"/>
  <c r="C29" i="2"/>
  <c r="B35" i="8"/>
  <c r="C30" i="2"/>
  <c r="B35" i="12"/>
  <c r="C31" i="2" s="1"/>
  <c r="B35" i="13"/>
  <c r="C32" i="2" s="1"/>
  <c r="B35" i="14"/>
  <c r="C33" i="2"/>
  <c r="B35" i="15"/>
  <c r="C34" i="2"/>
  <c r="B35" i="16"/>
  <c r="C35" i="2" s="1"/>
  <c r="B35" i="17"/>
  <c r="C36" i="2" s="1"/>
  <c r="B35" i="18"/>
  <c r="C37" i="2"/>
  <c r="B35" i="19"/>
  <c r="C38" i="2" s="1"/>
  <c r="B35" i="20"/>
  <c r="C39" i="2" s="1"/>
  <c r="B35" i="21"/>
  <c r="C40" i="2"/>
  <c r="B35" i="22"/>
  <c r="C41" i="2"/>
  <c r="B35" i="23"/>
  <c r="C42" i="2" s="1"/>
  <c r="B35" i="24"/>
  <c r="C43" i="2" s="1"/>
  <c r="G18" i="3"/>
  <c r="G23" i="3" s="1"/>
  <c r="G18" i="4"/>
  <c r="G27" i="4" s="1"/>
  <c r="G18" i="7"/>
  <c r="G23" i="7" s="1"/>
  <c r="G18" i="11"/>
  <c r="G27" i="11" s="1"/>
  <c r="G18" i="5"/>
  <c r="G20" i="5" s="1"/>
  <c r="G25" i="5"/>
  <c r="G27" i="5"/>
  <c r="G29" i="5"/>
  <c r="G31" i="5"/>
  <c r="G33" i="5"/>
  <c r="G18" i="9"/>
  <c r="G23" i="9" s="1"/>
  <c r="G33" i="9"/>
  <c r="G18" i="8"/>
  <c r="G29" i="8" s="1"/>
  <c r="G25" i="8"/>
  <c r="G27" i="8"/>
  <c r="G18" i="12"/>
  <c r="G20" i="12" s="1"/>
  <c r="G18" i="13"/>
  <c r="G20" i="13" s="1"/>
  <c r="G18" i="14"/>
  <c r="G21" i="14" s="1"/>
  <c r="G18" i="15"/>
  <c r="G21" i="15" s="1"/>
  <c r="G31" i="15"/>
  <c r="G18" i="16"/>
  <c r="G20" i="16" s="1"/>
  <c r="G25" i="16"/>
  <c r="G18" i="17"/>
  <c r="G20" i="17" s="1"/>
  <c r="G18" i="18"/>
  <c r="G27" i="18" s="1"/>
  <c r="G18" i="19"/>
  <c r="G21" i="19" s="1"/>
  <c r="G18" i="20"/>
  <c r="G20" i="20" s="1"/>
  <c r="G21" i="20"/>
  <c r="G22" i="20"/>
  <c r="G23" i="20"/>
  <c r="G18" i="21"/>
  <c r="G18" i="22"/>
  <c r="G23" i="22" s="1"/>
  <c r="G18" i="23"/>
  <c r="G21" i="23" s="1"/>
  <c r="G18" i="24"/>
  <c r="G20" i="24" s="1"/>
  <c r="R20" i="3"/>
  <c r="Q21" i="3" s="1"/>
  <c r="H18" i="3"/>
  <c r="R4" i="4"/>
  <c r="R20" i="4"/>
  <c r="Q21" i="4" s="1"/>
  <c r="AA20" i="4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H18" i="4"/>
  <c r="R4" i="7"/>
  <c r="R20" i="7"/>
  <c r="Q21" i="7" s="1"/>
  <c r="AA20" i="7"/>
  <c r="H18" i="7"/>
  <c r="R4" i="11"/>
  <c r="R20" i="11"/>
  <c r="AA20" i="11"/>
  <c r="H18" i="11"/>
  <c r="R4" i="5"/>
  <c r="R20" i="5"/>
  <c r="Q21" i="5" s="1"/>
  <c r="AA20" i="5"/>
  <c r="H18" i="5"/>
  <c r="R4" i="9"/>
  <c r="R20" i="9"/>
  <c r="Q21" i="9" s="1"/>
  <c r="AA20" i="9"/>
  <c r="H18" i="9"/>
  <c r="R4" i="8"/>
  <c r="R20" i="8"/>
  <c r="Q21" i="8" s="1"/>
  <c r="AA20" i="8"/>
  <c r="AA21" i="8"/>
  <c r="H18" i="8"/>
  <c r="R4" i="12"/>
  <c r="R20" i="12"/>
  <c r="Q21" i="12" s="1"/>
  <c r="AA20" i="12"/>
  <c r="AA21" i="12"/>
  <c r="AA22" i="12" s="1"/>
  <c r="AA23" i="12" s="1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H18" i="12"/>
  <c r="R4" i="13"/>
  <c r="R20" i="13"/>
  <c r="Q21" i="13" s="1"/>
  <c r="AA20" i="13"/>
  <c r="H18" i="13"/>
  <c r="R4" i="14"/>
  <c r="R20" i="14"/>
  <c r="Q21" i="14" s="1"/>
  <c r="AA20" i="14"/>
  <c r="AA21" i="14" s="1"/>
  <c r="AA22" i="14" s="1"/>
  <c r="AA23" i="14" s="1"/>
  <c r="AA24" i="14" s="1"/>
  <c r="AA25" i="14" s="1"/>
  <c r="AA26" i="14" s="1"/>
  <c r="AA27" i="14" s="1"/>
  <c r="AA28" i="14" s="1"/>
  <c r="AA29" i="14" s="1"/>
  <c r="AA30" i="14" s="1"/>
  <c r="AA31" i="14" s="1"/>
  <c r="AA32" i="14" s="1"/>
  <c r="AA33" i="14" s="1"/>
  <c r="H18" i="14"/>
  <c r="R4" i="15"/>
  <c r="R20" i="15"/>
  <c r="Q21" i="15" s="1"/>
  <c r="AA20" i="15"/>
  <c r="AA21" i="15" s="1"/>
  <c r="AA22" i="15" s="1"/>
  <c r="AA23" i="15" s="1"/>
  <c r="AA24" i="15" s="1"/>
  <c r="AA25" i="15" s="1"/>
  <c r="AA26" i="15" s="1"/>
  <c r="AA27" i="15" s="1"/>
  <c r="AA28" i="15" s="1"/>
  <c r="AA29" i="15" s="1"/>
  <c r="AA30" i="15" s="1"/>
  <c r="AA31" i="15" s="1"/>
  <c r="AA32" i="15" s="1"/>
  <c r="AA33" i="15" s="1"/>
  <c r="H18" i="15"/>
  <c r="R4" i="16"/>
  <c r="R20" i="16"/>
  <c r="AA20" i="16"/>
  <c r="AA21" i="16" s="1"/>
  <c r="AA22" i="16" s="1"/>
  <c r="AA23" i="16" s="1"/>
  <c r="AA24" i="16" s="1"/>
  <c r="AA25" i="16" s="1"/>
  <c r="AA26" i="16" s="1"/>
  <c r="AA27" i="16" s="1"/>
  <c r="AA28" i="16" s="1"/>
  <c r="AA29" i="16" s="1"/>
  <c r="AA30" i="16" s="1"/>
  <c r="AA31" i="16" s="1"/>
  <c r="AA32" i="16" s="1"/>
  <c r="AA33" i="16" s="1"/>
  <c r="H18" i="16"/>
  <c r="R4" i="17"/>
  <c r="R20" i="17"/>
  <c r="AA20" i="17"/>
  <c r="AA21" i="17" s="1"/>
  <c r="AA22" i="17" s="1"/>
  <c r="AA23" i="17" s="1"/>
  <c r="AA24" i="17" s="1"/>
  <c r="AA25" i="17" s="1"/>
  <c r="AA26" i="17" s="1"/>
  <c r="AA27" i="17" s="1"/>
  <c r="AA28" i="17" s="1"/>
  <c r="AA29" i="17" s="1"/>
  <c r="AA30" i="17" s="1"/>
  <c r="AA31" i="17" s="1"/>
  <c r="AA32" i="17" s="1"/>
  <c r="AA33" i="17" s="1"/>
  <c r="H18" i="17"/>
  <c r="R4" i="18"/>
  <c r="R20" i="18"/>
  <c r="AA20" i="18"/>
  <c r="H18" i="18"/>
  <c r="AA21" i="18"/>
  <c r="AA22" i="18" s="1"/>
  <c r="AA23" i="18" s="1"/>
  <c r="AA24" i="18" s="1"/>
  <c r="AA25" i="18" s="1"/>
  <c r="AA26" i="18" s="1"/>
  <c r="AA27" i="18" s="1"/>
  <c r="AA28" i="18" s="1"/>
  <c r="AA29" i="18" s="1"/>
  <c r="AA30" i="18" s="1"/>
  <c r="AA31" i="18" s="1"/>
  <c r="AA32" i="18" s="1"/>
  <c r="AA33" i="18" s="1"/>
  <c r="R4" i="19"/>
  <c r="R20" i="19"/>
  <c r="AA20" i="19"/>
  <c r="AA21" i="19" s="1"/>
  <c r="AA22" i="19" s="1"/>
  <c r="AA23" i="19" s="1"/>
  <c r="AA24" i="19" s="1"/>
  <c r="AA25" i="19" s="1"/>
  <c r="AA26" i="19" s="1"/>
  <c r="AA27" i="19" s="1"/>
  <c r="AA28" i="19" s="1"/>
  <c r="AA29" i="19" s="1"/>
  <c r="AA30" i="19" s="1"/>
  <c r="AA31" i="19" s="1"/>
  <c r="AA32" i="19" s="1"/>
  <c r="AA33" i="19" s="1"/>
  <c r="H18" i="19"/>
  <c r="R4" i="20"/>
  <c r="R20" i="20"/>
  <c r="AA20" i="20"/>
  <c r="AA21" i="20" s="1"/>
  <c r="AA22" i="20" s="1"/>
  <c r="AA23" i="20" s="1"/>
  <c r="AA24" i="20" s="1"/>
  <c r="AA25" i="20" s="1"/>
  <c r="AA26" i="20" s="1"/>
  <c r="AA27" i="20" s="1"/>
  <c r="AA28" i="20" s="1"/>
  <c r="AA29" i="20" s="1"/>
  <c r="AA30" i="20" s="1"/>
  <c r="AA31" i="20" s="1"/>
  <c r="AA32" i="20" s="1"/>
  <c r="AA33" i="20" s="1"/>
  <c r="H18" i="20"/>
  <c r="R4" i="21"/>
  <c r="R20" i="21"/>
  <c r="AA20" i="21"/>
  <c r="AA21" i="21" s="1"/>
  <c r="AA22" i="21" s="1"/>
  <c r="AA23" i="21" s="1"/>
  <c r="AA24" i="21" s="1"/>
  <c r="AA25" i="21" s="1"/>
  <c r="AA26" i="21" s="1"/>
  <c r="AA27" i="21" s="1"/>
  <c r="AA28" i="21" s="1"/>
  <c r="AA29" i="21" s="1"/>
  <c r="AA30" i="21" s="1"/>
  <c r="AA31" i="21" s="1"/>
  <c r="AA32" i="21" s="1"/>
  <c r="AA33" i="21" s="1"/>
  <c r="H18" i="21"/>
  <c r="R4" i="22"/>
  <c r="R20" i="22"/>
  <c r="AA20" i="22"/>
  <c r="AA21" i="22" s="1"/>
  <c r="AA22" i="22" s="1"/>
  <c r="AA23" i="22" s="1"/>
  <c r="AA24" i="22" s="1"/>
  <c r="AA25" i="22" s="1"/>
  <c r="AA26" i="22" s="1"/>
  <c r="AA27" i="22" s="1"/>
  <c r="AA28" i="22" s="1"/>
  <c r="AA29" i="22" s="1"/>
  <c r="AA30" i="22" s="1"/>
  <c r="AA31" i="22" s="1"/>
  <c r="AA32" i="22" s="1"/>
  <c r="AA33" i="22" s="1"/>
  <c r="H18" i="22"/>
  <c r="R4" i="23"/>
  <c r="R20" i="23"/>
  <c r="AA20" i="23"/>
  <c r="H18" i="23"/>
  <c r="AA21" i="23"/>
  <c r="AA22" i="23" s="1"/>
  <c r="AA23" i="23" s="1"/>
  <c r="AA24" i="23" s="1"/>
  <c r="AA25" i="23" s="1"/>
  <c r="AA26" i="23" s="1"/>
  <c r="AA27" i="23" s="1"/>
  <c r="AA28" i="23" s="1"/>
  <c r="AA29" i="23" s="1"/>
  <c r="AA30" i="23" s="1"/>
  <c r="AA31" i="23" s="1"/>
  <c r="AA32" i="23" s="1"/>
  <c r="AA33" i="23" s="1"/>
  <c r="R4" i="24"/>
  <c r="R20" i="24"/>
  <c r="Q21" i="24" s="1"/>
  <c r="AA20" i="24"/>
  <c r="AA21" i="24" s="1"/>
  <c r="AA22" i="24" s="1"/>
  <c r="AA23" i="24" s="1"/>
  <c r="AA24" i="24" s="1"/>
  <c r="AA25" i="24" s="1"/>
  <c r="AA26" i="24" s="1"/>
  <c r="AA27" i="24" s="1"/>
  <c r="AA28" i="24" s="1"/>
  <c r="AA29" i="24" s="1"/>
  <c r="AA30" i="24" s="1"/>
  <c r="AA31" i="24" s="1"/>
  <c r="AA32" i="24" s="1"/>
  <c r="AA33" i="24" s="1"/>
  <c r="H18" i="24"/>
  <c r="J18" i="3"/>
  <c r="J18" i="4"/>
  <c r="J18" i="7"/>
  <c r="J18" i="11"/>
  <c r="J18" i="5"/>
  <c r="J18" i="9"/>
  <c r="J18" i="8"/>
  <c r="J18" i="12"/>
  <c r="J18" i="13"/>
  <c r="J18" i="14"/>
  <c r="J18" i="15"/>
  <c r="J18" i="16"/>
  <c r="J18" i="17"/>
  <c r="J18" i="18"/>
  <c r="J18" i="19"/>
  <c r="J18" i="20"/>
  <c r="J18" i="21"/>
  <c r="J18" i="22"/>
  <c r="J18" i="23"/>
  <c r="J18" i="24"/>
  <c r="K18" i="3"/>
  <c r="K18" i="4"/>
  <c r="K21" i="4" s="1"/>
  <c r="K18" i="7"/>
  <c r="K31" i="7" s="1"/>
  <c r="K18" i="11"/>
  <c r="K25" i="11" s="1"/>
  <c r="K18" i="5"/>
  <c r="K21" i="5" s="1"/>
  <c r="K18" i="9"/>
  <c r="K27" i="9" s="1"/>
  <c r="K18" i="8"/>
  <c r="K26" i="8" s="1"/>
  <c r="K18" i="12"/>
  <c r="K29" i="12" s="1"/>
  <c r="K18" i="13"/>
  <c r="K33" i="13" s="1"/>
  <c r="K18" i="14"/>
  <c r="K27" i="14" s="1"/>
  <c r="K18" i="15"/>
  <c r="K31" i="15" s="1"/>
  <c r="K18" i="16"/>
  <c r="K24" i="16" s="1"/>
  <c r="K18" i="17"/>
  <c r="K31" i="17" s="1"/>
  <c r="K18" i="18"/>
  <c r="K21" i="18" s="1"/>
  <c r="K18" i="19"/>
  <c r="K21" i="19" s="1"/>
  <c r="K18" i="20"/>
  <c r="K20" i="20" s="1"/>
  <c r="K18" i="21"/>
  <c r="K31" i="21" s="1"/>
  <c r="K18" i="22"/>
  <c r="K26" i="22" s="1"/>
  <c r="K18" i="23"/>
  <c r="K26" i="23" s="1"/>
  <c r="K18" i="24"/>
  <c r="K31" i="24" s="1"/>
  <c r="L35" i="5"/>
  <c r="M28" i="2" s="1"/>
  <c r="J5" i="4"/>
  <c r="J5" i="7"/>
  <c r="J5" i="11"/>
  <c r="J5" i="5"/>
  <c r="J5" i="9"/>
  <c r="J5" i="8"/>
  <c r="J5" i="12"/>
  <c r="J5" i="13"/>
  <c r="J5" i="14"/>
  <c r="J5" i="15"/>
  <c r="J5" i="16"/>
  <c r="J5" i="17"/>
  <c r="J5" i="18"/>
  <c r="J5" i="19"/>
  <c r="J5" i="20"/>
  <c r="J5" i="21"/>
  <c r="J5" i="22"/>
  <c r="J5" i="23"/>
  <c r="J5" i="24"/>
  <c r="J5" i="3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20" i="24"/>
  <c r="F22" i="4"/>
  <c r="F23" i="4"/>
  <c r="F24" i="4"/>
  <c r="F25" i="4"/>
  <c r="F26" i="4"/>
  <c r="F27" i="4"/>
  <c r="F28" i="4"/>
  <c r="F29" i="4"/>
  <c r="F30" i="4"/>
  <c r="F31" i="4"/>
  <c r="F32" i="4"/>
  <c r="F33" i="4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21" i="3"/>
  <c r="F22" i="3"/>
  <c r="F23" i="3"/>
  <c r="F24" i="3"/>
  <c r="F18" i="10"/>
  <c r="F25" i="3"/>
  <c r="F26" i="3"/>
  <c r="F27" i="3"/>
  <c r="F28" i="3"/>
  <c r="F29" i="3"/>
  <c r="F30" i="3"/>
  <c r="F31" i="3"/>
  <c r="F25" i="10" s="1"/>
  <c r="F20" i="4"/>
  <c r="F20" i="7"/>
  <c r="F20" i="11"/>
  <c r="F20" i="5"/>
  <c r="F20" i="9"/>
  <c r="F35" i="9" s="1"/>
  <c r="G29" i="2" s="1"/>
  <c r="F20" i="8"/>
  <c r="F35" i="8" s="1"/>
  <c r="G30" i="2" s="1"/>
  <c r="F20" i="12"/>
  <c r="F35" i="12" s="1"/>
  <c r="G31" i="2" s="1"/>
  <c r="F20" i="13"/>
  <c r="F35" i="13" s="1"/>
  <c r="G32" i="2" s="1"/>
  <c r="F20" i="14"/>
  <c r="F20" i="15"/>
  <c r="F20" i="16"/>
  <c r="F20" i="17"/>
  <c r="F20" i="18"/>
  <c r="F35" i="18" s="1"/>
  <c r="G37" i="2" s="1"/>
  <c r="F20" i="19"/>
  <c r="F20" i="20"/>
  <c r="F20" i="21"/>
  <c r="F35" i="21" s="1"/>
  <c r="G40" i="2" s="1"/>
  <c r="F20" i="22"/>
  <c r="F35" i="22" s="1"/>
  <c r="G41" i="2" s="1"/>
  <c r="F20" i="23"/>
  <c r="F20" i="3"/>
  <c r="I35" i="3"/>
  <c r="J24" i="2"/>
  <c r="I35" i="7"/>
  <c r="J26" i="2"/>
  <c r="I35" i="11"/>
  <c r="J27" i="2"/>
  <c r="I35" i="5"/>
  <c r="J28" i="2" s="1"/>
  <c r="I35" i="9"/>
  <c r="J29" i="2" s="1"/>
  <c r="I35" i="8"/>
  <c r="J30" i="2"/>
  <c r="I35" i="12"/>
  <c r="J31" i="2"/>
  <c r="I35" i="13"/>
  <c r="J32" i="2" s="1"/>
  <c r="I35" i="14"/>
  <c r="J33" i="2" s="1"/>
  <c r="I35" i="15"/>
  <c r="J34" i="2"/>
  <c r="I35" i="16"/>
  <c r="J35" i="2"/>
  <c r="I35" i="17"/>
  <c r="J36" i="2" s="1"/>
  <c r="I35" i="18"/>
  <c r="J37" i="2" s="1"/>
  <c r="I35" i="19"/>
  <c r="J38" i="2"/>
  <c r="I35" i="20"/>
  <c r="J39" i="2"/>
  <c r="I35" i="21"/>
  <c r="J40" i="2" s="1"/>
  <c r="I35" i="22"/>
  <c r="J41" i="2" s="1"/>
  <c r="I35" i="23"/>
  <c r="J42" i="2"/>
  <c r="I35" i="24"/>
  <c r="J43" i="2"/>
  <c r="I35" i="4"/>
  <c r="J25" i="2" s="1"/>
  <c r="I16" i="4"/>
  <c r="I16" i="7"/>
  <c r="I16" i="11"/>
  <c r="I16" i="5"/>
  <c r="I16" i="9"/>
  <c r="I16" i="8"/>
  <c r="I16" i="12"/>
  <c r="I16" i="13"/>
  <c r="I16" i="14"/>
  <c r="I16" i="15"/>
  <c r="I16" i="16"/>
  <c r="I16" i="17"/>
  <c r="I16" i="18"/>
  <c r="I16" i="19"/>
  <c r="I16" i="20"/>
  <c r="I16" i="21"/>
  <c r="I16" i="22"/>
  <c r="I16" i="23"/>
  <c r="I16" i="24"/>
  <c r="I16" i="3"/>
  <c r="O35" i="24"/>
  <c r="P43" i="2" s="1"/>
  <c r="M35" i="24"/>
  <c r="N43" i="2" s="1"/>
  <c r="L35" i="24"/>
  <c r="M43" i="2"/>
  <c r="E35" i="24"/>
  <c r="F43" i="2" s="1"/>
  <c r="D35" i="24"/>
  <c r="E43" i="2"/>
  <c r="C35" i="24"/>
  <c r="D43" i="2"/>
  <c r="B43" i="2"/>
  <c r="O35" i="23"/>
  <c r="P42" i="2"/>
  <c r="M35" i="23"/>
  <c r="N42" i="2" s="1"/>
  <c r="L35" i="23"/>
  <c r="M42" i="2" s="1"/>
  <c r="E35" i="23"/>
  <c r="F42" i="2" s="1"/>
  <c r="D35" i="23"/>
  <c r="E42" i="2"/>
  <c r="C35" i="23"/>
  <c r="D42" i="2" s="1"/>
  <c r="B42" i="2"/>
  <c r="O35" i="22"/>
  <c r="P41" i="2"/>
  <c r="M35" i="22"/>
  <c r="N41" i="2"/>
  <c r="L35" i="22"/>
  <c r="M41" i="2" s="1"/>
  <c r="E35" i="22"/>
  <c r="F41" i="2"/>
  <c r="D35" i="22"/>
  <c r="E41" i="2"/>
  <c r="C35" i="22"/>
  <c r="D41" i="2"/>
  <c r="B41" i="2"/>
  <c r="O35" i="21"/>
  <c r="P40" i="2"/>
  <c r="M35" i="21"/>
  <c r="N40" i="2" s="1"/>
  <c r="L35" i="21"/>
  <c r="M40" i="2" s="1"/>
  <c r="E35" i="21"/>
  <c r="F40" i="2"/>
  <c r="D35" i="21"/>
  <c r="E40" i="2" s="1"/>
  <c r="C35" i="21"/>
  <c r="D40" i="2" s="1"/>
  <c r="B40" i="2"/>
  <c r="O35" i="20"/>
  <c r="P39" i="2"/>
  <c r="M35" i="20"/>
  <c r="N39" i="2" s="1"/>
  <c r="L35" i="20"/>
  <c r="M39" i="2"/>
  <c r="E35" i="20"/>
  <c r="F39" i="2"/>
  <c r="D35" i="20"/>
  <c r="E39" i="2" s="1"/>
  <c r="C35" i="20"/>
  <c r="D39" i="2"/>
  <c r="B39" i="2"/>
  <c r="O35" i="19"/>
  <c r="P38" i="2" s="1"/>
  <c r="M35" i="19"/>
  <c r="N38" i="2"/>
  <c r="L35" i="19"/>
  <c r="M38" i="2" s="1"/>
  <c r="E35" i="19"/>
  <c r="F38" i="2" s="1"/>
  <c r="D35" i="19"/>
  <c r="E38" i="2" s="1"/>
  <c r="C35" i="19"/>
  <c r="D38" i="2"/>
  <c r="B38" i="2"/>
  <c r="O35" i="18"/>
  <c r="P37" i="2"/>
  <c r="M35" i="18"/>
  <c r="N37" i="2" s="1"/>
  <c r="L35" i="18"/>
  <c r="M37" i="2"/>
  <c r="E35" i="18"/>
  <c r="F37" i="2" s="1"/>
  <c r="D35" i="18"/>
  <c r="E37" i="2"/>
  <c r="C35" i="18"/>
  <c r="D37" i="2" s="1"/>
  <c r="B37" i="2"/>
  <c r="O35" i="17"/>
  <c r="P36" i="2"/>
  <c r="M35" i="17"/>
  <c r="N36" i="2" s="1"/>
  <c r="L35" i="17"/>
  <c r="M36" i="2" s="1"/>
  <c r="E35" i="17"/>
  <c r="F36" i="2" s="1"/>
  <c r="D35" i="17"/>
  <c r="E36" i="2"/>
  <c r="C35" i="17"/>
  <c r="D36" i="2" s="1"/>
  <c r="B36" i="2"/>
  <c r="O35" i="16"/>
  <c r="P35" i="2" s="1"/>
  <c r="M35" i="16"/>
  <c r="N35" i="2" s="1"/>
  <c r="L35" i="16"/>
  <c r="M35" i="2"/>
  <c r="E35" i="16"/>
  <c r="F35" i="2" s="1"/>
  <c r="D35" i="16"/>
  <c r="E35" i="2" s="1"/>
  <c r="C35" i="16"/>
  <c r="D35" i="2" s="1"/>
  <c r="B35" i="2"/>
  <c r="O35" i="15"/>
  <c r="P34" i="2" s="1"/>
  <c r="M35" i="15"/>
  <c r="N34" i="2"/>
  <c r="L35" i="15"/>
  <c r="M34" i="2" s="1"/>
  <c r="E35" i="15"/>
  <c r="F34" i="2"/>
  <c r="D35" i="15"/>
  <c r="E34" i="2" s="1"/>
  <c r="C35" i="15"/>
  <c r="D34" i="2"/>
  <c r="B34" i="2"/>
  <c r="O35" i="14"/>
  <c r="P33" i="2" s="1"/>
  <c r="M35" i="14"/>
  <c r="N33" i="2"/>
  <c r="L35" i="14"/>
  <c r="M33" i="2" s="1"/>
  <c r="E35" i="14"/>
  <c r="F33" i="2" s="1"/>
  <c r="D35" i="14"/>
  <c r="E33" i="2"/>
  <c r="C35" i="14"/>
  <c r="D33" i="2" s="1"/>
  <c r="B33" i="2"/>
  <c r="O35" i="13"/>
  <c r="P32" i="2" s="1"/>
  <c r="M35" i="13"/>
  <c r="N32" i="2"/>
  <c r="L35" i="13"/>
  <c r="M32" i="2" s="1"/>
  <c r="E35" i="13"/>
  <c r="F32" i="2" s="1"/>
  <c r="D35" i="13"/>
  <c r="E32" i="2"/>
  <c r="C35" i="13"/>
  <c r="D32" i="2" s="1"/>
  <c r="B32" i="2"/>
  <c r="O35" i="12"/>
  <c r="P31" i="2" s="1"/>
  <c r="M35" i="12"/>
  <c r="N31" i="2" s="1"/>
  <c r="L35" i="12"/>
  <c r="M31" i="2"/>
  <c r="E35" i="12"/>
  <c r="F31" i="2" s="1"/>
  <c r="D35" i="12"/>
  <c r="E31" i="2" s="1"/>
  <c r="C35" i="12"/>
  <c r="D31" i="2"/>
  <c r="B31" i="2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F23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9" i="10" s="1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" i="21"/>
  <c r="H6" i="21"/>
  <c r="C8" i="21"/>
  <c r="B16" i="21"/>
  <c r="C16" i="21"/>
  <c r="D16" i="21"/>
  <c r="E16" i="21"/>
  <c r="F16" i="21"/>
  <c r="G16" i="21"/>
  <c r="H16" i="21"/>
  <c r="J16" i="21"/>
  <c r="K16" i="21"/>
  <c r="N16" i="21"/>
  <c r="O16" i="21"/>
  <c r="P16" i="21"/>
  <c r="B1" i="22"/>
  <c r="H6" i="22"/>
  <c r="B16" i="22"/>
  <c r="C16" i="22"/>
  <c r="D16" i="22"/>
  <c r="E16" i="22"/>
  <c r="F16" i="22"/>
  <c r="G16" i="22"/>
  <c r="H16" i="22"/>
  <c r="J16" i="22"/>
  <c r="K16" i="22"/>
  <c r="N16" i="22"/>
  <c r="O16" i="22"/>
  <c r="P16" i="22"/>
  <c r="B1" i="23"/>
  <c r="H6" i="23"/>
  <c r="B16" i="23"/>
  <c r="C16" i="23"/>
  <c r="D16" i="23"/>
  <c r="E16" i="23"/>
  <c r="F16" i="23"/>
  <c r="G16" i="23"/>
  <c r="H16" i="23"/>
  <c r="J16" i="23"/>
  <c r="K16" i="23"/>
  <c r="N16" i="23"/>
  <c r="O16" i="23"/>
  <c r="P16" i="23"/>
  <c r="B1" i="24"/>
  <c r="H6" i="24"/>
  <c r="B16" i="24"/>
  <c r="C16" i="24"/>
  <c r="D16" i="24"/>
  <c r="E16" i="24"/>
  <c r="F16" i="24"/>
  <c r="G16" i="24"/>
  <c r="H16" i="24"/>
  <c r="J16" i="24"/>
  <c r="K16" i="24"/>
  <c r="N16" i="24"/>
  <c r="O16" i="24"/>
  <c r="P16" i="24"/>
  <c r="B1" i="17"/>
  <c r="H6" i="17"/>
  <c r="B16" i="17"/>
  <c r="C16" i="17"/>
  <c r="D16" i="17"/>
  <c r="E16" i="17"/>
  <c r="F16" i="17"/>
  <c r="G16" i="17"/>
  <c r="H16" i="17"/>
  <c r="J16" i="17"/>
  <c r="K16" i="17"/>
  <c r="N16" i="17"/>
  <c r="O16" i="17"/>
  <c r="P16" i="17"/>
  <c r="B1" i="18"/>
  <c r="H6" i="18"/>
  <c r="B16" i="18"/>
  <c r="C16" i="18"/>
  <c r="D16" i="18"/>
  <c r="E16" i="18"/>
  <c r="F16" i="18"/>
  <c r="G16" i="18"/>
  <c r="H16" i="18"/>
  <c r="J16" i="18"/>
  <c r="K16" i="18"/>
  <c r="N16" i="18"/>
  <c r="O16" i="18"/>
  <c r="P16" i="18"/>
  <c r="B1" i="19"/>
  <c r="H6" i="19"/>
  <c r="B16" i="19"/>
  <c r="C16" i="19"/>
  <c r="D16" i="19"/>
  <c r="E16" i="19"/>
  <c r="F16" i="19"/>
  <c r="G16" i="19"/>
  <c r="H16" i="19"/>
  <c r="J16" i="19"/>
  <c r="K16" i="19"/>
  <c r="N16" i="19"/>
  <c r="O16" i="19"/>
  <c r="P16" i="19"/>
  <c r="B1" i="20"/>
  <c r="H6" i="20"/>
  <c r="C8" i="20"/>
  <c r="B16" i="20"/>
  <c r="C16" i="20"/>
  <c r="D16" i="20"/>
  <c r="E16" i="20"/>
  <c r="F16" i="20"/>
  <c r="G16" i="20"/>
  <c r="H16" i="20"/>
  <c r="J16" i="20"/>
  <c r="K16" i="20"/>
  <c r="N16" i="20"/>
  <c r="O16" i="20"/>
  <c r="P16" i="20"/>
  <c r="B1" i="13"/>
  <c r="H6" i="13"/>
  <c r="C8" i="13"/>
  <c r="B16" i="13"/>
  <c r="C16" i="13"/>
  <c r="D16" i="13"/>
  <c r="E16" i="13"/>
  <c r="F16" i="13"/>
  <c r="G16" i="13"/>
  <c r="H16" i="13"/>
  <c r="J16" i="13"/>
  <c r="K16" i="13"/>
  <c r="N16" i="13"/>
  <c r="O16" i="13"/>
  <c r="P16" i="13"/>
  <c r="B1" i="14"/>
  <c r="H6" i="14"/>
  <c r="B16" i="14"/>
  <c r="C16" i="14"/>
  <c r="D16" i="14"/>
  <c r="E16" i="14"/>
  <c r="F16" i="14"/>
  <c r="G16" i="14"/>
  <c r="H16" i="14"/>
  <c r="J16" i="14"/>
  <c r="K16" i="14"/>
  <c r="N16" i="14"/>
  <c r="O16" i="14"/>
  <c r="P16" i="14"/>
  <c r="B1" i="15"/>
  <c r="H6" i="15"/>
  <c r="C8" i="15"/>
  <c r="B16" i="15"/>
  <c r="C16" i="15"/>
  <c r="D16" i="15"/>
  <c r="E16" i="15"/>
  <c r="F16" i="15"/>
  <c r="G16" i="15"/>
  <c r="H16" i="15"/>
  <c r="J16" i="15"/>
  <c r="K16" i="15"/>
  <c r="N16" i="15"/>
  <c r="O16" i="15"/>
  <c r="P16" i="15"/>
  <c r="B1" i="16"/>
  <c r="H6" i="16"/>
  <c r="B16" i="16"/>
  <c r="C16" i="16"/>
  <c r="D16" i="16"/>
  <c r="E16" i="16"/>
  <c r="F16" i="16"/>
  <c r="G16" i="16"/>
  <c r="H16" i="16"/>
  <c r="J16" i="16"/>
  <c r="K16" i="16"/>
  <c r="N16" i="16"/>
  <c r="O16" i="16"/>
  <c r="P16" i="16"/>
  <c r="B1" i="12"/>
  <c r="H6" i="12"/>
  <c r="B16" i="12"/>
  <c r="C16" i="12"/>
  <c r="D16" i="12"/>
  <c r="E16" i="12"/>
  <c r="F16" i="12"/>
  <c r="G16" i="12"/>
  <c r="H16" i="12"/>
  <c r="J16" i="12"/>
  <c r="K16" i="12"/>
  <c r="N16" i="12"/>
  <c r="O16" i="12"/>
  <c r="P16" i="12"/>
  <c r="O35" i="11"/>
  <c r="P27" i="2"/>
  <c r="M35" i="11"/>
  <c r="N27" i="2" s="1"/>
  <c r="L35" i="11"/>
  <c r="M27" i="2"/>
  <c r="E35" i="11"/>
  <c r="F27" i="2" s="1"/>
  <c r="D35" i="11"/>
  <c r="E27" i="2"/>
  <c r="C35" i="11"/>
  <c r="D27" i="2" s="1"/>
  <c r="B27" i="2"/>
  <c r="B1" i="11"/>
  <c r="H6" i="11"/>
  <c r="B16" i="11"/>
  <c r="C16" i="11"/>
  <c r="D16" i="11"/>
  <c r="E16" i="11"/>
  <c r="F16" i="11"/>
  <c r="G16" i="11"/>
  <c r="H16" i="11"/>
  <c r="J16" i="11"/>
  <c r="K16" i="11"/>
  <c r="N16" i="11"/>
  <c r="O16" i="11"/>
  <c r="P16" i="11"/>
  <c r="O35" i="8"/>
  <c r="P30" i="2" s="1"/>
  <c r="M35" i="8"/>
  <c r="N30" i="2"/>
  <c r="L35" i="8"/>
  <c r="M30" i="2" s="1"/>
  <c r="E35" i="8"/>
  <c r="F30" i="2"/>
  <c r="D35" i="8"/>
  <c r="E30" i="2" s="1"/>
  <c r="C35" i="8"/>
  <c r="D30" i="2"/>
  <c r="O35" i="9"/>
  <c r="P29" i="2" s="1"/>
  <c r="M35" i="9"/>
  <c r="N29" i="2"/>
  <c r="L35" i="9"/>
  <c r="M29" i="2" s="1"/>
  <c r="E35" i="9"/>
  <c r="F29" i="2"/>
  <c r="D35" i="9"/>
  <c r="E29" i="2" s="1"/>
  <c r="C35" i="9"/>
  <c r="D29" i="2"/>
  <c r="O35" i="5"/>
  <c r="P28" i="2" s="1"/>
  <c r="M35" i="5"/>
  <c r="N28" i="2"/>
  <c r="F35" i="5"/>
  <c r="G28" i="2" s="1"/>
  <c r="E35" i="5"/>
  <c r="F28" i="2"/>
  <c r="D35" i="5"/>
  <c r="E28" i="2" s="1"/>
  <c r="C35" i="5"/>
  <c r="D28" i="2"/>
  <c r="O35" i="7"/>
  <c r="P26" i="2" s="1"/>
  <c r="M35" i="7"/>
  <c r="N26" i="2"/>
  <c r="L35" i="7"/>
  <c r="M26" i="2" s="1"/>
  <c r="E35" i="7"/>
  <c r="F26" i="2"/>
  <c r="D35" i="7"/>
  <c r="E26" i="2" s="1"/>
  <c r="C35" i="7"/>
  <c r="D26" i="2" s="1"/>
  <c r="O35" i="4"/>
  <c r="P25" i="2"/>
  <c r="M35" i="4"/>
  <c r="N25" i="2"/>
  <c r="L35" i="4"/>
  <c r="M25" i="2" s="1"/>
  <c r="E35" i="4"/>
  <c r="F25" i="2" s="1"/>
  <c r="D35" i="4"/>
  <c r="E25" i="2"/>
  <c r="C35" i="4"/>
  <c r="D25" i="2"/>
  <c r="B16" i="3"/>
  <c r="P16" i="8"/>
  <c r="O16" i="8"/>
  <c r="N16" i="8"/>
  <c r="K16" i="8"/>
  <c r="J16" i="8"/>
  <c r="H16" i="8"/>
  <c r="G16" i="8"/>
  <c r="F16" i="8"/>
  <c r="E16" i="8"/>
  <c r="D16" i="8"/>
  <c r="C16" i="8"/>
  <c r="B16" i="8"/>
  <c r="C8" i="8"/>
  <c r="H6" i="8"/>
  <c r="B1" i="8"/>
  <c r="P16" i="9"/>
  <c r="O16" i="9"/>
  <c r="N16" i="9"/>
  <c r="K16" i="9"/>
  <c r="J16" i="9"/>
  <c r="H16" i="9"/>
  <c r="G16" i="9"/>
  <c r="F16" i="9"/>
  <c r="E16" i="9"/>
  <c r="D16" i="9"/>
  <c r="C16" i="9"/>
  <c r="B16" i="9"/>
  <c r="H6" i="9"/>
  <c r="B1" i="9"/>
  <c r="P16" i="5"/>
  <c r="O16" i="5"/>
  <c r="N16" i="5"/>
  <c r="K16" i="5"/>
  <c r="J16" i="5"/>
  <c r="H16" i="5"/>
  <c r="G16" i="5"/>
  <c r="F16" i="5"/>
  <c r="E16" i="5"/>
  <c r="D16" i="5"/>
  <c r="C16" i="5"/>
  <c r="B16" i="5"/>
  <c r="C8" i="5"/>
  <c r="H6" i="5"/>
  <c r="B1" i="5"/>
  <c r="P16" i="7"/>
  <c r="O16" i="7"/>
  <c r="N16" i="7"/>
  <c r="K16" i="7"/>
  <c r="J16" i="7"/>
  <c r="H16" i="7"/>
  <c r="G16" i="7"/>
  <c r="F16" i="7"/>
  <c r="E16" i="7"/>
  <c r="D16" i="7"/>
  <c r="C16" i="7"/>
  <c r="B16" i="7"/>
  <c r="H6" i="7"/>
  <c r="B1" i="7"/>
  <c r="P16" i="4"/>
  <c r="O16" i="4"/>
  <c r="N16" i="4"/>
  <c r="K16" i="4"/>
  <c r="J16" i="4"/>
  <c r="H16" i="4"/>
  <c r="G16" i="4"/>
  <c r="F16" i="4"/>
  <c r="E16" i="4"/>
  <c r="D16" i="4"/>
  <c r="C16" i="4"/>
  <c r="B16" i="4"/>
  <c r="H6" i="4"/>
  <c r="B1" i="4"/>
  <c r="H16" i="3"/>
  <c r="C35" i="3"/>
  <c r="D24" i="2" s="1"/>
  <c r="H6" i="3"/>
  <c r="B1" i="3"/>
  <c r="P16" i="3"/>
  <c r="O16" i="3"/>
  <c r="N16" i="3"/>
  <c r="K16" i="3"/>
  <c r="J16" i="3"/>
  <c r="G16" i="3"/>
  <c r="F16" i="3"/>
  <c r="E16" i="3"/>
  <c r="D16" i="3"/>
  <c r="O35" i="3"/>
  <c r="P24" i="2"/>
  <c r="M35" i="3"/>
  <c r="N24" i="2"/>
  <c r="L35" i="3"/>
  <c r="M24" i="2"/>
  <c r="E35" i="3"/>
  <c r="F24" i="2" s="1"/>
  <c r="D35" i="3"/>
  <c r="E24" i="2"/>
  <c r="P10" i="10"/>
  <c r="O10" i="10"/>
  <c r="N10" i="10"/>
  <c r="K10" i="10"/>
  <c r="J10" i="10"/>
  <c r="I10" i="10"/>
  <c r="H10" i="10"/>
  <c r="G10" i="10"/>
  <c r="F10" i="10"/>
  <c r="E10" i="10"/>
  <c r="D10" i="10"/>
  <c r="C10" i="10"/>
  <c r="B10" i="10"/>
  <c r="P2" i="10"/>
  <c r="P1" i="10"/>
  <c r="B1" i="10"/>
  <c r="B24" i="2"/>
  <c r="B28" i="2"/>
  <c r="B25" i="2"/>
  <c r="B30" i="2"/>
  <c r="B26" i="2"/>
  <c r="B29" i="2"/>
  <c r="C8" i="16"/>
  <c r="C8" i="22"/>
  <c r="C8" i="18"/>
  <c r="K21" i="23"/>
  <c r="K29" i="9"/>
  <c r="K32" i="9"/>
  <c r="K24" i="9"/>
  <c r="AA21" i="13"/>
  <c r="AA22" i="8"/>
  <c r="AA21" i="5"/>
  <c r="AA21" i="9"/>
  <c r="AA21" i="11"/>
  <c r="AA22" i="11" s="1"/>
  <c r="AA23" i="11" s="1"/>
  <c r="AA24" i="11" s="1"/>
  <c r="AA25" i="11" s="1"/>
  <c r="AA26" i="11" s="1"/>
  <c r="AA27" i="11" s="1"/>
  <c r="AA28" i="11" s="1"/>
  <c r="AA29" i="11" s="1"/>
  <c r="AA30" i="11" s="1"/>
  <c r="AA31" i="11" s="1"/>
  <c r="AA32" i="11" s="1"/>
  <c r="AA33" i="11" s="1"/>
  <c r="Q21" i="11"/>
  <c r="AA21" i="7"/>
  <c r="AA22" i="7" s="1"/>
  <c r="AA23" i="7" s="1"/>
  <c r="AA24" i="7" s="1"/>
  <c r="AA25" i="7" s="1"/>
  <c r="AA26" i="7" s="1"/>
  <c r="AA27" i="7" s="1"/>
  <c r="AA28" i="7" s="1"/>
  <c r="AA29" i="7" s="1"/>
  <c r="AA30" i="7" s="1"/>
  <c r="AA31" i="7" s="1"/>
  <c r="AA32" i="7" s="1"/>
  <c r="AA33" i="7" s="1"/>
  <c r="G22" i="21"/>
  <c r="G26" i="21"/>
  <c r="G30" i="21"/>
  <c r="G21" i="21"/>
  <c r="G29" i="21"/>
  <c r="G25" i="13"/>
  <c r="G31" i="21"/>
  <c r="G28" i="17"/>
  <c r="G23" i="13"/>
  <c r="G20" i="23"/>
  <c r="G32" i="23"/>
  <c r="G22" i="19"/>
  <c r="G24" i="19"/>
  <c r="G28" i="19"/>
  <c r="G20" i="15"/>
  <c r="G24" i="15"/>
  <c r="G28" i="15"/>
  <c r="G32" i="15"/>
  <c r="G20" i="8"/>
  <c r="G22" i="8"/>
  <c r="G24" i="8"/>
  <c r="G26" i="8"/>
  <c r="G28" i="8"/>
  <c r="G30" i="8"/>
  <c r="G32" i="8"/>
  <c r="G20" i="9"/>
  <c r="G28" i="9"/>
  <c r="G32" i="4"/>
  <c r="AA22" i="9"/>
  <c r="AA22" i="5"/>
  <c r="AA23" i="5" s="1"/>
  <c r="AA24" i="5" s="1"/>
  <c r="AA25" i="5" s="1"/>
  <c r="AA26" i="5" s="1"/>
  <c r="AA27" i="5" s="1"/>
  <c r="AA28" i="5" s="1"/>
  <c r="AA29" i="5" s="1"/>
  <c r="AA30" i="5" s="1"/>
  <c r="AA31" i="5" s="1"/>
  <c r="AA32" i="5" s="1"/>
  <c r="AA33" i="5" s="1"/>
  <c r="AA23" i="8"/>
  <c r="AA24" i="8" s="1"/>
  <c r="AA25" i="8" s="1"/>
  <c r="AA26" i="8" s="1"/>
  <c r="AA27" i="8" s="1"/>
  <c r="AA28" i="8" s="1"/>
  <c r="AA29" i="8" s="1"/>
  <c r="AA30" i="8" s="1"/>
  <c r="AA31" i="8" s="1"/>
  <c r="AA32" i="8" s="1"/>
  <c r="AA33" i="8" s="1"/>
  <c r="AA22" i="13"/>
  <c r="AA23" i="13"/>
  <c r="AA23" i="9"/>
  <c r="AA24" i="9" s="1"/>
  <c r="AA25" i="9" s="1"/>
  <c r="AA26" i="9" s="1"/>
  <c r="AA27" i="9" s="1"/>
  <c r="AA28" i="9" s="1"/>
  <c r="AA29" i="9" s="1"/>
  <c r="AA30" i="9" s="1"/>
  <c r="AA31" i="9" s="1"/>
  <c r="AA32" i="9" s="1"/>
  <c r="AA33" i="9" s="1"/>
  <c r="AA24" i="13"/>
  <c r="AA25" i="13"/>
  <c r="AA26" i="13"/>
  <c r="AA27" i="13"/>
  <c r="AA28" i="13" s="1"/>
  <c r="AA29" i="13" s="1"/>
  <c r="AA30" i="13" s="1"/>
  <c r="AA31" i="13" s="1"/>
  <c r="AA32" i="13" s="1"/>
  <c r="AA33" i="13" s="1"/>
  <c r="K23" i="11"/>
  <c r="K32" i="11"/>
  <c r="K24" i="11"/>
  <c r="K24" i="24"/>
  <c r="K31" i="20"/>
  <c r="K21" i="20"/>
  <c r="K28" i="20"/>
  <c r="K21" i="17"/>
  <c r="K27" i="8"/>
  <c r="K22" i="20"/>
  <c r="K31" i="22"/>
  <c r="K23" i="17"/>
  <c r="K31" i="18"/>
  <c r="K25" i="18"/>
  <c r="K30" i="18"/>
  <c r="K22" i="18"/>
  <c r="K29" i="18"/>
  <c r="K24" i="18"/>
  <c r="K23" i="24"/>
  <c r="K33" i="20"/>
  <c r="K26" i="20"/>
  <c r="K20" i="9"/>
  <c r="K33" i="9"/>
  <c r="K26" i="9"/>
  <c r="K27" i="11"/>
  <c r="K31" i="3" l="1"/>
  <c r="K20" i="3"/>
  <c r="H10" i="3"/>
  <c r="E44" i="2"/>
  <c r="C29" i="10"/>
  <c r="L29" i="10"/>
  <c r="M29" i="10"/>
  <c r="F35" i="23"/>
  <c r="G42" i="2" s="1"/>
  <c r="F35" i="19"/>
  <c r="G38" i="2" s="1"/>
  <c r="F35" i="16"/>
  <c r="G35" i="2" s="1"/>
  <c r="F27" i="10"/>
  <c r="F35" i="14"/>
  <c r="G33" i="2" s="1"/>
  <c r="F20" i="10"/>
  <c r="F17" i="10"/>
  <c r="F22" i="10"/>
  <c r="I29" i="10"/>
  <c r="S20" i="9"/>
  <c r="C8" i="14"/>
  <c r="C8" i="9"/>
  <c r="G32" i="19"/>
  <c r="G28" i="23"/>
  <c r="G28" i="13"/>
  <c r="G30" i="19"/>
  <c r="G24" i="23"/>
  <c r="G27" i="23"/>
  <c r="G25" i="19"/>
  <c r="K33" i="11"/>
  <c r="K22" i="24"/>
  <c r="K29" i="24"/>
  <c r="G26" i="19"/>
  <c r="G30" i="11"/>
  <c r="K21" i="11"/>
  <c r="G20" i="19"/>
  <c r="K22" i="11"/>
  <c r="F35" i="20"/>
  <c r="G39" i="2" s="1"/>
  <c r="F19" i="10"/>
  <c r="F24" i="10"/>
  <c r="E29" i="10"/>
  <c r="F21" i="10"/>
  <c r="F26" i="10"/>
  <c r="G23" i="18"/>
  <c r="G27" i="7"/>
  <c r="G31" i="20"/>
  <c r="G30" i="20"/>
  <c r="G23" i="5"/>
  <c r="G29" i="20"/>
  <c r="G31" i="18"/>
  <c r="G31" i="23"/>
  <c r="G28" i="20"/>
  <c r="G27" i="14"/>
  <c r="G33" i="24"/>
  <c r="G23" i="16"/>
  <c r="G23" i="14"/>
  <c r="G28" i="12"/>
  <c r="G31" i="24"/>
  <c r="G27" i="12"/>
  <c r="G29" i="24"/>
  <c r="G26" i="12"/>
  <c r="G27" i="24"/>
  <c r="G27" i="20"/>
  <c r="G33" i="19"/>
  <c r="G27" i="15"/>
  <c r="G33" i="12"/>
  <c r="G25" i="12"/>
  <c r="G29" i="12"/>
  <c r="G25" i="24"/>
  <c r="G26" i="20"/>
  <c r="G31" i="19"/>
  <c r="G23" i="15"/>
  <c r="G32" i="12"/>
  <c r="G24" i="12"/>
  <c r="G27" i="9"/>
  <c r="G21" i="5"/>
  <c r="G23" i="24"/>
  <c r="G33" i="20"/>
  <c r="G25" i="20"/>
  <c r="G29" i="19"/>
  <c r="G31" i="12"/>
  <c r="G23" i="12"/>
  <c r="G21" i="24"/>
  <c r="G32" i="20"/>
  <c r="G24" i="20"/>
  <c r="G27" i="19"/>
  <c r="G33" i="16"/>
  <c r="G31" i="14"/>
  <c r="G30" i="12"/>
  <c r="G22" i="12"/>
  <c r="S20" i="16"/>
  <c r="S20" i="22"/>
  <c r="S20" i="5"/>
  <c r="S20" i="7"/>
  <c r="S20" i="24"/>
  <c r="M44" i="2"/>
  <c r="J44" i="2"/>
  <c r="F44" i="2"/>
  <c r="P44" i="2"/>
  <c r="F35" i="24"/>
  <c r="G43" i="2" s="1"/>
  <c r="G22" i="11"/>
  <c r="F35" i="7"/>
  <c r="G26" i="2" s="1"/>
  <c r="G23" i="23"/>
  <c r="G21" i="16"/>
  <c r="G21" i="12"/>
  <c r="G23" i="8"/>
  <c r="Q21" i="22"/>
  <c r="S21" i="22" s="1"/>
  <c r="C8" i="12"/>
  <c r="C8" i="23"/>
  <c r="O29" i="10"/>
  <c r="N44" i="2"/>
  <c r="F16" i="10"/>
  <c r="G21" i="8"/>
  <c r="S20" i="14"/>
  <c r="F35" i="15"/>
  <c r="G34" i="2" s="1"/>
  <c r="G27" i="22"/>
  <c r="G23" i="19"/>
  <c r="G26" i="3"/>
  <c r="G26" i="11"/>
  <c r="G23" i="11"/>
  <c r="Q21" i="16"/>
  <c r="K25" i="4"/>
  <c r="C8" i="19"/>
  <c r="G31" i="16"/>
  <c r="G33" i="8"/>
  <c r="K23" i="22"/>
  <c r="G29" i="11"/>
  <c r="G29" i="16"/>
  <c r="G31" i="8"/>
  <c r="K28" i="4"/>
  <c r="K28" i="22"/>
  <c r="G21" i="11"/>
  <c r="K25" i="22"/>
  <c r="D44" i="2"/>
  <c r="G27" i="16"/>
  <c r="Q22" i="4"/>
  <c r="R22" i="4" s="1"/>
  <c r="Q22" i="8"/>
  <c r="R22" i="8" s="1"/>
  <c r="S21" i="12"/>
  <c r="Q22" i="13"/>
  <c r="R22" i="13" s="1"/>
  <c r="Q22" i="24"/>
  <c r="R22" i="24" s="1"/>
  <c r="Q22" i="15"/>
  <c r="R22" i="15" s="1"/>
  <c r="S21" i="3"/>
  <c r="F35" i="3"/>
  <c r="G24" i="2" s="1"/>
  <c r="F35" i="4"/>
  <c r="G25" i="2" s="1"/>
  <c r="F15" i="10"/>
  <c r="I8" i="3"/>
  <c r="F35" i="17"/>
  <c r="G36" i="2" s="1"/>
  <c r="C8" i="17"/>
  <c r="Q22" i="5"/>
  <c r="R22" i="5" s="1"/>
  <c r="S21" i="5"/>
  <c r="Q22" i="7"/>
  <c r="R22" i="7" s="1"/>
  <c r="Q23" i="7" s="1"/>
  <c r="R23" i="7" s="1"/>
  <c r="Q24" i="7" s="1"/>
  <c r="R24" i="7" s="1"/>
  <c r="Q25" i="7" s="1"/>
  <c r="R25" i="7" s="1"/>
  <c r="S21" i="7"/>
  <c r="S21" i="11"/>
  <c r="Q22" i="11"/>
  <c r="R22" i="11" s="1"/>
  <c r="S22" i="11" s="1"/>
  <c r="Q22" i="14"/>
  <c r="R22" i="14" s="1"/>
  <c r="Q23" i="14" s="1"/>
  <c r="R23" i="14" s="1"/>
  <c r="S23" i="14" s="1"/>
  <c r="S20" i="13"/>
  <c r="S20" i="8"/>
  <c r="Q22" i="9"/>
  <c r="R22" i="9" s="1"/>
  <c r="S20" i="11"/>
  <c r="S20" i="4"/>
  <c r="K22" i="13"/>
  <c r="K21" i="13"/>
  <c r="K26" i="13"/>
  <c r="K33" i="8"/>
  <c r="K28" i="8"/>
  <c r="K24" i="13"/>
  <c r="K24" i="17"/>
  <c r="K26" i="17"/>
  <c r="K25" i="8"/>
  <c r="K23" i="8"/>
  <c r="K25" i="17"/>
  <c r="K22" i="17"/>
  <c r="K22" i="8"/>
  <c r="K20" i="8"/>
  <c r="K32" i="13"/>
  <c r="K29" i="13"/>
  <c r="K32" i="17"/>
  <c r="K29" i="17"/>
  <c r="K31" i="8"/>
  <c r="K33" i="17"/>
  <c r="K26" i="11"/>
  <c r="K20" i="11"/>
  <c r="K22" i="9"/>
  <c r="K30" i="9"/>
  <c r="K25" i="9"/>
  <c r="K23" i="9"/>
  <c r="K31" i="13"/>
  <c r="K23" i="20"/>
  <c r="K26" i="24"/>
  <c r="K33" i="4"/>
  <c r="K23" i="4"/>
  <c r="K32" i="18"/>
  <c r="K27" i="18"/>
  <c r="K26" i="18"/>
  <c r="K33" i="18"/>
  <c r="K20" i="18"/>
  <c r="K23" i="18"/>
  <c r="K23" i="13"/>
  <c r="K27" i="20"/>
  <c r="K21" i="22"/>
  <c r="K27" i="24"/>
  <c r="K25" i="13"/>
  <c r="K25" i="20"/>
  <c r="K30" i="17"/>
  <c r="K30" i="13"/>
  <c r="K30" i="8"/>
  <c r="K30" i="20"/>
  <c r="K32" i="8"/>
  <c r="K24" i="8"/>
  <c r="K29" i="8"/>
  <c r="K21" i="8"/>
  <c r="K28" i="13"/>
  <c r="K20" i="13"/>
  <c r="K27" i="13"/>
  <c r="K29" i="15"/>
  <c r="K28" i="17"/>
  <c r="K20" i="17"/>
  <c r="K27" i="17"/>
  <c r="K24" i="20"/>
  <c r="K32" i="20"/>
  <c r="K29" i="20"/>
  <c r="K32" i="24"/>
  <c r="K20" i="24"/>
  <c r="K28" i="11"/>
  <c r="K29" i="11"/>
  <c r="K31" i="11"/>
  <c r="K30" i="22"/>
  <c r="K30" i="11"/>
  <c r="K28" i="9"/>
  <c r="K28" i="18"/>
  <c r="K21" i="9"/>
  <c r="K31" i="9"/>
  <c r="K26" i="5"/>
  <c r="K30" i="16"/>
  <c r="K32" i="23"/>
  <c r="K29" i="5"/>
  <c r="K29" i="21"/>
  <c r="K23" i="23"/>
  <c r="K20" i="12"/>
  <c r="K20" i="21"/>
  <c r="K27" i="23"/>
  <c r="K26" i="16"/>
  <c r="K22" i="23"/>
  <c r="K28" i="7"/>
  <c r="K20" i="19"/>
  <c r="K25" i="23"/>
  <c r="C8" i="24"/>
  <c r="C8" i="7"/>
  <c r="K31" i="4"/>
  <c r="K26" i="4"/>
  <c r="K22" i="4"/>
  <c r="K27" i="4"/>
  <c r="K29" i="4"/>
  <c r="K30" i="4"/>
  <c r="K20" i="4"/>
  <c r="K24" i="4"/>
  <c r="K32" i="4"/>
  <c r="K22" i="3"/>
  <c r="K24" i="3"/>
  <c r="K30" i="5"/>
  <c r="K32" i="12"/>
  <c r="K27" i="12"/>
  <c r="K32" i="21"/>
  <c r="K23" i="16"/>
  <c r="K29" i="16"/>
  <c r="K29" i="23"/>
  <c r="K20" i="23"/>
  <c r="K23" i="7"/>
  <c r="K22" i="19"/>
  <c r="K25" i="19"/>
  <c r="K25" i="5"/>
  <c r="K27" i="7"/>
  <c r="K33" i="19"/>
  <c r="K21" i="12"/>
  <c r="K26" i="7"/>
  <c r="K20" i="5"/>
  <c r="K31" i="5"/>
  <c r="K23" i="12"/>
  <c r="K30" i="12"/>
  <c r="K22" i="21"/>
  <c r="K24" i="21"/>
  <c r="K33" i="21"/>
  <c r="K28" i="23"/>
  <c r="K22" i="16"/>
  <c r="K20" i="16"/>
  <c r="K24" i="23"/>
  <c r="K33" i="23"/>
  <c r="K30" i="23"/>
  <c r="K31" i="23"/>
  <c r="K29" i="3"/>
  <c r="K22" i="7"/>
  <c r="K27" i="3"/>
  <c r="K20" i="7"/>
  <c r="K32" i="5"/>
  <c r="K23" i="19"/>
  <c r="K28" i="19"/>
  <c r="K24" i="12"/>
  <c r="K31" i="16"/>
  <c r="K27" i="19"/>
  <c r="K33" i="12"/>
  <c r="K21" i="21"/>
  <c r="K33" i="24"/>
  <c r="K23" i="5"/>
  <c r="K28" i="5"/>
  <c r="K27" i="5"/>
  <c r="K33" i="5"/>
  <c r="K28" i="12"/>
  <c r="K31" i="12"/>
  <c r="K26" i="12"/>
  <c r="K22" i="12"/>
  <c r="K25" i="12"/>
  <c r="K21" i="14"/>
  <c r="K30" i="21"/>
  <c r="K23" i="21"/>
  <c r="K28" i="21"/>
  <c r="K25" i="21"/>
  <c r="K27" i="21"/>
  <c r="K28" i="16"/>
  <c r="K32" i="16"/>
  <c r="K21" i="16"/>
  <c r="K25" i="16"/>
  <c r="K33" i="16"/>
  <c r="K27" i="16"/>
  <c r="K30" i="19"/>
  <c r="K24" i="22"/>
  <c r="K32" i="22"/>
  <c r="K29" i="22"/>
  <c r="K20" i="22"/>
  <c r="K31" i="19"/>
  <c r="K33" i="7"/>
  <c r="K25" i="24"/>
  <c r="K22" i="5"/>
  <c r="K30" i="7"/>
  <c r="K30" i="24"/>
  <c r="K32" i="3"/>
  <c r="K25" i="3"/>
  <c r="K32" i="7"/>
  <c r="K24" i="7"/>
  <c r="K29" i="7"/>
  <c r="K21" i="7"/>
  <c r="K24" i="5"/>
  <c r="K29" i="19"/>
  <c r="K32" i="19"/>
  <c r="K24" i="19"/>
  <c r="K28" i="24"/>
  <c r="K21" i="24"/>
  <c r="K22" i="22"/>
  <c r="K33" i="22"/>
  <c r="K27" i="22"/>
  <c r="K25" i="7"/>
  <c r="K30" i="3"/>
  <c r="K26" i="19"/>
  <c r="K26" i="21"/>
  <c r="G24" i="4"/>
  <c r="G24" i="9"/>
  <c r="G30" i="15"/>
  <c r="G26" i="15"/>
  <c r="G22" i="15"/>
  <c r="G30" i="23"/>
  <c r="G26" i="23"/>
  <c r="G22" i="23"/>
  <c r="G31" i="11"/>
  <c r="G33" i="11"/>
  <c r="G25" i="11"/>
  <c r="G32" i="11"/>
  <c r="G28" i="11"/>
  <c r="G24" i="11"/>
  <c r="G20" i="11"/>
  <c r="G25" i="17"/>
  <c r="G32" i="24"/>
  <c r="G30" i="24"/>
  <c r="G28" i="24"/>
  <c r="G26" i="24"/>
  <c r="G24" i="24"/>
  <c r="G22" i="24"/>
  <c r="G33" i="23"/>
  <c r="G29" i="23"/>
  <c r="G25" i="23"/>
  <c r="G31" i="22"/>
  <c r="G32" i="16"/>
  <c r="G30" i="16"/>
  <c r="G28" i="16"/>
  <c r="G26" i="16"/>
  <c r="G24" i="16"/>
  <c r="G22" i="16"/>
  <c r="G33" i="15"/>
  <c r="G29" i="15"/>
  <c r="G25" i="15"/>
  <c r="G33" i="14"/>
  <c r="G29" i="14"/>
  <c r="G25" i="14"/>
  <c r="G31" i="9"/>
  <c r="G32" i="5"/>
  <c r="G30" i="5"/>
  <c r="G28" i="5"/>
  <c r="G26" i="5"/>
  <c r="G24" i="5"/>
  <c r="G22" i="5"/>
  <c r="G31" i="7"/>
  <c r="G30" i="3"/>
  <c r="G20" i="22"/>
  <c r="G22" i="22"/>
  <c r="G24" i="22"/>
  <c r="G26" i="22"/>
  <c r="G28" i="22"/>
  <c r="G30" i="22"/>
  <c r="G32" i="22"/>
  <c r="G20" i="18"/>
  <c r="G22" i="18"/>
  <c r="G24" i="18"/>
  <c r="G26" i="18"/>
  <c r="G28" i="18"/>
  <c r="G30" i="18"/>
  <c r="G32" i="18"/>
  <c r="G23" i="17"/>
  <c r="G31" i="17"/>
  <c r="G22" i="17"/>
  <c r="G26" i="17"/>
  <c r="G30" i="17"/>
  <c r="G21" i="17"/>
  <c r="G29" i="17"/>
  <c r="G27" i="13"/>
  <c r="G22" i="13"/>
  <c r="G26" i="13"/>
  <c r="G30" i="13"/>
  <c r="G21" i="13"/>
  <c r="G29" i="13"/>
  <c r="G31" i="13"/>
  <c r="G20" i="7"/>
  <c r="G22" i="7"/>
  <c r="G24" i="7"/>
  <c r="G26" i="7"/>
  <c r="G28" i="7"/>
  <c r="G30" i="7"/>
  <c r="G32" i="7"/>
  <c r="G21" i="4"/>
  <c r="G25" i="4"/>
  <c r="G29" i="4"/>
  <c r="G33" i="4"/>
  <c r="G22" i="4"/>
  <c r="G26" i="4"/>
  <c r="G30" i="4"/>
  <c r="G22" i="3"/>
  <c r="G21" i="3"/>
  <c r="G24" i="3"/>
  <c r="G27" i="3"/>
  <c r="G29" i="3"/>
  <c r="G31" i="3"/>
  <c r="G33" i="3"/>
  <c r="G28" i="4"/>
  <c r="G20" i="4"/>
  <c r="G33" i="17"/>
  <c r="G32" i="17"/>
  <c r="G24" i="17"/>
  <c r="G33" i="13"/>
  <c r="G32" i="13"/>
  <c r="G24" i="13"/>
  <c r="G33" i="22"/>
  <c r="G29" i="22"/>
  <c r="G25" i="22"/>
  <c r="G21" i="22"/>
  <c r="G27" i="21"/>
  <c r="G20" i="21"/>
  <c r="G24" i="21"/>
  <c r="G28" i="21"/>
  <c r="G32" i="21"/>
  <c r="G25" i="21"/>
  <c r="G33" i="21"/>
  <c r="G23" i="21"/>
  <c r="G33" i="18"/>
  <c r="G29" i="18"/>
  <c r="G25" i="18"/>
  <c r="G21" i="18"/>
  <c r="G27" i="17"/>
  <c r="G20" i="14"/>
  <c r="G22" i="14"/>
  <c r="G24" i="14"/>
  <c r="G26" i="14"/>
  <c r="G28" i="14"/>
  <c r="G30" i="14"/>
  <c r="G32" i="14"/>
  <c r="G21" i="9"/>
  <c r="G25" i="9"/>
  <c r="G29" i="9"/>
  <c r="G32" i="9"/>
  <c r="G22" i="9"/>
  <c r="G26" i="9"/>
  <c r="G30" i="9"/>
  <c r="G33" i="7"/>
  <c r="G29" i="7"/>
  <c r="G25" i="7"/>
  <c r="G21" i="7"/>
  <c r="G31" i="4"/>
  <c r="G23" i="4"/>
  <c r="G32" i="3"/>
  <c r="G28" i="3"/>
  <c r="G25" i="3"/>
  <c r="G20" i="3"/>
  <c r="S20" i="12"/>
  <c r="C8" i="11"/>
  <c r="F35" i="11"/>
  <c r="G27" i="2" s="1"/>
  <c r="B29" i="10"/>
  <c r="K24" i="14"/>
  <c r="K30" i="14"/>
  <c r="K26" i="14"/>
  <c r="K32" i="14"/>
  <c r="K23" i="14"/>
  <c r="K20" i="14"/>
  <c r="K25" i="14"/>
  <c r="K28" i="14"/>
  <c r="K29" i="14"/>
  <c r="K31" i="14"/>
  <c r="K22" i="14"/>
  <c r="K33" i="14"/>
  <c r="C8" i="3"/>
  <c r="C8" i="4"/>
  <c r="I8" i="4"/>
  <c r="K23" i="3"/>
  <c r="K26" i="3"/>
  <c r="K28" i="3"/>
  <c r="K21" i="3"/>
  <c r="K33" i="3"/>
  <c r="F14" i="10"/>
  <c r="K32" i="15"/>
  <c r="K26" i="15"/>
  <c r="K23" i="15"/>
  <c r="K33" i="15"/>
  <c r="K22" i="15"/>
  <c r="K24" i="15"/>
  <c r="K21" i="15"/>
  <c r="C44" i="2"/>
  <c r="K30" i="15"/>
  <c r="K28" i="15"/>
  <c r="K20" i="15"/>
  <c r="K27" i="15"/>
  <c r="K25" i="15"/>
  <c r="Q21" i="23"/>
  <c r="S20" i="23"/>
  <c r="Q21" i="21"/>
  <c r="S20" i="21"/>
  <c r="S20" i="20"/>
  <c r="Q21" i="20"/>
  <c r="S20" i="19"/>
  <c r="Q21" i="19"/>
  <c r="S20" i="18"/>
  <c r="Q21" i="18"/>
  <c r="Q21" i="17"/>
  <c r="S20" i="17"/>
  <c r="S20" i="15"/>
  <c r="S21" i="15"/>
  <c r="S20" i="3"/>
  <c r="G35" i="19" l="1"/>
  <c r="G35" i="20"/>
  <c r="K35" i="20"/>
  <c r="L39" i="2" s="1"/>
  <c r="G35" i="23"/>
  <c r="F29" i="10"/>
  <c r="G35" i="15"/>
  <c r="G35" i="8"/>
  <c r="G35" i="12"/>
  <c r="S21" i="13"/>
  <c r="Q22" i="16"/>
  <c r="R22" i="16" s="1"/>
  <c r="Q23" i="16" s="1"/>
  <c r="R23" i="16" s="1"/>
  <c r="S21" i="16"/>
  <c r="S21" i="4"/>
  <c r="S21" i="8"/>
  <c r="Q22" i="22"/>
  <c r="R22" i="22" s="1"/>
  <c r="Q23" i="22" s="1"/>
  <c r="R23" i="22" s="1"/>
  <c r="Q24" i="22" s="1"/>
  <c r="R24" i="22" s="1"/>
  <c r="Q23" i="15"/>
  <c r="R23" i="15" s="1"/>
  <c r="S22" i="15"/>
  <c r="S24" i="7"/>
  <c r="S23" i="7"/>
  <c r="S21" i="24"/>
  <c r="Q23" i="24"/>
  <c r="R23" i="24" s="1"/>
  <c r="S22" i="24"/>
  <c r="Q23" i="4"/>
  <c r="R23" i="4" s="1"/>
  <c r="S22" i="4"/>
  <c r="Q23" i="13"/>
  <c r="R23" i="13" s="1"/>
  <c r="S22" i="13"/>
  <c r="S22" i="8"/>
  <c r="Q23" i="8"/>
  <c r="R23" i="8" s="1"/>
  <c r="Q24" i="8" s="1"/>
  <c r="R24" i="8" s="1"/>
  <c r="Q25" i="8" s="1"/>
  <c r="R25" i="8" s="1"/>
  <c r="G20" i="10"/>
  <c r="Q22" i="3"/>
  <c r="R22" i="3" s="1"/>
  <c r="Q22" i="12"/>
  <c r="R22" i="12" s="1"/>
  <c r="G21" i="10"/>
  <c r="G35" i="16"/>
  <c r="G35" i="11"/>
  <c r="G35" i="24"/>
  <c r="G35" i="5"/>
  <c r="H38" i="2"/>
  <c r="G26" i="10"/>
  <c r="G19" i="10"/>
  <c r="G24" i="10"/>
  <c r="G44" i="2"/>
  <c r="G14" i="10"/>
  <c r="S22" i="14"/>
  <c r="Q24" i="14"/>
  <c r="R24" i="14" s="1"/>
  <c r="Q25" i="14" s="1"/>
  <c r="R25" i="14" s="1"/>
  <c r="Q23" i="11"/>
  <c r="R23" i="11" s="1"/>
  <c r="Q26" i="7"/>
  <c r="R26" i="7" s="1"/>
  <c r="S26" i="7" s="1"/>
  <c r="S25" i="7"/>
  <c r="Q22" i="17"/>
  <c r="R22" i="17" s="1"/>
  <c r="S21" i="21"/>
  <c r="Q22" i="21"/>
  <c r="R22" i="21" s="1"/>
  <c r="S21" i="23"/>
  <c r="Q22" i="23"/>
  <c r="R22" i="23" s="1"/>
  <c r="S22" i="9"/>
  <c r="Q23" i="9"/>
  <c r="R23" i="9" s="1"/>
  <c r="S22" i="5"/>
  <c r="Q23" i="5"/>
  <c r="R23" i="5" s="1"/>
  <c r="Q22" i="18"/>
  <c r="R22" i="18" s="1"/>
  <c r="Q22" i="19"/>
  <c r="R22" i="19" s="1"/>
  <c r="Q22" i="20"/>
  <c r="R22" i="20" s="1"/>
  <c r="S22" i="7"/>
  <c r="S21" i="9"/>
  <c r="S21" i="14"/>
  <c r="K35" i="9"/>
  <c r="L29" i="2" s="1"/>
  <c r="K35" i="8"/>
  <c r="L30" i="2" s="1"/>
  <c r="K35" i="17"/>
  <c r="L36" i="2" s="1"/>
  <c r="K35" i="13"/>
  <c r="L32" i="2" s="1"/>
  <c r="K35" i="11"/>
  <c r="L27" i="2" s="1"/>
  <c r="K35" i="18"/>
  <c r="L37" i="2" s="1"/>
  <c r="K35" i="24"/>
  <c r="L43" i="2" s="1"/>
  <c r="K35" i="4"/>
  <c r="L25" i="2" s="1"/>
  <c r="K35" i="5"/>
  <c r="L28" i="2" s="1"/>
  <c r="K35" i="12"/>
  <c r="L31" i="2" s="1"/>
  <c r="K25" i="10"/>
  <c r="K35" i="23"/>
  <c r="L42" i="2" s="1"/>
  <c r="K35" i="19"/>
  <c r="L38" i="2" s="1"/>
  <c r="K23" i="10"/>
  <c r="K35" i="7"/>
  <c r="L26" i="2" s="1"/>
  <c r="K35" i="16"/>
  <c r="L35" i="2" s="1"/>
  <c r="K21" i="10"/>
  <c r="K35" i="22"/>
  <c r="L41" i="2" s="1"/>
  <c r="K35" i="21"/>
  <c r="L40" i="2" s="1"/>
  <c r="K19" i="10"/>
  <c r="K24" i="10"/>
  <c r="K18" i="10"/>
  <c r="K27" i="10"/>
  <c r="K26" i="10"/>
  <c r="K35" i="14"/>
  <c r="L33" i="2" s="1"/>
  <c r="G35" i="13"/>
  <c r="G35" i="9"/>
  <c r="G35" i="17"/>
  <c r="G17" i="10"/>
  <c r="G35" i="14"/>
  <c r="G35" i="21"/>
  <c r="G35" i="4"/>
  <c r="G25" i="10"/>
  <c r="G15" i="10"/>
  <c r="G35" i="7"/>
  <c r="G35" i="22"/>
  <c r="H42" i="2"/>
  <c r="G35" i="3"/>
  <c r="G22" i="10"/>
  <c r="G27" i="10"/>
  <c r="G23" i="10"/>
  <c r="G18" i="10"/>
  <c r="G16" i="10"/>
  <c r="G35" i="18"/>
  <c r="K20" i="10"/>
  <c r="K16" i="10"/>
  <c r="K22" i="10"/>
  <c r="K17" i="10"/>
  <c r="K35" i="3"/>
  <c r="L24" i="2" s="1"/>
  <c r="K15" i="10"/>
  <c r="K35" i="15"/>
  <c r="L34" i="2" s="1"/>
  <c r="K14" i="10"/>
  <c r="H25" i="2" l="1"/>
  <c r="H29" i="2"/>
  <c r="H32" i="2"/>
  <c r="H28" i="2"/>
  <c r="H43" i="2"/>
  <c r="H27" i="2"/>
  <c r="H35" i="2"/>
  <c r="H31" i="2"/>
  <c r="H30" i="2"/>
  <c r="H34" i="2"/>
  <c r="H39" i="2"/>
  <c r="H24" i="2"/>
  <c r="S22" i="16"/>
  <c r="S22" i="22"/>
  <c r="S23" i="22"/>
  <c r="Q25" i="22"/>
  <c r="R25" i="22" s="1"/>
  <c r="S24" i="22"/>
  <c r="S23" i="8"/>
  <c r="S24" i="14"/>
  <c r="Q24" i="15"/>
  <c r="R24" i="15" s="1"/>
  <c r="S23" i="15"/>
  <c r="Q24" i="24"/>
  <c r="R24" i="24" s="1"/>
  <c r="S23" i="24"/>
  <c r="Q24" i="4"/>
  <c r="R24" i="4" s="1"/>
  <c r="S23" i="4"/>
  <c r="Q24" i="16"/>
  <c r="R24" i="16" s="1"/>
  <c r="S23" i="16"/>
  <c r="S25" i="8"/>
  <c r="Q26" i="8"/>
  <c r="R26" i="8" s="1"/>
  <c r="Q23" i="12"/>
  <c r="R23" i="12" s="1"/>
  <c r="S22" i="12"/>
  <c r="Q24" i="13"/>
  <c r="R24" i="13" s="1"/>
  <c r="S23" i="13"/>
  <c r="S24" i="8"/>
  <c r="S22" i="3"/>
  <c r="Q23" i="3"/>
  <c r="R23" i="3" s="1"/>
  <c r="H36" i="2"/>
  <c r="Q27" i="7"/>
  <c r="R27" i="7" s="1"/>
  <c r="S27" i="7" s="1"/>
  <c r="S23" i="11"/>
  <c r="Q24" i="11"/>
  <c r="R24" i="11" s="1"/>
  <c r="S22" i="20"/>
  <c r="Q23" i="20"/>
  <c r="R23" i="20" s="1"/>
  <c r="Q23" i="19"/>
  <c r="R23" i="19" s="1"/>
  <c r="S22" i="19"/>
  <c r="S22" i="18"/>
  <c r="Q23" i="18"/>
  <c r="R23" i="18" s="1"/>
  <c r="Q24" i="9"/>
  <c r="R24" i="9" s="1"/>
  <c r="S23" i="9"/>
  <c r="Q23" i="17"/>
  <c r="R23" i="17" s="1"/>
  <c r="S22" i="17"/>
  <c r="S21" i="20"/>
  <c r="S21" i="19"/>
  <c r="S21" i="18"/>
  <c r="S23" i="5"/>
  <c r="Q24" i="5"/>
  <c r="R24" i="5" s="1"/>
  <c r="S22" i="23"/>
  <c r="Q23" i="23"/>
  <c r="R23" i="23" s="1"/>
  <c r="S22" i="21"/>
  <c r="Q23" i="21"/>
  <c r="R23" i="21" s="1"/>
  <c r="S21" i="17"/>
  <c r="L44" i="2"/>
  <c r="G29" i="10"/>
  <c r="H26" i="2"/>
  <c r="H40" i="2"/>
  <c r="H37" i="2"/>
  <c r="H41" i="2"/>
  <c r="H33" i="2"/>
  <c r="S25" i="14"/>
  <c r="Q26" i="14"/>
  <c r="R26" i="14" s="1"/>
  <c r="K29" i="10"/>
  <c r="Q26" i="22" l="1"/>
  <c r="R26" i="22" s="1"/>
  <c r="S25" i="22"/>
  <c r="Q28" i="7"/>
  <c r="R28" i="7" s="1"/>
  <c r="S28" i="7" s="1"/>
  <c r="Q25" i="15"/>
  <c r="R25" i="15" s="1"/>
  <c r="S24" i="15"/>
  <c r="Q25" i="16"/>
  <c r="R25" i="16" s="1"/>
  <c r="S24" i="16"/>
  <c r="S23" i="12"/>
  <c r="Q24" i="12"/>
  <c r="R24" i="12" s="1"/>
  <c r="Q25" i="4"/>
  <c r="R25" i="4" s="1"/>
  <c r="S24" i="4"/>
  <c r="Q24" i="3"/>
  <c r="R24" i="3" s="1"/>
  <c r="S23" i="3"/>
  <c r="S26" i="8"/>
  <c r="Q27" i="8"/>
  <c r="R27" i="8" s="1"/>
  <c r="Q25" i="24"/>
  <c r="R25" i="24" s="1"/>
  <c r="S24" i="24"/>
  <c r="Q25" i="13"/>
  <c r="R25" i="13" s="1"/>
  <c r="S24" i="13"/>
  <c r="S24" i="11"/>
  <c r="Q25" i="11"/>
  <c r="R25" i="11" s="1"/>
  <c r="Q25" i="5"/>
  <c r="R25" i="5" s="1"/>
  <c r="S24" i="5"/>
  <c r="S23" i="19"/>
  <c r="Q24" i="19"/>
  <c r="R24" i="19" s="1"/>
  <c r="Q24" i="21"/>
  <c r="R24" i="21" s="1"/>
  <c r="S23" i="21"/>
  <c r="S23" i="23"/>
  <c r="Q24" i="23"/>
  <c r="R24" i="23" s="1"/>
  <c r="S23" i="17"/>
  <c r="Q24" i="17"/>
  <c r="R24" i="17" s="1"/>
  <c r="S24" i="9"/>
  <c r="Q25" i="9"/>
  <c r="R25" i="9" s="1"/>
  <c r="Q24" i="18"/>
  <c r="R24" i="18" s="1"/>
  <c r="S23" i="18"/>
  <c r="Q24" i="20"/>
  <c r="R24" i="20" s="1"/>
  <c r="S23" i="20"/>
  <c r="H44" i="2"/>
  <c r="S26" i="14"/>
  <c r="Q27" i="14"/>
  <c r="R27" i="14" s="1"/>
  <c r="J45" i="2" l="1"/>
  <c r="Q29" i="7"/>
  <c r="R29" i="7" s="1"/>
  <c r="S26" i="22"/>
  <c r="Q27" i="22"/>
  <c r="R27" i="22" s="1"/>
  <c r="S25" i="15"/>
  <c r="Q26" i="15"/>
  <c r="R26" i="15" s="1"/>
  <c r="Q26" i="13"/>
  <c r="R26" i="13" s="1"/>
  <c r="S25" i="13"/>
  <c r="Q26" i="4"/>
  <c r="R26" i="4" s="1"/>
  <c r="S25" i="4"/>
  <c r="S24" i="12"/>
  <c r="Q25" i="12"/>
  <c r="R25" i="12" s="1"/>
  <c r="S24" i="3"/>
  <c r="Q25" i="3"/>
  <c r="R25" i="3" s="1"/>
  <c r="Q26" i="24"/>
  <c r="R26" i="24" s="1"/>
  <c r="S25" i="24"/>
  <c r="S27" i="8"/>
  <c r="Q28" i="8"/>
  <c r="R28" i="8" s="1"/>
  <c r="S25" i="16"/>
  <c r="Q26" i="16"/>
  <c r="R26" i="16" s="1"/>
  <c r="S25" i="11"/>
  <c r="Q26" i="11"/>
  <c r="R26" i="11" s="1"/>
  <c r="Q25" i="20"/>
  <c r="R25" i="20" s="1"/>
  <c r="S24" i="20"/>
  <c r="Q26" i="9"/>
  <c r="R26" i="9" s="1"/>
  <c r="S25" i="9"/>
  <c r="S24" i="17"/>
  <c r="Q25" i="17"/>
  <c r="R25" i="17" s="1"/>
  <c r="Q25" i="21"/>
  <c r="R25" i="21" s="1"/>
  <c r="S24" i="21"/>
  <c r="Q25" i="19"/>
  <c r="R25" i="19" s="1"/>
  <c r="S24" i="19"/>
  <c r="Q25" i="18"/>
  <c r="R25" i="18" s="1"/>
  <c r="S24" i="18"/>
  <c r="Q25" i="23"/>
  <c r="R25" i="23" s="1"/>
  <c r="S24" i="23"/>
  <c r="S25" i="5"/>
  <c r="Q26" i="5"/>
  <c r="R26" i="5" s="1"/>
  <c r="G45" i="2"/>
  <c r="S27" i="14"/>
  <c r="Q28" i="14"/>
  <c r="R28" i="14" s="1"/>
  <c r="Q30" i="7"/>
  <c r="R30" i="7" s="1"/>
  <c r="S29" i="7"/>
  <c r="S27" i="22" l="1"/>
  <c r="Q28" i="22"/>
  <c r="R28" i="22" s="1"/>
  <c r="S26" i="15"/>
  <c r="Q27" i="15"/>
  <c r="R27" i="15" s="1"/>
  <c r="Q26" i="3"/>
  <c r="R26" i="3" s="1"/>
  <c r="S25" i="3"/>
  <c r="Q27" i="16"/>
  <c r="R27" i="16" s="1"/>
  <c r="S26" i="16"/>
  <c r="Q26" i="12"/>
  <c r="R26" i="12" s="1"/>
  <c r="S25" i="12"/>
  <c r="Q29" i="8"/>
  <c r="R29" i="8" s="1"/>
  <c r="S28" i="8"/>
  <c r="Q27" i="4"/>
  <c r="R27" i="4" s="1"/>
  <c r="S26" i="4"/>
  <c r="Q27" i="24"/>
  <c r="R27" i="24" s="1"/>
  <c r="S26" i="24"/>
  <c r="S26" i="13"/>
  <c r="Q27" i="13"/>
  <c r="R27" i="13" s="1"/>
  <c r="S26" i="11"/>
  <c r="Q27" i="11"/>
  <c r="R27" i="11" s="1"/>
  <c r="S25" i="23"/>
  <c r="Q26" i="23"/>
  <c r="R26" i="23" s="1"/>
  <c r="Q26" i="18"/>
  <c r="R26" i="18" s="1"/>
  <c r="S25" i="18"/>
  <c r="Q26" i="19"/>
  <c r="R26" i="19" s="1"/>
  <c r="S25" i="19"/>
  <c r="Q26" i="21"/>
  <c r="R26" i="21" s="1"/>
  <c r="S25" i="21"/>
  <c r="Q27" i="9"/>
  <c r="R27" i="9" s="1"/>
  <c r="S26" i="9"/>
  <c r="Q26" i="20"/>
  <c r="R26" i="20" s="1"/>
  <c r="S25" i="20"/>
  <c r="S26" i="5"/>
  <c r="Q27" i="5"/>
  <c r="R27" i="5" s="1"/>
  <c r="S25" i="17"/>
  <c r="Q26" i="17"/>
  <c r="R26" i="17" s="1"/>
  <c r="S28" i="14"/>
  <c r="Q29" i="14"/>
  <c r="R29" i="14" s="1"/>
  <c r="S30" i="7"/>
  <c r="Q31" i="7"/>
  <c r="R31" i="7" l="1"/>
  <c r="Q29" i="22"/>
  <c r="R29" i="22" s="1"/>
  <c r="S28" i="22"/>
  <c r="Q28" i="15"/>
  <c r="R28" i="15" s="1"/>
  <c r="S27" i="15"/>
  <c r="S26" i="12"/>
  <c r="Q27" i="12"/>
  <c r="R27" i="12" s="1"/>
  <c r="Q28" i="13"/>
  <c r="R28" i="13" s="1"/>
  <c r="S27" i="13"/>
  <c r="S27" i="24"/>
  <c r="Q28" i="24"/>
  <c r="R28" i="24" s="1"/>
  <c r="Q28" i="16"/>
  <c r="R28" i="16" s="1"/>
  <c r="S27" i="16"/>
  <c r="Q30" i="8"/>
  <c r="R30" i="8" s="1"/>
  <c r="S29" i="8"/>
  <c r="Q28" i="4"/>
  <c r="R28" i="4" s="1"/>
  <c r="S27" i="4"/>
  <c r="Q27" i="3"/>
  <c r="R27" i="3" s="1"/>
  <c r="S26" i="3"/>
  <c r="S27" i="11"/>
  <c r="Q28" i="11"/>
  <c r="R28" i="11" s="1"/>
  <c r="Q27" i="20"/>
  <c r="R27" i="20" s="1"/>
  <c r="S26" i="20"/>
  <c r="S27" i="9"/>
  <c r="Q28" i="9"/>
  <c r="R28" i="9" s="1"/>
  <c r="Q27" i="21"/>
  <c r="R27" i="21" s="1"/>
  <c r="S26" i="21"/>
  <c r="Q27" i="19"/>
  <c r="R27" i="19" s="1"/>
  <c r="S26" i="19"/>
  <c r="Q27" i="18"/>
  <c r="R27" i="18" s="1"/>
  <c r="S26" i="18"/>
  <c r="Q27" i="17"/>
  <c r="R27" i="17" s="1"/>
  <c r="S26" i="17"/>
  <c r="Q28" i="5"/>
  <c r="R28" i="5" s="1"/>
  <c r="S27" i="5"/>
  <c r="Q27" i="23"/>
  <c r="R27" i="23" s="1"/>
  <c r="S26" i="23"/>
  <c r="Q30" i="14"/>
  <c r="R30" i="14" s="1"/>
  <c r="S29" i="14"/>
  <c r="R5" i="7"/>
  <c r="T30" i="7" s="1"/>
  <c r="U30" i="7" s="1"/>
  <c r="J4" i="7"/>
  <c r="S31" i="7"/>
  <c r="S39" i="7" l="1"/>
  <c r="F13" i="7"/>
  <c r="F11" i="7" s="1"/>
  <c r="S29" i="22"/>
  <c r="Q30" i="22"/>
  <c r="R30" i="22" s="1"/>
  <c r="Q29" i="15"/>
  <c r="R29" i="15" s="1"/>
  <c r="S28" i="15"/>
  <c r="Q29" i="16"/>
  <c r="R29" i="16" s="1"/>
  <c r="S28" i="16"/>
  <c r="S28" i="24"/>
  <c r="Q29" i="24"/>
  <c r="R29" i="24" s="1"/>
  <c r="Q28" i="3"/>
  <c r="R28" i="3" s="1"/>
  <c r="S27" i="3"/>
  <c r="Q29" i="4"/>
  <c r="R29" i="4" s="1"/>
  <c r="S28" i="4"/>
  <c r="Q29" i="13"/>
  <c r="R29" i="13" s="1"/>
  <c r="S28" i="13"/>
  <c r="Q28" i="12"/>
  <c r="R28" i="12" s="1"/>
  <c r="S27" i="12"/>
  <c r="S30" i="8"/>
  <c r="Q31" i="8"/>
  <c r="Q29" i="11"/>
  <c r="R29" i="11" s="1"/>
  <c r="S28" i="11"/>
  <c r="Q28" i="23"/>
  <c r="R28" i="23" s="1"/>
  <c r="S27" i="23"/>
  <c r="Q29" i="5"/>
  <c r="R29" i="5" s="1"/>
  <c r="S28" i="5"/>
  <c r="Q28" i="17"/>
  <c r="R28" i="17" s="1"/>
  <c r="S27" i="17"/>
  <c r="Q28" i="18"/>
  <c r="R28" i="18" s="1"/>
  <c r="S27" i="18"/>
  <c r="S27" i="19"/>
  <c r="Q28" i="19"/>
  <c r="R28" i="19" s="1"/>
  <c r="S27" i="21"/>
  <c r="Q28" i="21"/>
  <c r="R28" i="21" s="1"/>
  <c r="Q28" i="20"/>
  <c r="R28" i="20" s="1"/>
  <c r="S27" i="20"/>
  <c r="S28" i="9"/>
  <c r="Q29" i="9"/>
  <c r="R29" i="9" s="1"/>
  <c r="S30" i="14"/>
  <c r="Q31" i="14"/>
  <c r="T31" i="7"/>
  <c r="U31" i="7" s="1"/>
  <c r="T23" i="7"/>
  <c r="U23" i="7" s="1"/>
  <c r="T20" i="7"/>
  <c r="U20" i="7" s="1"/>
  <c r="T24" i="7"/>
  <c r="U24" i="7" s="1"/>
  <c r="T22" i="7"/>
  <c r="U22" i="7" s="1"/>
  <c r="T21" i="7"/>
  <c r="U21" i="7" s="1"/>
  <c r="T25" i="7"/>
  <c r="U25" i="7" s="1"/>
  <c r="T26" i="7"/>
  <c r="U26" i="7" s="1"/>
  <c r="T27" i="7"/>
  <c r="U27" i="7" s="1"/>
  <c r="T28" i="7"/>
  <c r="U28" i="7" s="1"/>
  <c r="T29" i="7"/>
  <c r="U29" i="7" s="1"/>
  <c r="G11" i="7" l="1"/>
  <c r="R31" i="14"/>
  <c r="F13" i="14" s="1"/>
  <c r="F11" i="14" s="1"/>
  <c r="R31" i="8"/>
  <c r="F13" i="8" s="1"/>
  <c r="F11" i="8" s="1"/>
  <c r="S30" i="22"/>
  <c r="Q31" i="22"/>
  <c r="Q30" i="15"/>
  <c r="R30" i="15" s="1"/>
  <c r="S29" i="15"/>
  <c r="Q29" i="3"/>
  <c r="R29" i="3" s="1"/>
  <c r="S28" i="3"/>
  <c r="S29" i="24"/>
  <c r="Q30" i="24"/>
  <c r="R30" i="24" s="1"/>
  <c r="Q30" i="4"/>
  <c r="R30" i="4" s="1"/>
  <c r="S29" i="4"/>
  <c r="Q29" i="12"/>
  <c r="R29" i="12" s="1"/>
  <c r="S28" i="12"/>
  <c r="S29" i="13"/>
  <c r="Q30" i="13"/>
  <c r="R30" i="13" s="1"/>
  <c r="S29" i="16"/>
  <c r="Q30" i="16"/>
  <c r="R30" i="16" s="1"/>
  <c r="S39" i="8"/>
  <c r="S31" i="8"/>
  <c r="R5" i="8"/>
  <c r="J4" i="8"/>
  <c r="S29" i="11"/>
  <c r="Q30" i="11"/>
  <c r="R30" i="11" s="1"/>
  <c r="Q29" i="20"/>
  <c r="R29" i="20" s="1"/>
  <c r="S28" i="20"/>
  <c r="S28" i="18"/>
  <c r="Q29" i="18"/>
  <c r="R29" i="18" s="1"/>
  <c r="Q29" i="17"/>
  <c r="R29" i="17" s="1"/>
  <c r="S28" i="17"/>
  <c r="S29" i="5"/>
  <c r="Q30" i="5"/>
  <c r="R30" i="5" s="1"/>
  <c r="S28" i="23"/>
  <c r="Q29" i="23"/>
  <c r="R29" i="23" s="1"/>
  <c r="Q30" i="9"/>
  <c r="R30" i="9" s="1"/>
  <c r="S29" i="9"/>
  <c r="S28" i="21"/>
  <c r="Q29" i="21"/>
  <c r="R29" i="21" s="1"/>
  <c r="S28" i="19"/>
  <c r="Q29" i="19"/>
  <c r="R29" i="19" s="1"/>
  <c r="S39" i="14"/>
  <c r="R5" i="14"/>
  <c r="T30" i="14" s="1"/>
  <c r="U30" i="14" s="1"/>
  <c r="S31" i="14"/>
  <c r="J4" i="14"/>
  <c r="U35" i="7"/>
  <c r="V20" i="7"/>
  <c r="G11" i="8" l="1"/>
  <c r="G11" i="14"/>
  <c r="R31" i="22"/>
  <c r="F13" i="22" s="1"/>
  <c r="F11" i="22" s="1"/>
  <c r="J4" i="22"/>
  <c r="S31" i="22"/>
  <c r="S39" i="22"/>
  <c r="R5" i="22"/>
  <c r="Q31" i="15"/>
  <c r="S30" i="15"/>
  <c r="T31" i="8"/>
  <c r="U31" i="8" s="1"/>
  <c r="S30" i="16"/>
  <c r="Q31" i="16"/>
  <c r="Q31" i="4"/>
  <c r="S30" i="4"/>
  <c r="Q31" i="24"/>
  <c r="S30" i="24"/>
  <c r="S29" i="12"/>
  <c r="Q30" i="12"/>
  <c r="R30" i="12" s="1"/>
  <c r="S30" i="13"/>
  <c r="Q31" i="13"/>
  <c r="Q30" i="3"/>
  <c r="R30" i="3" s="1"/>
  <c r="S29" i="3"/>
  <c r="T23" i="8"/>
  <c r="U23" i="8" s="1"/>
  <c r="T27" i="8"/>
  <c r="U27" i="8" s="1"/>
  <c r="T20" i="8"/>
  <c r="U20" i="8" s="1"/>
  <c r="T28" i="8"/>
  <c r="U28" i="8" s="1"/>
  <c r="T22" i="8"/>
  <c r="U22" i="8" s="1"/>
  <c r="T29" i="8"/>
  <c r="U29" i="8" s="1"/>
  <c r="T24" i="8"/>
  <c r="U24" i="8" s="1"/>
  <c r="T26" i="8"/>
  <c r="U26" i="8" s="1"/>
  <c r="T21" i="8"/>
  <c r="U21" i="8" s="1"/>
  <c r="T25" i="8"/>
  <c r="U25" i="8" s="1"/>
  <c r="T30" i="8"/>
  <c r="U30" i="8" s="1"/>
  <c r="S30" i="11"/>
  <c r="Q31" i="11"/>
  <c r="S30" i="9"/>
  <c r="Q31" i="9"/>
  <c r="S29" i="17"/>
  <c r="Q30" i="17"/>
  <c r="R30" i="17" s="1"/>
  <c r="Q30" i="20"/>
  <c r="R30" i="20" s="1"/>
  <c r="S29" i="20"/>
  <c r="S29" i="19"/>
  <c r="Q30" i="19"/>
  <c r="R30" i="19" s="1"/>
  <c r="Q30" i="21"/>
  <c r="R30" i="21" s="1"/>
  <c r="S29" i="21"/>
  <c r="Q30" i="23"/>
  <c r="R30" i="23" s="1"/>
  <c r="S29" i="23"/>
  <c r="S30" i="5"/>
  <c r="Q31" i="5"/>
  <c r="Q30" i="18"/>
  <c r="R30" i="18" s="1"/>
  <c r="S29" i="18"/>
  <c r="T31" i="14"/>
  <c r="U31" i="14" s="1"/>
  <c r="T23" i="14"/>
  <c r="U23" i="14" s="1"/>
  <c r="T20" i="14"/>
  <c r="U20" i="14" s="1"/>
  <c r="T25" i="14"/>
  <c r="U25" i="14" s="1"/>
  <c r="T27" i="14"/>
  <c r="U27" i="14" s="1"/>
  <c r="T29" i="14"/>
  <c r="U29" i="14" s="1"/>
  <c r="T21" i="14"/>
  <c r="U21" i="14" s="1"/>
  <c r="T22" i="14"/>
  <c r="U22" i="14" s="1"/>
  <c r="T24" i="14"/>
  <c r="U24" i="14" s="1"/>
  <c r="T26" i="14"/>
  <c r="U26" i="14" s="1"/>
  <c r="T28" i="14"/>
  <c r="U28" i="14" s="1"/>
  <c r="V21" i="7"/>
  <c r="AB20" i="7"/>
  <c r="AC20" i="7" s="1"/>
  <c r="G11" i="22" l="1"/>
  <c r="R31" i="5"/>
  <c r="F13" i="5" s="1"/>
  <c r="F11" i="5" s="1"/>
  <c r="R31" i="9"/>
  <c r="F13" i="9" s="1"/>
  <c r="F11" i="9" s="1"/>
  <c r="R31" i="11"/>
  <c r="F13" i="11" s="1"/>
  <c r="F11" i="11" s="1"/>
  <c r="R31" i="13"/>
  <c r="F13" i="13" s="1"/>
  <c r="F11" i="13" s="1"/>
  <c r="R31" i="24"/>
  <c r="F13" i="24" s="1"/>
  <c r="F11" i="24" s="1"/>
  <c r="R31" i="4"/>
  <c r="F13" i="4" s="1"/>
  <c r="F11" i="4" s="1"/>
  <c r="R31" i="16"/>
  <c r="F13" i="16" s="1"/>
  <c r="F11" i="16" s="1"/>
  <c r="R31" i="15"/>
  <c r="F13" i="15" s="1"/>
  <c r="F11" i="15" s="1"/>
  <c r="T25" i="22"/>
  <c r="U25" i="22" s="1"/>
  <c r="T30" i="22"/>
  <c r="U30" i="22" s="1"/>
  <c r="T26" i="22"/>
  <c r="U26" i="22" s="1"/>
  <c r="T24" i="22"/>
  <c r="U24" i="22" s="1"/>
  <c r="T27" i="22"/>
  <c r="U27" i="22" s="1"/>
  <c r="T29" i="22"/>
  <c r="U29" i="22" s="1"/>
  <c r="T28" i="22"/>
  <c r="U28" i="22" s="1"/>
  <c r="T20" i="22"/>
  <c r="U20" i="22" s="1"/>
  <c r="T22" i="22"/>
  <c r="U22" i="22" s="1"/>
  <c r="T23" i="22"/>
  <c r="U23" i="22" s="1"/>
  <c r="T21" i="22"/>
  <c r="U21" i="22" s="1"/>
  <c r="T31" i="22"/>
  <c r="U31" i="22" s="1"/>
  <c r="S39" i="15"/>
  <c r="S31" i="15"/>
  <c r="R5" i="15"/>
  <c r="J4" i="15"/>
  <c r="S39" i="24"/>
  <c r="R5" i="24"/>
  <c r="T30" i="24" s="1"/>
  <c r="U30" i="24" s="1"/>
  <c r="J4" i="24"/>
  <c r="S31" i="24"/>
  <c r="S30" i="3"/>
  <c r="Q31" i="3"/>
  <c r="S39" i="13"/>
  <c r="S31" i="13"/>
  <c r="J4" i="13"/>
  <c r="R5" i="13"/>
  <c r="S39" i="4"/>
  <c r="S31" i="4"/>
  <c r="R5" i="4"/>
  <c r="T30" i="4" s="1"/>
  <c r="U30" i="4" s="1"/>
  <c r="J4" i="4"/>
  <c r="S39" i="16"/>
  <c r="R5" i="16"/>
  <c r="J4" i="16"/>
  <c r="S31" i="16"/>
  <c r="U35" i="8"/>
  <c r="V20" i="8"/>
  <c r="Q31" i="12"/>
  <c r="S30" i="12"/>
  <c r="S39" i="11"/>
  <c r="S31" i="11"/>
  <c r="R5" i="11"/>
  <c r="T30" i="11" s="1"/>
  <c r="U30" i="11" s="1"/>
  <c r="J4" i="11"/>
  <c r="S30" i="18"/>
  <c r="Q31" i="18"/>
  <c r="S30" i="23"/>
  <c r="Q31" i="23"/>
  <c r="Q31" i="21"/>
  <c r="S30" i="21"/>
  <c r="S30" i="20"/>
  <c r="Q31" i="20"/>
  <c r="S39" i="5"/>
  <c r="S31" i="5"/>
  <c r="R5" i="5"/>
  <c r="J4" i="5"/>
  <c r="S30" i="19"/>
  <c r="Q31" i="19"/>
  <c r="Q31" i="17"/>
  <c r="S30" i="17"/>
  <c r="S39" i="9"/>
  <c r="R5" i="9"/>
  <c r="S31" i="9"/>
  <c r="J4" i="9"/>
  <c r="V20" i="14"/>
  <c r="U35" i="14"/>
  <c r="X20" i="7"/>
  <c r="W20" i="7"/>
  <c r="V22" i="7"/>
  <c r="AB21" i="7"/>
  <c r="G11" i="15" l="1"/>
  <c r="G11" i="16"/>
  <c r="G11" i="24"/>
  <c r="G11" i="13"/>
  <c r="G11" i="11"/>
  <c r="G11" i="9"/>
  <c r="G11" i="5"/>
  <c r="R31" i="17"/>
  <c r="F13" i="17" s="1"/>
  <c r="F11" i="17" s="1"/>
  <c r="R31" i="19"/>
  <c r="F13" i="19" s="1"/>
  <c r="F11" i="19" s="1"/>
  <c r="R31" i="20"/>
  <c r="F13" i="20" s="1"/>
  <c r="F11" i="20" s="1"/>
  <c r="R31" i="21"/>
  <c r="F13" i="21" s="1"/>
  <c r="F11" i="21" s="1"/>
  <c r="R31" i="23"/>
  <c r="F13" i="23" s="1"/>
  <c r="F11" i="23" s="1"/>
  <c r="R31" i="18"/>
  <c r="F13" i="18" s="1"/>
  <c r="F11" i="18" s="1"/>
  <c r="R31" i="12"/>
  <c r="F13" i="12" s="1"/>
  <c r="F11" i="12" s="1"/>
  <c r="R31" i="3"/>
  <c r="V20" i="22"/>
  <c r="U35" i="22"/>
  <c r="T20" i="15"/>
  <c r="U20" i="15" s="1"/>
  <c r="T27" i="15"/>
  <c r="U27" i="15" s="1"/>
  <c r="T26" i="15"/>
  <c r="U26" i="15" s="1"/>
  <c r="T22" i="15"/>
  <c r="U22" i="15" s="1"/>
  <c r="T24" i="15"/>
  <c r="U24" i="15" s="1"/>
  <c r="T25" i="15"/>
  <c r="U25" i="15" s="1"/>
  <c r="T21" i="15"/>
  <c r="U21" i="15" s="1"/>
  <c r="T23" i="15"/>
  <c r="U23" i="15" s="1"/>
  <c r="T28" i="15"/>
  <c r="U28" i="15" s="1"/>
  <c r="T29" i="15"/>
  <c r="U29" i="15" s="1"/>
  <c r="T31" i="15"/>
  <c r="U31" i="15" s="1"/>
  <c r="T31" i="24"/>
  <c r="U31" i="24" s="1"/>
  <c r="T30" i="15"/>
  <c r="U30" i="15" s="1"/>
  <c r="T31" i="4"/>
  <c r="U31" i="4" s="1"/>
  <c r="S31" i="3"/>
  <c r="R5" i="3"/>
  <c r="J4" i="3"/>
  <c r="T31" i="16"/>
  <c r="U31" i="16" s="1"/>
  <c r="T24" i="13"/>
  <c r="U24" i="13" s="1"/>
  <c r="T25" i="13"/>
  <c r="U25" i="13" s="1"/>
  <c r="T26" i="13"/>
  <c r="U26" i="13" s="1"/>
  <c r="T23" i="13"/>
  <c r="U23" i="13" s="1"/>
  <c r="T22" i="13"/>
  <c r="U22" i="13" s="1"/>
  <c r="T27" i="13"/>
  <c r="U27" i="13" s="1"/>
  <c r="T28" i="13"/>
  <c r="U28" i="13" s="1"/>
  <c r="T20" i="13"/>
  <c r="U20" i="13" s="1"/>
  <c r="T21" i="13"/>
  <c r="U21" i="13" s="1"/>
  <c r="T29" i="13"/>
  <c r="U29" i="13" s="1"/>
  <c r="S39" i="12"/>
  <c r="R5" i="12"/>
  <c r="J4" i="12"/>
  <c r="S31" i="12"/>
  <c r="T30" i="16"/>
  <c r="U30" i="16" s="1"/>
  <c r="T23" i="16"/>
  <c r="U23" i="16" s="1"/>
  <c r="T22" i="16"/>
  <c r="U22" i="16" s="1"/>
  <c r="T21" i="16"/>
  <c r="U21" i="16" s="1"/>
  <c r="T27" i="16"/>
  <c r="U27" i="16" s="1"/>
  <c r="T24" i="16"/>
  <c r="U24" i="16" s="1"/>
  <c r="T25" i="16"/>
  <c r="U25" i="16" s="1"/>
  <c r="T26" i="16"/>
  <c r="U26" i="16" s="1"/>
  <c r="T28" i="16"/>
  <c r="U28" i="16" s="1"/>
  <c r="T29" i="16"/>
  <c r="U29" i="16" s="1"/>
  <c r="T20" i="16"/>
  <c r="U20" i="16" s="1"/>
  <c r="T26" i="4"/>
  <c r="U26" i="4" s="1"/>
  <c r="T21" i="4"/>
  <c r="U21" i="4" s="1"/>
  <c r="T22" i="4"/>
  <c r="U22" i="4" s="1"/>
  <c r="T20" i="4"/>
  <c r="U20" i="4" s="1"/>
  <c r="T27" i="4"/>
  <c r="U27" i="4" s="1"/>
  <c r="T23" i="4"/>
  <c r="U23" i="4" s="1"/>
  <c r="T25" i="4"/>
  <c r="U25" i="4" s="1"/>
  <c r="T24" i="4"/>
  <c r="U24" i="4" s="1"/>
  <c r="T28" i="4"/>
  <c r="U28" i="4" s="1"/>
  <c r="T29" i="4"/>
  <c r="U29" i="4" s="1"/>
  <c r="T31" i="13"/>
  <c r="U31" i="13" s="1"/>
  <c r="T24" i="24"/>
  <c r="U24" i="24" s="1"/>
  <c r="T25" i="24"/>
  <c r="U25" i="24" s="1"/>
  <c r="T21" i="24"/>
  <c r="U21" i="24" s="1"/>
  <c r="T20" i="24"/>
  <c r="U20" i="24" s="1"/>
  <c r="T22" i="24"/>
  <c r="U22" i="24" s="1"/>
  <c r="T23" i="24"/>
  <c r="U23" i="24" s="1"/>
  <c r="T26" i="24"/>
  <c r="U26" i="24" s="1"/>
  <c r="T27" i="24"/>
  <c r="U27" i="24" s="1"/>
  <c r="T28" i="24"/>
  <c r="U28" i="24" s="1"/>
  <c r="T29" i="24"/>
  <c r="U29" i="24" s="1"/>
  <c r="V21" i="8"/>
  <c r="AB20" i="8"/>
  <c r="T30" i="13"/>
  <c r="U30" i="13" s="1"/>
  <c r="T31" i="9"/>
  <c r="U31" i="9" s="1"/>
  <c r="T31" i="11"/>
  <c r="U31" i="11" s="1"/>
  <c r="T22" i="11"/>
  <c r="U22" i="11" s="1"/>
  <c r="T23" i="11"/>
  <c r="U23" i="11" s="1"/>
  <c r="T25" i="11"/>
  <c r="U25" i="11" s="1"/>
  <c r="T27" i="11"/>
  <c r="U27" i="11" s="1"/>
  <c r="T29" i="11"/>
  <c r="U29" i="11" s="1"/>
  <c r="T20" i="11"/>
  <c r="U20" i="11" s="1"/>
  <c r="T21" i="11"/>
  <c r="U21" i="11" s="1"/>
  <c r="T24" i="11"/>
  <c r="U24" i="11" s="1"/>
  <c r="T26" i="11"/>
  <c r="U26" i="11" s="1"/>
  <c r="T28" i="11"/>
  <c r="U28" i="11" s="1"/>
  <c r="S39" i="17"/>
  <c r="J4" i="17"/>
  <c r="R5" i="17"/>
  <c r="S31" i="17"/>
  <c r="T20" i="5"/>
  <c r="U20" i="5" s="1"/>
  <c r="T23" i="5"/>
  <c r="U23" i="5" s="1"/>
  <c r="T25" i="5"/>
  <c r="U25" i="5" s="1"/>
  <c r="T27" i="5"/>
  <c r="U27" i="5" s="1"/>
  <c r="T29" i="5"/>
  <c r="U29" i="5" s="1"/>
  <c r="T21" i="5"/>
  <c r="U21" i="5" s="1"/>
  <c r="T22" i="5"/>
  <c r="U22" i="5" s="1"/>
  <c r="T24" i="5"/>
  <c r="U24" i="5" s="1"/>
  <c r="T26" i="5"/>
  <c r="U26" i="5" s="1"/>
  <c r="T28" i="5"/>
  <c r="U28" i="5" s="1"/>
  <c r="S39" i="21"/>
  <c r="S31" i="21"/>
  <c r="R5" i="21"/>
  <c r="J4" i="21"/>
  <c r="T30" i="5"/>
  <c r="U30" i="5" s="1"/>
  <c r="T20" i="9"/>
  <c r="U20" i="9" s="1"/>
  <c r="T23" i="9"/>
  <c r="U23" i="9" s="1"/>
  <c r="T25" i="9"/>
  <c r="U25" i="9" s="1"/>
  <c r="T27" i="9"/>
  <c r="U27" i="9" s="1"/>
  <c r="T29" i="9"/>
  <c r="U29" i="9" s="1"/>
  <c r="T22" i="9"/>
  <c r="U22" i="9" s="1"/>
  <c r="T21" i="9"/>
  <c r="U21" i="9" s="1"/>
  <c r="T24" i="9"/>
  <c r="U24" i="9" s="1"/>
  <c r="T26" i="9"/>
  <c r="U26" i="9" s="1"/>
  <c r="T28" i="9"/>
  <c r="U28" i="9" s="1"/>
  <c r="S39" i="19"/>
  <c r="R5" i="19"/>
  <c r="J4" i="19"/>
  <c r="S31" i="19"/>
  <c r="T31" i="5"/>
  <c r="U31" i="5" s="1"/>
  <c r="S39" i="20"/>
  <c r="R5" i="20"/>
  <c r="J4" i="20"/>
  <c r="S31" i="20"/>
  <c r="S39" i="23"/>
  <c r="S31" i="23"/>
  <c r="R5" i="23"/>
  <c r="T30" i="23" s="1"/>
  <c r="U30" i="23" s="1"/>
  <c r="J4" i="23"/>
  <c r="S39" i="18"/>
  <c r="R5" i="18"/>
  <c r="J4" i="18"/>
  <c r="S31" i="18"/>
  <c r="T30" i="9"/>
  <c r="U30" i="9" s="1"/>
  <c r="V21" i="14"/>
  <c r="AB20" i="14"/>
  <c r="AB22" i="7"/>
  <c r="V23" i="7"/>
  <c r="Z20" i="7"/>
  <c r="AC21" i="7"/>
  <c r="H20" i="7"/>
  <c r="Y20" i="7"/>
  <c r="J20" i="7"/>
  <c r="S39" i="3" l="1"/>
  <c r="F13" i="3"/>
  <c r="F11" i="3" s="1"/>
  <c r="G11" i="12"/>
  <c r="G11" i="18"/>
  <c r="G11" i="23"/>
  <c r="G11" i="21"/>
  <c r="G11" i="20"/>
  <c r="G11" i="19"/>
  <c r="G11" i="17"/>
  <c r="N20" i="7"/>
  <c r="G11" i="4"/>
  <c r="X21" i="7"/>
  <c r="AB20" i="22"/>
  <c r="V21" i="22"/>
  <c r="T31" i="19"/>
  <c r="U31" i="19" s="1"/>
  <c r="T31" i="12"/>
  <c r="U31" i="12" s="1"/>
  <c r="V20" i="15"/>
  <c r="U35" i="15"/>
  <c r="AC20" i="8"/>
  <c r="X20" i="8" s="1"/>
  <c r="W20" i="8"/>
  <c r="U35" i="24"/>
  <c r="V20" i="24"/>
  <c r="V20" i="13"/>
  <c r="U35" i="13"/>
  <c r="AB21" i="8"/>
  <c r="AC21" i="8" s="1"/>
  <c r="V22" i="8"/>
  <c r="T30" i="3"/>
  <c r="U30" i="3" s="1"/>
  <c r="T25" i="3"/>
  <c r="U25" i="3" s="1"/>
  <c r="T27" i="3"/>
  <c r="U27" i="3" s="1"/>
  <c r="T21" i="3"/>
  <c r="U21" i="3" s="1"/>
  <c r="T22" i="3"/>
  <c r="U22" i="3" s="1"/>
  <c r="T26" i="3"/>
  <c r="U26" i="3" s="1"/>
  <c r="T28" i="3"/>
  <c r="U28" i="3" s="1"/>
  <c r="T29" i="3"/>
  <c r="U29" i="3" s="1"/>
  <c r="T23" i="3"/>
  <c r="U23" i="3" s="1"/>
  <c r="T20" i="3"/>
  <c r="U20" i="3" s="1"/>
  <c r="T24" i="3"/>
  <c r="U24" i="3" s="1"/>
  <c r="U35" i="16"/>
  <c r="V20" i="16"/>
  <c r="V20" i="4"/>
  <c r="U35" i="4"/>
  <c r="T31" i="3"/>
  <c r="U31" i="3" s="1"/>
  <c r="T30" i="12"/>
  <c r="U30" i="12" s="1"/>
  <c r="T20" i="12"/>
  <c r="U20" i="12" s="1"/>
  <c r="T29" i="12"/>
  <c r="U29" i="12" s="1"/>
  <c r="T23" i="12"/>
  <c r="U23" i="12" s="1"/>
  <c r="T26" i="12"/>
  <c r="U26" i="12" s="1"/>
  <c r="T24" i="12"/>
  <c r="U24" i="12" s="1"/>
  <c r="T25" i="12"/>
  <c r="U25" i="12" s="1"/>
  <c r="T27" i="12"/>
  <c r="U27" i="12" s="1"/>
  <c r="T28" i="12"/>
  <c r="U28" i="12" s="1"/>
  <c r="T22" i="12"/>
  <c r="U22" i="12" s="1"/>
  <c r="T21" i="12"/>
  <c r="U21" i="12" s="1"/>
  <c r="T31" i="18"/>
  <c r="U31" i="18" s="1"/>
  <c r="T31" i="20"/>
  <c r="U31" i="20" s="1"/>
  <c r="T31" i="21"/>
  <c r="U31" i="21" s="1"/>
  <c r="T31" i="17"/>
  <c r="U31" i="17" s="1"/>
  <c r="U35" i="11"/>
  <c r="V20" i="11"/>
  <c r="T30" i="18"/>
  <c r="U30" i="18" s="1"/>
  <c r="T20" i="18"/>
  <c r="U20" i="18" s="1"/>
  <c r="T21" i="18"/>
  <c r="U21" i="18" s="1"/>
  <c r="T24" i="18"/>
  <c r="U24" i="18" s="1"/>
  <c r="T26" i="18"/>
  <c r="U26" i="18" s="1"/>
  <c r="T28" i="18"/>
  <c r="U28" i="18" s="1"/>
  <c r="T22" i="18"/>
  <c r="U22" i="18" s="1"/>
  <c r="T23" i="18"/>
  <c r="U23" i="18" s="1"/>
  <c r="T25" i="18"/>
  <c r="U25" i="18" s="1"/>
  <c r="T27" i="18"/>
  <c r="U27" i="18" s="1"/>
  <c r="T29" i="18"/>
  <c r="U29" i="18" s="1"/>
  <c r="T31" i="23"/>
  <c r="U31" i="23" s="1"/>
  <c r="T30" i="20"/>
  <c r="U30" i="20" s="1"/>
  <c r="T22" i="20"/>
  <c r="U22" i="20" s="1"/>
  <c r="T23" i="20"/>
  <c r="U23" i="20" s="1"/>
  <c r="T25" i="20"/>
  <c r="U25" i="20" s="1"/>
  <c r="T27" i="20"/>
  <c r="U27" i="20" s="1"/>
  <c r="T29" i="20"/>
  <c r="U29" i="20" s="1"/>
  <c r="T21" i="20"/>
  <c r="U21" i="20" s="1"/>
  <c r="T20" i="20"/>
  <c r="U20" i="20" s="1"/>
  <c r="T24" i="20"/>
  <c r="U24" i="20" s="1"/>
  <c r="T26" i="20"/>
  <c r="U26" i="20" s="1"/>
  <c r="T28" i="20"/>
  <c r="U28" i="20" s="1"/>
  <c r="V20" i="9"/>
  <c r="U35" i="9"/>
  <c r="T30" i="21"/>
  <c r="U30" i="21" s="1"/>
  <c r="T22" i="21"/>
  <c r="U22" i="21" s="1"/>
  <c r="T23" i="21"/>
  <c r="U23" i="21" s="1"/>
  <c r="T25" i="21"/>
  <c r="U25" i="21" s="1"/>
  <c r="T27" i="21"/>
  <c r="U27" i="21" s="1"/>
  <c r="T29" i="21"/>
  <c r="U29" i="21" s="1"/>
  <c r="T20" i="21"/>
  <c r="U20" i="21" s="1"/>
  <c r="T21" i="21"/>
  <c r="U21" i="21" s="1"/>
  <c r="T24" i="21"/>
  <c r="U24" i="21" s="1"/>
  <c r="T26" i="21"/>
  <c r="U26" i="21" s="1"/>
  <c r="T28" i="21"/>
  <c r="U28" i="21" s="1"/>
  <c r="V20" i="5"/>
  <c r="U35" i="5"/>
  <c r="T30" i="17"/>
  <c r="U30" i="17" s="1"/>
  <c r="T22" i="17"/>
  <c r="U22" i="17" s="1"/>
  <c r="T20" i="17"/>
  <c r="U20" i="17" s="1"/>
  <c r="T24" i="17"/>
  <c r="U24" i="17" s="1"/>
  <c r="T26" i="17"/>
  <c r="U26" i="17" s="1"/>
  <c r="T28" i="17"/>
  <c r="U28" i="17" s="1"/>
  <c r="T21" i="17"/>
  <c r="U21" i="17" s="1"/>
  <c r="T23" i="17"/>
  <c r="U23" i="17" s="1"/>
  <c r="T25" i="17"/>
  <c r="U25" i="17" s="1"/>
  <c r="T27" i="17"/>
  <c r="U27" i="17" s="1"/>
  <c r="T29" i="17"/>
  <c r="U29" i="17" s="1"/>
  <c r="T20" i="23"/>
  <c r="U20" i="23" s="1"/>
  <c r="T21" i="23"/>
  <c r="U21" i="23" s="1"/>
  <c r="T24" i="23"/>
  <c r="U24" i="23" s="1"/>
  <c r="T26" i="23"/>
  <c r="U26" i="23" s="1"/>
  <c r="T28" i="23"/>
  <c r="U28" i="23" s="1"/>
  <c r="T22" i="23"/>
  <c r="U22" i="23" s="1"/>
  <c r="T23" i="23"/>
  <c r="U23" i="23" s="1"/>
  <c r="T25" i="23"/>
  <c r="U25" i="23" s="1"/>
  <c r="T27" i="23"/>
  <c r="U27" i="23" s="1"/>
  <c r="T29" i="23"/>
  <c r="U29" i="23" s="1"/>
  <c r="T22" i="19"/>
  <c r="U22" i="19" s="1"/>
  <c r="T23" i="19"/>
  <c r="U23" i="19" s="1"/>
  <c r="T25" i="19"/>
  <c r="U25" i="19" s="1"/>
  <c r="T27" i="19"/>
  <c r="U27" i="19" s="1"/>
  <c r="T29" i="19"/>
  <c r="U29" i="19" s="1"/>
  <c r="T20" i="19"/>
  <c r="U20" i="19" s="1"/>
  <c r="T21" i="19"/>
  <c r="U21" i="19" s="1"/>
  <c r="T24" i="19"/>
  <c r="U24" i="19" s="1"/>
  <c r="T26" i="19"/>
  <c r="U26" i="19" s="1"/>
  <c r="T28" i="19"/>
  <c r="U28" i="19" s="1"/>
  <c r="T30" i="19"/>
  <c r="U30" i="19" s="1"/>
  <c r="AC20" i="14"/>
  <c r="X20" i="14" s="1"/>
  <c r="W20" i="14"/>
  <c r="AB21" i="14"/>
  <c r="V22" i="14"/>
  <c r="V24" i="7"/>
  <c r="AB23" i="7"/>
  <c r="AC23" i="7" s="1"/>
  <c r="Z21" i="7"/>
  <c r="AC22" i="7"/>
  <c r="W21" i="7"/>
  <c r="G11" i="3" l="1"/>
  <c r="AC20" i="22"/>
  <c r="X20" i="22"/>
  <c r="W20" i="22"/>
  <c r="V22" i="22"/>
  <c r="AB21" i="22"/>
  <c r="AB20" i="15"/>
  <c r="V21" i="15"/>
  <c r="V21" i="16"/>
  <c r="AB20" i="16"/>
  <c r="AC20" i="16" s="1"/>
  <c r="V21" i="13"/>
  <c r="AB20" i="13"/>
  <c r="W20" i="13" s="1"/>
  <c r="V21" i="24"/>
  <c r="AB20" i="24"/>
  <c r="U35" i="12"/>
  <c r="V20" i="12"/>
  <c r="U35" i="3"/>
  <c r="V20" i="3"/>
  <c r="Y20" i="8"/>
  <c r="J20" i="8"/>
  <c r="H20" i="8"/>
  <c r="N20" i="8" s="1"/>
  <c r="V21" i="4"/>
  <c r="AB20" i="4"/>
  <c r="Z20" i="8"/>
  <c r="X21" i="8" s="1"/>
  <c r="AB22" i="8"/>
  <c r="V23" i="8"/>
  <c r="X22" i="7"/>
  <c r="Z22" i="7" s="1"/>
  <c r="X23" i="7" s="1"/>
  <c r="V21" i="11"/>
  <c r="AB20" i="11"/>
  <c r="V20" i="23"/>
  <c r="U35" i="23"/>
  <c r="V20" i="21"/>
  <c r="U35" i="21"/>
  <c r="AB20" i="9"/>
  <c r="AC20" i="9" s="1"/>
  <c r="V21" i="9"/>
  <c r="V20" i="20"/>
  <c r="U35" i="20"/>
  <c r="V20" i="18"/>
  <c r="U35" i="18"/>
  <c r="U35" i="19"/>
  <c r="V20" i="19"/>
  <c r="V20" i="17"/>
  <c r="U35" i="17"/>
  <c r="V21" i="5"/>
  <c r="AB20" i="5"/>
  <c r="H20" i="14"/>
  <c r="Y20" i="14"/>
  <c r="J20" i="14"/>
  <c r="AB22" i="14"/>
  <c r="V23" i="14"/>
  <c r="AC21" i="14"/>
  <c r="Z20" i="14"/>
  <c r="X21" i="14" s="1"/>
  <c r="H21" i="7"/>
  <c r="J21" i="7"/>
  <c r="Y21" i="7"/>
  <c r="AB24" i="7"/>
  <c r="AC24" i="7" s="1"/>
  <c r="V25" i="7"/>
  <c r="P20" i="7"/>
  <c r="N21" i="7" l="1"/>
  <c r="N20" i="14"/>
  <c r="P20" i="8"/>
  <c r="AC21" i="22"/>
  <c r="V23" i="22"/>
  <c r="AB22" i="22"/>
  <c r="Y20" i="22"/>
  <c r="H20" i="22"/>
  <c r="J20" i="22"/>
  <c r="AC22" i="14"/>
  <c r="Z20" i="22"/>
  <c r="X21" i="22" s="1"/>
  <c r="AB21" i="15"/>
  <c r="AC21" i="15" s="1"/>
  <c r="V22" i="15"/>
  <c r="AC20" i="15"/>
  <c r="X20" i="15" s="1"/>
  <c r="W20" i="15"/>
  <c r="AB21" i="4"/>
  <c r="AC21" i="4" s="1"/>
  <c r="V22" i="4"/>
  <c r="AC20" i="13"/>
  <c r="X20" i="13" s="1"/>
  <c r="AB23" i="8"/>
  <c r="V24" i="8"/>
  <c r="W21" i="8"/>
  <c r="Y21" i="8" s="1"/>
  <c r="W22" i="8" s="1"/>
  <c r="J20" i="13"/>
  <c r="Y20" i="13"/>
  <c r="H20" i="13"/>
  <c r="N20" i="13" s="1"/>
  <c r="AC20" i="24"/>
  <c r="X20" i="24"/>
  <c r="W20" i="24"/>
  <c r="AC22" i="8"/>
  <c r="V21" i="3"/>
  <c r="AB20" i="3"/>
  <c r="AC20" i="3" s="1"/>
  <c r="V22" i="13"/>
  <c r="AB21" i="13"/>
  <c r="AC21" i="13" s="1"/>
  <c r="Z21" i="8"/>
  <c r="AB20" i="12"/>
  <c r="V21" i="12"/>
  <c r="W20" i="16"/>
  <c r="X20" i="16"/>
  <c r="AB21" i="24"/>
  <c r="AC21" i="24" s="1"/>
  <c r="V22" i="24"/>
  <c r="AC20" i="4"/>
  <c r="X20" i="4" s="1"/>
  <c r="W20" i="4"/>
  <c r="V22" i="16"/>
  <c r="AB21" i="16"/>
  <c r="W20" i="11"/>
  <c r="AC20" i="11"/>
  <c r="X20" i="11" s="1"/>
  <c r="V22" i="11"/>
  <c r="AB21" i="11"/>
  <c r="AC21" i="11" s="1"/>
  <c r="V22" i="5"/>
  <c r="AB21" i="5"/>
  <c r="V21" i="17"/>
  <c r="AB20" i="17"/>
  <c r="AB20" i="18"/>
  <c r="V21" i="18"/>
  <c r="AB20" i="20"/>
  <c r="V21" i="20"/>
  <c r="W20" i="5"/>
  <c r="AC20" i="5"/>
  <c r="X20" i="5" s="1"/>
  <c r="V21" i="19"/>
  <c r="AB20" i="19"/>
  <c r="V22" i="9"/>
  <c r="AB21" i="9"/>
  <c r="W20" i="9"/>
  <c r="X20" i="9"/>
  <c r="V21" i="21"/>
  <c r="AB20" i="21"/>
  <c r="AB20" i="23"/>
  <c r="V21" i="23"/>
  <c r="Z21" i="14"/>
  <c r="P20" i="14"/>
  <c r="AB23" i="14"/>
  <c r="V24" i="14"/>
  <c r="W21" i="14"/>
  <c r="Z23" i="7"/>
  <c r="X24" i="7" s="1"/>
  <c r="W22" i="7"/>
  <c r="Y22" i="7" s="1"/>
  <c r="V26" i="7"/>
  <c r="AB25" i="7"/>
  <c r="AC25" i="7" s="1"/>
  <c r="N20" i="22" l="1"/>
  <c r="X22" i="8"/>
  <c r="X22" i="14"/>
  <c r="P20" i="22"/>
  <c r="W21" i="22"/>
  <c r="Y21" i="22"/>
  <c r="W22" i="22" s="1"/>
  <c r="AC22" i="22"/>
  <c r="AB23" i="22"/>
  <c r="V24" i="22"/>
  <c r="Z21" i="22"/>
  <c r="Z20" i="15"/>
  <c r="X21" i="15" s="1"/>
  <c r="J20" i="15"/>
  <c r="Y20" i="15"/>
  <c r="H20" i="15"/>
  <c r="N20" i="15" s="1"/>
  <c r="W21" i="13"/>
  <c r="AB22" i="15"/>
  <c r="V23" i="15"/>
  <c r="J21" i="8"/>
  <c r="H21" i="8"/>
  <c r="N21" i="8" s="1"/>
  <c r="J22" i="8"/>
  <c r="H22" i="8"/>
  <c r="N22" i="8" s="1"/>
  <c r="Y20" i="24"/>
  <c r="J20" i="24"/>
  <c r="H20" i="24"/>
  <c r="N20" i="24" s="1"/>
  <c r="V25" i="8"/>
  <c r="AB24" i="8"/>
  <c r="AC24" i="8" s="1"/>
  <c r="Y22" i="8"/>
  <c r="W23" i="8" s="1"/>
  <c r="Y23" i="8" s="1"/>
  <c r="AC21" i="16"/>
  <c r="Z20" i="16"/>
  <c r="Z20" i="24"/>
  <c r="X21" i="24" s="1"/>
  <c r="AC23" i="8"/>
  <c r="Z22" i="8"/>
  <c r="AB22" i="16"/>
  <c r="V23" i="16"/>
  <c r="J20" i="16"/>
  <c r="H20" i="16"/>
  <c r="N20" i="16" s="1"/>
  <c r="Y20" i="16"/>
  <c r="V23" i="13"/>
  <c r="AB22" i="13"/>
  <c r="Z20" i="13"/>
  <c r="X21" i="13" s="1"/>
  <c r="P20" i="13"/>
  <c r="AB22" i="24"/>
  <c r="V23" i="24"/>
  <c r="Z20" i="4"/>
  <c r="X21" i="4" s="1"/>
  <c r="V22" i="12"/>
  <c r="AB21" i="12"/>
  <c r="X20" i="3"/>
  <c r="W20" i="3"/>
  <c r="AB22" i="4"/>
  <c r="V23" i="4"/>
  <c r="Y20" i="4"/>
  <c r="H20" i="4"/>
  <c r="J20" i="4"/>
  <c r="AC20" i="12"/>
  <c r="W20" i="12"/>
  <c r="X20" i="12"/>
  <c r="AB21" i="3"/>
  <c r="AC21" i="3" s="1"/>
  <c r="V22" i="3"/>
  <c r="Z20" i="11"/>
  <c r="AB22" i="11"/>
  <c r="AC22" i="11" s="1"/>
  <c r="V23" i="11"/>
  <c r="Y20" i="11"/>
  <c r="W21" i="11" s="1"/>
  <c r="Y21" i="11" s="1"/>
  <c r="J20" i="11"/>
  <c r="H20" i="11"/>
  <c r="N20" i="11" s="1"/>
  <c r="AB21" i="23"/>
  <c r="V22" i="23"/>
  <c r="AC20" i="21"/>
  <c r="X20" i="21" s="1"/>
  <c r="W20" i="21"/>
  <c r="Z20" i="9"/>
  <c r="AC21" i="9"/>
  <c r="X21" i="9" s="1"/>
  <c r="AC20" i="19"/>
  <c r="X20" i="19" s="1"/>
  <c r="W20" i="19"/>
  <c r="Z20" i="5"/>
  <c r="V22" i="20"/>
  <c r="AB21" i="20"/>
  <c r="V22" i="18"/>
  <c r="AB21" i="18"/>
  <c r="AC21" i="18" s="1"/>
  <c r="AC20" i="17"/>
  <c r="X20" i="17" s="1"/>
  <c r="W20" i="17"/>
  <c r="AC21" i="5"/>
  <c r="X21" i="5" s="1"/>
  <c r="AC20" i="23"/>
  <c r="X20" i="23" s="1"/>
  <c r="W20" i="23"/>
  <c r="AB21" i="21"/>
  <c r="V22" i="21"/>
  <c r="Y20" i="9"/>
  <c r="W21" i="9" s="1"/>
  <c r="J21" i="9" s="1"/>
  <c r="H20" i="9"/>
  <c r="J20" i="9"/>
  <c r="V23" i="9"/>
  <c r="AB22" i="9"/>
  <c r="V22" i="19"/>
  <c r="AB21" i="19"/>
  <c r="H20" i="5"/>
  <c r="J20" i="5"/>
  <c r="Y20" i="5"/>
  <c r="W21" i="5" s="1"/>
  <c r="AC20" i="20"/>
  <c r="X20" i="20" s="1"/>
  <c r="W20" i="20"/>
  <c r="AC20" i="18"/>
  <c r="X20" i="18" s="1"/>
  <c r="W20" i="18"/>
  <c r="V22" i="17"/>
  <c r="AB21" i="17"/>
  <c r="AC21" i="17" s="1"/>
  <c r="V23" i="5"/>
  <c r="AB22" i="5"/>
  <c r="AC22" i="5" s="1"/>
  <c r="H21" i="14"/>
  <c r="J21" i="14"/>
  <c r="V25" i="14"/>
  <c r="AB24" i="14"/>
  <c r="AC24" i="14" s="1"/>
  <c r="Y21" i="14"/>
  <c r="AC23" i="14"/>
  <c r="W23" i="7"/>
  <c r="Y23" i="7" s="1"/>
  <c r="Z24" i="7"/>
  <c r="X25" i="7" s="1"/>
  <c r="V27" i="7"/>
  <c r="AB26" i="7"/>
  <c r="AC26" i="7" s="1"/>
  <c r="P21" i="7"/>
  <c r="J22" i="7"/>
  <c r="H22" i="7"/>
  <c r="N22" i="7" s="1"/>
  <c r="N20" i="4" l="1"/>
  <c r="N20" i="5"/>
  <c r="N20" i="9"/>
  <c r="N21" i="14"/>
  <c r="X22" i="22"/>
  <c r="X21" i="16"/>
  <c r="P21" i="8"/>
  <c r="X23" i="8"/>
  <c r="Z23" i="8" s="1"/>
  <c r="X24" i="8" s="1"/>
  <c r="Z22" i="14"/>
  <c r="X23" i="14" s="1"/>
  <c r="P20" i="15"/>
  <c r="Z21" i="15"/>
  <c r="W24" i="8"/>
  <c r="H24" i="8" s="1"/>
  <c r="J23" i="8"/>
  <c r="H23" i="8"/>
  <c r="N23" i="8" s="1"/>
  <c r="AB24" i="22"/>
  <c r="V25" i="22"/>
  <c r="AC23" i="22"/>
  <c r="Z22" i="22"/>
  <c r="Y22" i="22"/>
  <c r="H22" i="22"/>
  <c r="J22" i="22"/>
  <c r="H21" i="22"/>
  <c r="J21" i="22"/>
  <c r="V24" i="15"/>
  <c r="AB23" i="15"/>
  <c r="AC23" i="15" s="1"/>
  <c r="AC22" i="15"/>
  <c r="X22" i="15" s="1"/>
  <c r="Y21" i="13"/>
  <c r="W22" i="13" s="1"/>
  <c r="H21" i="13"/>
  <c r="J21" i="13"/>
  <c r="W21" i="15"/>
  <c r="Y21" i="15" s="1"/>
  <c r="W22" i="15" s="1"/>
  <c r="P20" i="24"/>
  <c r="Y20" i="12"/>
  <c r="H20" i="12"/>
  <c r="J20" i="12"/>
  <c r="Z20" i="3"/>
  <c r="X21" i="3" s="1"/>
  <c r="AC22" i="16"/>
  <c r="Z21" i="24"/>
  <c r="P20" i="4"/>
  <c r="AC21" i="12"/>
  <c r="Z21" i="13"/>
  <c r="Z21" i="16"/>
  <c r="W21" i="24"/>
  <c r="Y21" i="24" s="1"/>
  <c r="W22" i="24" s="1"/>
  <c r="AB23" i="16"/>
  <c r="V24" i="16"/>
  <c r="W21" i="4"/>
  <c r="Y21" i="4" s="1"/>
  <c r="AB22" i="12"/>
  <c r="V23" i="12"/>
  <c r="AC22" i="13"/>
  <c r="X22" i="13" s="1"/>
  <c r="P22" i="8"/>
  <c r="AB23" i="24"/>
  <c r="V24" i="24"/>
  <c r="P20" i="11"/>
  <c r="V23" i="3"/>
  <c r="AB22" i="3"/>
  <c r="AB23" i="4"/>
  <c r="AC23" i="4" s="1"/>
  <c r="V24" i="4"/>
  <c r="Z21" i="4"/>
  <c r="V24" i="13"/>
  <c r="AB23" i="13"/>
  <c r="Y20" i="3"/>
  <c r="J20" i="3"/>
  <c r="H20" i="3"/>
  <c r="N20" i="3" s="1"/>
  <c r="AC22" i="4"/>
  <c r="W21" i="16"/>
  <c r="Z20" i="12"/>
  <c r="AC22" i="24"/>
  <c r="P20" i="16"/>
  <c r="V26" i="8"/>
  <c r="AB25" i="8"/>
  <c r="AC25" i="8" s="1"/>
  <c r="H21" i="11"/>
  <c r="X21" i="11"/>
  <c r="H21" i="9"/>
  <c r="N21" i="9" s="1"/>
  <c r="P20" i="5"/>
  <c r="P20" i="9"/>
  <c r="Y21" i="9"/>
  <c r="W22" i="9" s="1"/>
  <c r="J21" i="11"/>
  <c r="W22" i="11"/>
  <c r="Y22" i="11" s="1"/>
  <c r="AB23" i="11"/>
  <c r="V24" i="11"/>
  <c r="J21" i="5"/>
  <c r="H21" i="5"/>
  <c r="N21" i="5" s="1"/>
  <c r="V24" i="5"/>
  <c r="AB23" i="5"/>
  <c r="AC23" i="5" s="1"/>
  <c r="AB22" i="17"/>
  <c r="V23" i="17"/>
  <c r="Z20" i="18"/>
  <c r="X21" i="18" s="1"/>
  <c r="J20" i="20"/>
  <c r="Y20" i="20"/>
  <c r="W21" i="20" s="1"/>
  <c r="J21" i="20" s="1"/>
  <c r="H20" i="20"/>
  <c r="N20" i="20" s="1"/>
  <c r="AC21" i="19"/>
  <c r="AC22" i="9"/>
  <c r="AC21" i="21"/>
  <c r="Y20" i="23"/>
  <c r="W21" i="23" s="1"/>
  <c r="H20" i="23"/>
  <c r="J20" i="23"/>
  <c r="Z20" i="17"/>
  <c r="X21" i="17" s="1"/>
  <c r="AC21" i="20"/>
  <c r="Y20" i="19"/>
  <c r="H20" i="19"/>
  <c r="J20" i="19"/>
  <c r="Z20" i="21"/>
  <c r="V23" i="23"/>
  <c r="AB22" i="23"/>
  <c r="H20" i="18"/>
  <c r="J20" i="18"/>
  <c r="Y20" i="18"/>
  <c r="Z20" i="20"/>
  <c r="Y21" i="5"/>
  <c r="AB22" i="19"/>
  <c r="V23" i="19"/>
  <c r="AB23" i="9"/>
  <c r="AC23" i="9" s="1"/>
  <c r="V24" i="9"/>
  <c r="AB22" i="21"/>
  <c r="AC22" i="21" s="1"/>
  <c r="V23" i="21"/>
  <c r="Z20" i="23"/>
  <c r="Z21" i="5"/>
  <c r="X22" i="5" s="1"/>
  <c r="H20" i="17"/>
  <c r="J20" i="17"/>
  <c r="Y20" i="17"/>
  <c r="V23" i="18"/>
  <c r="AB22" i="18"/>
  <c r="AC22" i="18" s="1"/>
  <c r="AB22" i="20"/>
  <c r="V23" i="20"/>
  <c r="Z20" i="19"/>
  <c r="Z21" i="9"/>
  <c r="X22" i="9" s="1"/>
  <c r="H20" i="21"/>
  <c r="Y20" i="21"/>
  <c r="W21" i="21" s="1"/>
  <c r="J21" i="21" s="1"/>
  <c r="J20" i="21"/>
  <c r="AC21" i="23"/>
  <c r="P21" i="14"/>
  <c r="AB25" i="14"/>
  <c r="AC25" i="14" s="1"/>
  <c r="V26" i="14"/>
  <c r="W22" i="14"/>
  <c r="Y22" i="14" s="1"/>
  <c r="H23" i="7"/>
  <c r="J23" i="7"/>
  <c r="AB27" i="7"/>
  <c r="AC27" i="7" s="1"/>
  <c r="V28" i="7"/>
  <c r="Z25" i="7"/>
  <c r="X26" i="7" s="1"/>
  <c r="W24" i="7"/>
  <c r="Y24" i="7" s="1"/>
  <c r="N23" i="7" l="1"/>
  <c r="N21" i="11"/>
  <c r="N20" i="12"/>
  <c r="N21" i="13"/>
  <c r="N20" i="17"/>
  <c r="N20" i="18"/>
  <c r="N20" i="19"/>
  <c r="N20" i="21"/>
  <c r="N21" i="22"/>
  <c r="N22" i="22"/>
  <c r="N20" i="23"/>
  <c r="X21" i="12"/>
  <c r="X21" i="21"/>
  <c r="Y24" i="8"/>
  <c r="J24" i="8"/>
  <c r="N24" i="8" s="1"/>
  <c r="Z23" i="14"/>
  <c r="X24" i="14" s="1"/>
  <c r="X22" i="16"/>
  <c r="P23" i="8"/>
  <c r="X21" i="19"/>
  <c r="X21" i="20"/>
  <c r="X21" i="23"/>
  <c r="X23" i="22"/>
  <c r="X22" i="24"/>
  <c r="Z22" i="24" s="1"/>
  <c r="P21" i="11"/>
  <c r="P22" i="22"/>
  <c r="H22" i="11"/>
  <c r="W23" i="22"/>
  <c r="P21" i="22"/>
  <c r="V26" i="22"/>
  <c r="AB25" i="22"/>
  <c r="AC24" i="22"/>
  <c r="X22" i="4"/>
  <c r="Z22" i="4" s="1"/>
  <c r="X23" i="4" s="1"/>
  <c r="P20" i="3"/>
  <c r="Y22" i="15"/>
  <c r="H22" i="15"/>
  <c r="J22" i="15"/>
  <c r="Z22" i="15"/>
  <c r="J21" i="15"/>
  <c r="H21" i="15"/>
  <c r="N21" i="15" s="1"/>
  <c r="H21" i="20"/>
  <c r="N21" i="20" s="1"/>
  <c r="P21" i="13"/>
  <c r="V25" i="15"/>
  <c r="AB24" i="15"/>
  <c r="Y22" i="24"/>
  <c r="W23" i="24" s="1"/>
  <c r="H22" i="24"/>
  <c r="J22" i="24"/>
  <c r="V27" i="8"/>
  <c r="AB26" i="8"/>
  <c r="AC26" i="8" s="1"/>
  <c r="V25" i="13"/>
  <c r="AB24" i="13"/>
  <c r="AB24" i="24"/>
  <c r="V25" i="24"/>
  <c r="W22" i="4"/>
  <c r="Y22" i="4" s="1"/>
  <c r="W23" i="4" s="1"/>
  <c r="AB23" i="3"/>
  <c r="AC23" i="3" s="1"/>
  <c r="V24" i="3"/>
  <c r="AC23" i="24"/>
  <c r="H21" i="4"/>
  <c r="J21" i="4"/>
  <c r="Z21" i="12"/>
  <c r="Z21" i="3"/>
  <c r="AB23" i="12"/>
  <c r="V24" i="12"/>
  <c r="V25" i="16"/>
  <c r="AB24" i="16"/>
  <c r="AC23" i="13"/>
  <c r="AC22" i="12"/>
  <c r="X22" i="12"/>
  <c r="W21" i="3"/>
  <c r="AB24" i="4"/>
  <c r="V25" i="4"/>
  <c r="Y22" i="13"/>
  <c r="W23" i="13" s="1"/>
  <c r="J22" i="13"/>
  <c r="H22" i="13"/>
  <c r="N22" i="13" s="1"/>
  <c r="AC23" i="16"/>
  <c r="Z22" i="13"/>
  <c r="H21" i="24"/>
  <c r="J21" i="24"/>
  <c r="P20" i="12"/>
  <c r="H21" i="16"/>
  <c r="J21" i="16"/>
  <c r="Y21" i="16"/>
  <c r="W22" i="16" s="1"/>
  <c r="Z24" i="8"/>
  <c r="X25" i="8" s="1"/>
  <c r="P24" i="8"/>
  <c r="AC22" i="3"/>
  <c r="W21" i="12"/>
  <c r="Y21" i="12" s="1"/>
  <c r="W22" i="12" s="1"/>
  <c r="Z21" i="11"/>
  <c r="X22" i="11" s="1"/>
  <c r="Y21" i="20"/>
  <c r="W22" i="20" s="1"/>
  <c r="Y22" i="20" s="1"/>
  <c r="H21" i="21"/>
  <c r="N21" i="21" s="1"/>
  <c r="P21" i="9"/>
  <c r="W23" i="11"/>
  <c r="Y23" i="11" s="1"/>
  <c r="V25" i="11"/>
  <c r="AB24" i="11"/>
  <c r="J22" i="11"/>
  <c r="Y21" i="21"/>
  <c r="W22" i="21" s="1"/>
  <c r="Y22" i="21" s="1"/>
  <c r="AC23" i="11"/>
  <c r="V24" i="20"/>
  <c r="AB23" i="20"/>
  <c r="AC23" i="20" s="1"/>
  <c r="W21" i="17"/>
  <c r="Y21" i="17" s="1"/>
  <c r="W22" i="17" s="1"/>
  <c r="H14" i="10"/>
  <c r="Z22" i="5"/>
  <c r="X23" i="5" s="1"/>
  <c r="Z21" i="23"/>
  <c r="AC22" i="19"/>
  <c r="W21" i="18"/>
  <c r="Y21" i="18" s="1"/>
  <c r="P20" i="18"/>
  <c r="AB23" i="23"/>
  <c r="V24" i="23"/>
  <c r="P20" i="19"/>
  <c r="Z21" i="17"/>
  <c r="Y21" i="23"/>
  <c r="Z21" i="18"/>
  <c r="X22" i="18" s="1"/>
  <c r="AB23" i="17"/>
  <c r="V24" i="17"/>
  <c r="P21" i="5"/>
  <c r="H21" i="23"/>
  <c r="J21" i="23"/>
  <c r="P20" i="21"/>
  <c r="AC22" i="20"/>
  <c r="AB23" i="18"/>
  <c r="V24" i="18"/>
  <c r="J14" i="10"/>
  <c r="V24" i="21"/>
  <c r="AB23" i="21"/>
  <c r="AC23" i="21" s="1"/>
  <c r="V25" i="9"/>
  <c r="AB24" i="9"/>
  <c r="AC24" i="9" s="1"/>
  <c r="V24" i="19"/>
  <c r="AB23" i="19"/>
  <c r="W22" i="5"/>
  <c r="Y22" i="5" s="1"/>
  <c r="AC22" i="23"/>
  <c r="W21" i="19"/>
  <c r="Y21" i="19" s="1"/>
  <c r="P20" i="23"/>
  <c r="Z21" i="21"/>
  <c r="X22" i="21" s="1"/>
  <c r="Z22" i="9"/>
  <c r="X23" i="9" s="1"/>
  <c r="P20" i="20"/>
  <c r="AC22" i="17"/>
  <c r="X22" i="17" s="1"/>
  <c r="AB24" i="5"/>
  <c r="AC24" i="5" s="1"/>
  <c r="V25" i="5"/>
  <c r="W23" i="14"/>
  <c r="Y23" i="14" s="1"/>
  <c r="W24" i="14" s="1"/>
  <c r="Z24" i="14"/>
  <c r="X25" i="14" s="1"/>
  <c r="AB26" i="14"/>
  <c r="V27" i="14"/>
  <c r="J22" i="14"/>
  <c r="H22" i="14"/>
  <c r="N22" i="14" s="1"/>
  <c r="P23" i="7"/>
  <c r="W25" i="7"/>
  <c r="Y25" i="7" s="1"/>
  <c r="P22" i="7"/>
  <c r="H22" i="9"/>
  <c r="J22" i="9"/>
  <c r="H24" i="7"/>
  <c r="J24" i="7"/>
  <c r="V29" i="7"/>
  <c r="AB28" i="7"/>
  <c r="AC28" i="7" s="1"/>
  <c r="Y22" i="9"/>
  <c r="Z26" i="7"/>
  <c r="X27" i="7" s="1"/>
  <c r="W25" i="8"/>
  <c r="Y25" i="8" s="1"/>
  <c r="N21" i="4" l="1"/>
  <c r="N24" i="7"/>
  <c r="N22" i="11"/>
  <c r="N22" i="9"/>
  <c r="N22" i="15"/>
  <c r="N21" i="16"/>
  <c r="N21" i="23"/>
  <c r="N21" i="24"/>
  <c r="N22" i="24"/>
  <c r="Z22" i="16"/>
  <c r="Z21" i="19"/>
  <c r="X22" i="19" s="1"/>
  <c r="Z22" i="19" s="1"/>
  <c r="Z21" i="20"/>
  <c r="P22" i="24"/>
  <c r="X22" i="20"/>
  <c r="X22" i="23"/>
  <c r="Z23" i="22"/>
  <c r="X24" i="22" s="1"/>
  <c r="X23" i="16"/>
  <c r="Z23" i="16" s="1"/>
  <c r="X22" i="3"/>
  <c r="Z22" i="3" s="1"/>
  <c r="X23" i="3" s="1"/>
  <c r="P21" i="15"/>
  <c r="X23" i="24"/>
  <c r="Z23" i="24" s="1"/>
  <c r="X23" i="13"/>
  <c r="P21" i="20"/>
  <c r="X23" i="15"/>
  <c r="AC25" i="22"/>
  <c r="AB26" i="22"/>
  <c r="AC26" i="22" s="1"/>
  <c r="V27" i="22"/>
  <c r="J23" i="22"/>
  <c r="H23" i="22"/>
  <c r="N23" i="22" s="1"/>
  <c r="Y23" i="22"/>
  <c r="W24" i="22" s="1"/>
  <c r="P21" i="4"/>
  <c r="AC24" i="15"/>
  <c r="AB25" i="15"/>
  <c r="V26" i="15"/>
  <c r="P21" i="24"/>
  <c r="P22" i="15"/>
  <c r="P21" i="21"/>
  <c r="W23" i="15"/>
  <c r="Y23" i="15" s="1"/>
  <c r="H22" i="12"/>
  <c r="J22" i="12"/>
  <c r="Y23" i="13"/>
  <c r="H23" i="13"/>
  <c r="J23" i="13"/>
  <c r="AC24" i="24"/>
  <c r="Z23" i="4"/>
  <c r="J21" i="12"/>
  <c r="H21" i="12"/>
  <c r="N21" i="12" s="1"/>
  <c r="J23" i="4"/>
  <c r="H23" i="4"/>
  <c r="N23" i="4" s="1"/>
  <c r="P22" i="13"/>
  <c r="Z22" i="12"/>
  <c r="AC23" i="12"/>
  <c r="V26" i="13"/>
  <c r="AB25" i="13"/>
  <c r="AC25" i="13" s="1"/>
  <c r="H21" i="3"/>
  <c r="J21" i="3"/>
  <c r="P21" i="16"/>
  <c r="AC24" i="13"/>
  <c r="V25" i="3"/>
  <c r="AB24" i="3"/>
  <c r="AC24" i="3" s="1"/>
  <c r="Y23" i="24"/>
  <c r="W24" i="24" s="1"/>
  <c r="H23" i="24"/>
  <c r="J23" i="24"/>
  <c r="V28" i="8"/>
  <c r="AB27" i="8"/>
  <c r="AC27" i="8" s="1"/>
  <c r="V26" i="4"/>
  <c r="AB25" i="4"/>
  <c r="Y23" i="4"/>
  <c r="W24" i="4" s="1"/>
  <c r="AB25" i="16"/>
  <c r="AC25" i="16" s="1"/>
  <c r="V26" i="16"/>
  <c r="Y22" i="12"/>
  <c r="W23" i="12" s="1"/>
  <c r="Y23" i="12" s="1"/>
  <c r="V25" i="12"/>
  <c r="AB24" i="12"/>
  <c r="Z25" i="8"/>
  <c r="X26" i="8" s="1"/>
  <c r="AC24" i="4"/>
  <c r="J22" i="4"/>
  <c r="H22" i="4"/>
  <c r="N22" i="4" s="1"/>
  <c r="Y22" i="16"/>
  <c r="W23" i="16" s="1"/>
  <c r="J22" i="16"/>
  <c r="H22" i="16"/>
  <c r="N22" i="16" s="1"/>
  <c r="Y21" i="3"/>
  <c r="AC24" i="16"/>
  <c r="AB25" i="24"/>
  <c r="V26" i="24"/>
  <c r="J23" i="11"/>
  <c r="H23" i="11"/>
  <c r="N23" i="11" s="1"/>
  <c r="P22" i="11"/>
  <c r="Z22" i="11"/>
  <c r="X23" i="11" s="1"/>
  <c r="Z23" i="11" s="1"/>
  <c r="W23" i="5"/>
  <c r="Y23" i="5" s="1"/>
  <c r="W24" i="5" s="1"/>
  <c r="Y24" i="5" s="1"/>
  <c r="W22" i="19"/>
  <c r="Y22" i="19" s="1"/>
  <c r="W23" i="19" s="1"/>
  <c r="Y23" i="19" s="1"/>
  <c r="W22" i="18"/>
  <c r="Y22" i="18" s="1"/>
  <c r="W23" i="18" s="1"/>
  <c r="Y23" i="18" s="1"/>
  <c r="AB25" i="11"/>
  <c r="AC25" i="11" s="1"/>
  <c r="V26" i="11"/>
  <c r="AC24" i="11"/>
  <c r="W24" i="11"/>
  <c r="AB25" i="5"/>
  <c r="V26" i="5"/>
  <c r="H22" i="17"/>
  <c r="J22" i="17"/>
  <c r="Z23" i="9"/>
  <c r="X24" i="9" s="1"/>
  <c r="Z22" i="21"/>
  <c r="X23" i="21" s="1"/>
  <c r="Z22" i="23"/>
  <c r="AC23" i="19"/>
  <c r="AC23" i="18"/>
  <c r="AC23" i="17"/>
  <c r="Z22" i="18"/>
  <c r="AC23" i="23"/>
  <c r="Y22" i="17"/>
  <c r="W23" i="17" s="1"/>
  <c r="Y23" i="17" s="1"/>
  <c r="Z22" i="17"/>
  <c r="H21" i="19"/>
  <c r="J21" i="19"/>
  <c r="H22" i="5"/>
  <c r="J22" i="5"/>
  <c r="AB24" i="19"/>
  <c r="AC24" i="19" s="1"/>
  <c r="V25" i="19"/>
  <c r="AB25" i="9"/>
  <c r="AC25" i="9" s="1"/>
  <c r="V26" i="9"/>
  <c r="V25" i="21"/>
  <c r="AB24" i="21"/>
  <c r="AC24" i="21" s="1"/>
  <c r="AB24" i="18"/>
  <c r="AC24" i="18" s="1"/>
  <c r="V25" i="18"/>
  <c r="Z22" i="20"/>
  <c r="X23" i="20" s="1"/>
  <c r="P21" i="23"/>
  <c r="AB24" i="17"/>
  <c r="AC24" i="17" s="1"/>
  <c r="V25" i="17"/>
  <c r="W22" i="23"/>
  <c r="Y22" i="23" s="1"/>
  <c r="V25" i="23"/>
  <c r="AB24" i="23"/>
  <c r="J21" i="18"/>
  <c r="H21" i="18"/>
  <c r="N21" i="18" s="1"/>
  <c r="Z23" i="5"/>
  <c r="X24" i="5" s="1"/>
  <c r="P20" i="17"/>
  <c r="N14" i="10"/>
  <c r="H21" i="17"/>
  <c r="J21" i="17"/>
  <c r="V25" i="20"/>
  <c r="AB24" i="20"/>
  <c r="H24" i="14"/>
  <c r="J24" i="14"/>
  <c r="P22" i="14"/>
  <c r="Y24" i="14"/>
  <c r="W25" i="14" s="1"/>
  <c r="Y25" i="14" s="1"/>
  <c r="V28" i="14"/>
  <c r="AB27" i="14"/>
  <c r="AC27" i="14" s="1"/>
  <c r="AC26" i="14"/>
  <c r="Z25" i="14"/>
  <c r="H23" i="14"/>
  <c r="J23" i="14"/>
  <c r="P24" i="7"/>
  <c r="W26" i="8"/>
  <c r="Y26" i="8" s="1"/>
  <c r="W23" i="21"/>
  <c r="Y23" i="21" s="1"/>
  <c r="W26" i="7"/>
  <c r="Y26" i="7" s="1"/>
  <c r="Z27" i="7"/>
  <c r="X28" i="7" s="1"/>
  <c r="H22" i="20"/>
  <c r="J22" i="20"/>
  <c r="H25" i="8"/>
  <c r="J25" i="8"/>
  <c r="W23" i="9"/>
  <c r="Y23" i="9" s="1"/>
  <c r="AB29" i="7"/>
  <c r="AC29" i="7" s="1"/>
  <c r="V30" i="7"/>
  <c r="W23" i="20"/>
  <c r="J22" i="21"/>
  <c r="H22" i="21"/>
  <c r="N22" i="21" s="1"/>
  <c r="H25" i="7"/>
  <c r="J25" i="7"/>
  <c r="N25" i="7" l="1"/>
  <c r="N22" i="5"/>
  <c r="N25" i="8"/>
  <c r="N22" i="12"/>
  <c r="N23" i="13"/>
  <c r="N23" i="14"/>
  <c r="N24" i="14"/>
  <c r="N21" i="17"/>
  <c r="N22" i="17"/>
  <c r="N21" i="19"/>
  <c r="N22" i="20"/>
  <c r="N23" i="24"/>
  <c r="N21" i="3"/>
  <c r="P14" i="10"/>
  <c r="Z23" i="13"/>
  <c r="X26" i="14"/>
  <c r="X23" i="12"/>
  <c r="X24" i="24"/>
  <c r="Z24" i="22"/>
  <c r="X25" i="22" s="1"/>
  <c r="X23" i="19"/>
  <c r="Z23" i="19" s="1"/>
  <c r="X24" i="19" s="1"/>
  <c r="X24" i="16"/>
  <c r="Z24" i="16" s="1"/>
  <c r="X25" i="16" s="1"/>
  <c r="P23" i="24"/>
  <c r="X23" i="23"/>
  <c r="X24" i="13"/>
  <c r="Z24" i="13" s="1"/>
  <c r="X25" i="13" s="1"/>
  <c r="P22" i="16"/>
  <c r="X23" i="17"/>
  <c r="X23" i="18"/>
  <c r="Z23" i="18" s="1"/>
  <c r="X24" i="18" s="1"/>
  <c r="X24" i="4"/>
  <c r="X24" i="11"/>
  <c r="Z23" i="15"/>
  <c r="X24" i="15" s="1"/>
  <c r="P21" i="12"/>
  <c r="V28" i="22"/>
  <c r="AB27" i="22"/>
  <c r="AC27" i="22" s="1"/>
  <c r="Y24" i="22"/>
  <c r="W25" i="22" s="1"/>
  <c r="J24" i="22"/>
  <c r="H24" i="22"/>
  <c r="N24" i="22" s="1"/>
  <c r="J23" i="12"/>
  <c r="H23" i="12"/>
  <c r="N23" i="12" s="1"/>
  <c r="P23" i="22"/>
  <c r="V27" i="15"/>
  <c r="AB26" i="15"/>
  <c r="AC25" i="15"/>
  <c r="W24" i="15"/>
  <c r="Y24" i="15" s="1"/>
  <c r="P22" i="4"/>
  <c r="H23" i="15"/>
  <c r="J23" i="15"/>
  <c r="Y24" i="24"/>
  <c r="W25" i="24" s="1"/>
  <c r="H24" i="24"/>
  <c r="J24" i="24"/>
  <c r="AC25" i="24"/>
  <c r="AC24" i="12"/>
  <c r="Y24" i="4"/>
  <c r="W25" i="4" s="1"/>
  <c r="J24" i="4"/>
  <c r="H24" i="4"/>
  <c r="N24" i="4" s="1"/>
  <c r="AB25" i="12"/>
  <c r="AC25" i="12" s="1"/>
  <c r="V26" i="12"/>
  <c r="V27" i="4"/>
  <c r="AB26" i="4"/>
  <c r="P21" i="3"/>
  <c r="AC25" i="4"/>
  <c r="W22" i="3"/>
  <c r="Y22" i="3" s="1"/>
  <c r="AB25" i="3"/>
  <c r="AC25" i="3" s="1"/>
  <c r="V26" i="3"/>
  <c r="P23" i="4"/>
  <c r="AB26" i="16"/>
  <c r="AC26" i="16" s="1"/>
  <c r="V27" i="16"/>
  <c r="AB28" i="8"/>
  <c r="AC28" i="8" s="1"/>
  <c r="V29" i="8"/>
  <c r="P23" i="13"/>
  <c r="W24" i="12"/>
  <c r="Y24" i="12" s="1"/>
  <c r="Z23" i="3"/>
  <c r="X24" i="3" s="1"/>
  <c r="AB26" i="13"/>
  <c r="AC26" i="13" s="1"/>
  <c r="V27" i="13"/>
  <c r="W24" i="13"/>
  <c r="Y24" i="13" s="1"/>
  <c r="W25" i="13" s="1"/>
  <c r="Y23" i="16"/>
  <c r="J23" i="16"/>
  <c r="H23" i="16"/>
  <c r="N23" i="16" s="1"/>
  <c r="Z24" i="24"/>
  <c r="Z23" i="12"/>
  <c r="Z26" i="8"/>
  <c r="X27" i="8" s="1"/>
  <c r="V27" i="24"/>
  <c r="AB26" i="24"/>
  <c r="P22" i="12"/>
  <c r="J23" i="17"/>
  <c r="W24" i="17"/>
  <c r="Y24" i="17" s="1"/>
  <c r="P23" i="11"/>
  <c r="H23" i="17"/>
  <c r="N23" i="17" s="1"/>
  <c r="J15" i="10"/>
  <c r="P21" i="18"/>
  <c r="H24" i="11"/>
  <c r="Y24" i="11"/>
  <c r="J24" i="11"/>
  <c r="V27" i="11"/>
  <c r="AB26" i="11"/>
  <c r="AC26" i="11" s="1"/>
  <c r="Z24" i="11"/>
  <c r="J22" i="18"/>
  <c r="H22" i="18"/>
  <c r="N22" i="18" s="1"/>
  <c r="J22" i="19"/>
  <c r="H22" i="19"/>
  <c r="N22" i="19" s="1"/>
  <c r="H23" i="5"/>
  <c r="J23" i="5"/>
  <c r="W23" i="23"/>
  <c r="Y23" i="23" s="1"/>
  <c r="W24" i="23" s="1"/>
  <c r="V26" i="20"/>
  <c r="AB25" i="20"/>
  <c r="AC25" i="20" s="1"/>
  <c r="H15" i="10"/>
  <c r="Z24" i="5"/>
  <c r="V26" i="23"/>
  <c r="AB25" i="23"/>
  <c r="AC25" i="23" s="1"/>
  <c r="V26" i="17"/>
  <c r="AB25" i="17"/>
  <c r="AC25" i="17" s="1"/>
  <c r="AB25" i="21"/>
  <c r="AC25" i="21" s="1"/>
  <c r="V26" i="21"/>
  <c r="P22" i="5"/>
  <c r="P21" i="19"/>
  <c r="Z23" i="23"/>
  <c r="Z23" i="21"/>
  <c r="X24" i="21" s="1"/>
  <c r="AB26" i="5"/>
  <c r="V27" i="5"/>
  <c r="AC24" i="20"/>
  <c r="AC24" i="23"/>
  <c r="J22" i="23"/>
  <c r="H22" i="23"/>
  <c r="N22" i="23" s="1"/>
  <c r="Z23" i="20"/>
  <c r="AB25" i="18"/>
  <c r="AC25" i="18" s="1"/>
  <c r="V26" i="18"/>
  <c r="V27" i="9"/>
  <c r="AB26" i="9"/>
  <c r="V26" i="19"/>
  <c r="AB25" i="19"/>
  <c r="Z24" i="9"/>
  <c r="X25" i="9" s="1"/>
  <c r="P22" i="17"/>
  <c r="AC25" i="5"/>
  <c r="P24" i="14"/>
  <c r="Z26" i="14"/>
  <c r="P23" i="14"/>
  <c r="AB28" i="14"/>
  <c r="V29" i="14"/>
  <c r="W26" i="14"/>
  <c r="Y26" i="14" s="1"/>
  <c r="W25" i="5"/>
  <c r="Y25" i="5" s="1"/>
  <c r="Y23" i="20"/>
  <c r="V31" i="7"/>
  <c r="AB30" i="7"/>
  <c r="AC30" i="7" s="1"/>
  <c r="Z28" i="7"/>
  <c r="X29" i="7" s="1"/>
  <c r="J23" i="9"/>
  <c r="H23" i="9"/>
  <c r="N23" i="9" s="1"/>
  <c r="H23" i="19"/>
  <c r="J23" i="19"/>
  <c r="P22" i="9"/>
  <c r="H23" i="18"/>
  <c r="J23" i="18"/>
  <c r="H26" i="7"/>
  <c r="J26" i="7"/>
  <c r="H23" i="21"/>
  <c r="J23" i="21"/>
  <c r="H26" i="8"/>
  <c r="J26" i="8"/>
  <c r="H23" i="20"/>
  <c r="J23" i="20"/>
  <c r="H25" i="14"/>
  <c r="J25" i="14"/>
  <c r="W24" i="9"/>
  <c r="W24" i="19"/>
  <c r="Y24" i="19" s="1"/>
  <c r="H24" i="5"/>
  <c r="J24" i="5"/>
  <c r="W24" i="18"/>
  <c r="Y24" i="18" s="1"/>
  <c r="W27" i="7"/>
  <c r="Y27" i="7" s="1"/>
  <c r="W24" i="21"/>
  <c r="Y24" i="21" s="1"/>
  <c r="W27" i="8"/>
  <c r="Y27" i="8" s="1"/>
  <c r="N26" i="7" l="1"/>
  <c r="N24" i="11"/>
  <c r="N24" i="5"/>
  <c r="N23" i="5"/>
  <c r="N26" i="8"/>
  <c r="N25" i="14"/>
  <c r="N23" i="15"/>
  <c r="N23" i="18"/>
  <c r="N23" i="19"/>
  <c r="N23" i="20"/>
  <c r="N23" i="21"/>
  <c r="N24" i="24"/>
  <c r="Z25" i="22"/>
  <c r="X26" i="22" s="1"/>
  <c r="X24" i="23"/>
  <c r="X25" i="5"/>
  <c r="X24" i="20"/>
  <c r="Z24" i="4"/>
  <c r="X25" i="4" s="1"/>
  <c r="Z25" i="4" s="1"/>
  <c r="Z23" i="17"/>
  <c r="X24" i="17" s="1"/>
  <c r="W25" i="12"/>
  <c r="Y25" i="12" s="1"/>
  <c r="X25" i="24"/>
  <c r="X24" i="12"/>
  <c r="Z24" i="12" s="1"/>
  <c r="X25" i="12" s="1"/>
  <c r="Z24" i="15"/>
  <c r="X25" i="15" s="1"/>
  <c r="Z24" i="3"/>
  <c r="X25" i="3" s="1"/>
  <c r="Z25" i="3" s="1"/>
  <c r="X27" i="14"/>
  <c r="Z24" i="19"/>
  <c r="Z25" i="13"/>
  <c r="X26" i="13" s="1"/>
  <c r="J24" i="12"/>
  <c r="H24" i="12"/>
  <c r="N24" i="12" s="1"/>
  <c r="J24" i="17"/>
  <c r="P23" i="12"/>
  <c r="P24" i="22"/>
  <c r="Y25" i="22"/>
  <c r="W26" i="22" s="1"/>
  <c r="J25" i="22"/>
  <c r="H25" i="22"/>
  <c r="N25" i="22" s="1"/>
  <c r="Z26" i="22"/>
  <c r="X27" i="22" s="1"/>
  <c r="H24" i="17"/>
  <c r="N24" i="17" s="1"/>
  <c r="V29" i="22"/>
  <c r="AB28" i="22"/>
  <c r="P24" i="4"/>
  <c r="W25" i="15"/>
  <c r="Y25" i="15" s="1"/>
  <c r="W26" i="15" s="1"/>
  <c r="H24" i="15"/>
  <c r="J24" i="15"/>
  <c r="P23" i="15"/>
  <c r="AC26" i="15"/>
  <c r="P23" i="16"/>
  <c r="AB27" i="15"/>
  <c r="V28" i="15"/>
  <c r="Y25" i="13"/>
  <c r="W26" i="13" s="1"/>
  <c r="H25" i="13"/>
  <c r="J25" i="13"/>
  <c r="W24" i="16"/>
  <c r="Y24" i="16" s="1"/>
  <c r="J22" i="3"/>
  <c r="J16" i="10" s="1"/>
  <c r="H22" i="3"/>
  <c r="AB26" i="12"/>
  <c r="V27" i="12"/>
  <c r="Z25" i="16"/>
  <c r="X26" i="16" s="1"/>
  <c r="Z27" i="8"/>
  <c r="X28" i="8" s="1"/>
  <c r="H25" i="4"/>
  <c r="J25" i="4"/>
  <c r="Y25" i="24"/>
  <c r="W26" i="24" s="1"/>
  <c r="H25" i="24"/>
  <c r="J25" i="24"/>
  <c r="V28" i="4"/>
  <c r="AB27" i="4"/>
  <c r="H24" i="13"/>
  <c r="J24" i="13"/>
  <c r="AB29" i="8"/>
  <c r="V30" i="8"/>
  <c r="V27" i="3"/>
  <c r="AB26" i="3"/>
  <c r="AC26" i="3" s="1"/>
  <c r="W23" i="3"/>
  <c r="Y23" i="3" s="1"/>
  <c r="W24" i="3" s="1"/>
  <c r="AC26" i="24"/>
  <c r="V28" i="13"/>
  <c r="AB27" i="13"/>
  <c r="Y25" i="4"/>
  <c r="W26" i="4" s="1"/>
  <c r="P24" i="24"/>
  <c r="V28" i="16"/>
  <c r="AB27" i="16"/>
  <c r="V28" i="24"/>
  <c r="AB27" i="24"/>
  <c r="Z25" i="24"/>
  <c r="AC26" i="4"/>
  <c r="X25" i="11"/>
  <c r="P23" i="17"/>
  <c r="P23" i="5"/>
  <c r="AB27" i="11"/>
  <c r="V28" i="11"/>
  <c r="W25" i="11"/>
  <c r="W25" i="17"/>
  <c r="Y25" i="17" s="1"/>
  <c r="P22" i="19"/>
  <c r="P22" i="18"/>
  <c r="P24" i="11"/>
  <c r="Y24" i="23"/>
  <c r="W25" i="23" s="1"/>
  <c r="Y25" i="23" s="1"/>
  <c r="J24" i="23"/>
  <c r="H24" i="23"/>
  <c r="N24" i="23" s="1"/>
  <c r="Z25" i="9"/>
  <c r="AC25" i="19"/>
  <c r="AC26" i="9"/>
  <c r="V27" i="18"/>
  <c r="AB26" i="18"/>
  <c r="AC26" i="18" s="1"/>
  <c r="AC26" i="5"/>
  <c r="Z24" i="18"/>
  <c r="X25" i="18" s="1"/>
  <c r="Z25" i="5"/>
  <c r="V27" i="19"/>
  <c r="AB26" i="19"/>
  <c r="AC26" i="19" s="1"/>
  <c r="V28" i="9"/>
  <c r="AB27" i="9"/>
  <c r="AC27" i="9" s="1"/>
  <c r="P22" i="23"/>
  <c r="Z24" i="23"/>
  <c r="X25" i="23" s="1"/>
  <c r="Z24" i="20"/>
  <c r="X25" i="20" s="1"/>
  <c r="V28" i="5"/>
  <c r="AB27" i="5"/>
  <c r="Z24" i="21"/>
  <c r="X25" i="21" s="1"/>
  <c r="Z24" i="17"/>
  <c r="V27" i="21"/>
  <c r="AB26" i="21"/>
  <c r="AB26" i="17"/>
  <c r="AC26" i="17" s="1"/>
  <c r="V27" i="17"/>
  <c r="V27" i="23"/>
  <c r="AB26" i="23"/>
  <c r="P21" i="17"/>
  <c r="P15" i="10" s="1"/>
  <c r="N15" i="10"/>
  <c r="V27" i="20"/>
  <c r="AB26" i="20"/>
  <c r="H23" i="23"/>
  <c r="J23" i="23"/>
  <c r="P26" i="8"/>
  <c r="P23" i="21"/>
  <c r="V30" i="14"/>
  <c r="AB29" i="14"/>
  <c r="AC28" i="14"/>
  <c r="P23" i="20"/>
  <c r="P26" i="7"/>
  <c r="W26" i="5"/>
  <c r="Y26" i="5" s="1"/>
  <c r="W25" i="18"/>
  <c r="Y25" i="18" s="1"/>
  <c r="H27" i="8"/>
  <c r="J27" i="8"/>
  <c r="H25" i="12"/>
  <c r="J25" i="12"/>
  <c r="J24" i="21"/>
  <c r="H24" i="21"/>
  <c r="N24" i="21" s="1"/>
  <c r="H27" i="7"/>
  <c r="J27" i="7"/>
  <c r="H24" i="18"/>
  <c r="J24" i="18"/>
  <c r="H24" i="19"/>
  <c r="J24" i="19"/>
  <c r="Y24" i="9"/>
  <c r="P22" i="20"/>
  <c r="W24" i="20"/>
  <c r="Y24" i="20" s="1"/>
  <c r="P25" i="7"/>
  <c r="H26" i="14"/>
  <c r="J26" i="14"/>
  <c r="W28" i="8"/>
  <c r="Y28" i="8" s="1"/>
  <c r="W25" i="21"/>
  <c r="Y25" i="21" s="1"/>
  <c r="W28" i="7"/>
  <c r="Y28" i="7" s="1"/>
  <c r="W25" i="19"/>
  <c r="Y25" i="19" s="1"/>
  <c r="H24" i="9"/>
  <c r="J24" i="9"/>
  <c r="P22" i="21"/>
  <c r="P25" i="8"/>
  <c r="Z29" i="7"/>
  <c r="X30" i="7" s="1"/>
  <c r="V32" i="7"/>
  <c r="AB31" i="7"/>
  <c r="H25" i="5"/>
  <c r="J25" i="5"/>
  <c r="W27" i="14"/>
  <c r="N25" i="4" l="1"/>
  <c r="N27" i="7"/>
  <c r="N25" i="5"/>
  <c r="N24" i="9"/>
  <c r="N27" i="8"/>
  <c r="N25" i="12"/>
  <c r="N24" i="13"/>
  <c r="N25" i="13"/>
  <c r="N26" i="14"/>
  <c r="N24" i="15"/>
  <c r="N24" i="18"/>
  <c r="N24" i="19"/>
  <c r="N23" i="23"/>
  <c r="N25" i="24"/>
  <c r="H16" i="10"/>
  <c r="N22" i="3"/>
  <c r="X26" i="4"/>
  <c r="P24" i="12"/>
  <c r="W26" i="12"/>
  <c r="Y26" i="12" s="1"/>
  <c r="X26" i="24"/>
  <c r="X26" i="5"/>
  <c r="Z25" i="15"/>
  <c r="X26" i="15" s="1"/>
  <c r="J25" i="23"/>
  <c r="X25" i="19"/>
  <c r="X26" i="9"/>
  <c r="Z26" i="9" s="1"/>
  <c r="X27" i="9" s="1"/>
  <c r="Z26" i="13"/>
  <c r="Z27" i="14"/>
  <c r="X28" i="14" s="1"/>
  <c r="Z25" i="12"/>
  <c r="Z26" i="16"/>
  <c r="P24" i="17"/>
  <c r="P25" i="22"/>
  <c r="Z27" i="22"/>
  <c r="Y26" i="22"/>
  <c r="W27" i="22" s="1"/>
  <c r="H26" i="22"/>
  <c r="J26" i="22"/>
  <c r="P25" i="4"/>
  <c r="AC28" i="22"/>
  <c r="V30" i="22"/>
  <c r="AB29" i="22"/>
  <c r="AC29" i="22" s="1"/>
  <c r="Y24" i="3"/>
  <c r="W25" i="3" s="1"/>
  <c r="Y25" i="3" s="1"/>
  <c r="W26" i="3" s="1"/>
  <c r="H24" i="3"/>
  <c r="J24" i="3"/>
  <c r="AB28" i="15"/>
  <c r="AC28" i="15" s="1"/>
  <c r="V29" i="15"/>
  <c r="AC27" i="15"/>
  <c r="P24" i="15"/>
  <c r="H26" i="15"/>
  <c r="J26" i="15"/>
  <c r="Y26" i="15"/>
  <c r="W27" i="15" s="1"/>
  <c r="X26" i="3"/>
  <c r="H25" i="15"/>
  <c r="J25" i="15"/>
  <c r="V29" i="24"/>
  <c r="AB28" i="24"/>
  <c r="AC28" i="24" s="1"/>
  <c r="W26" i="23"/>
  <c r="Y26" i="23" s="1"/>
  <c r="Z26" i="4"/>
  <c r="AC27" i="16"/>
  <c r="AC29" i="8"/>
  <c r="AB28" i="4"/>
  <c r="AC28" i="4" s="1"/>
  <c r="V29" i="4"/>
  <c r="H24" i="16"/>
  <c r="J24" i="16"/>
  <c r="Y26" i="4"/>
  <c r="W27" i="4" s="1"/>
  <c r="H26" i="4"/>
  <c r="J26" i="4"/>
  <c r="AB30" i="8"/>
  <c r="AC30" i="8" s="1"/>
  <c r="V31" i="8"/>
  <c r="AB28" i="16"/>
  <c r="AC28" i="16" s="1"/>
  <c r="V29" i="16"/>
  <c r="V28" i="3"/>
  <c r="AB27" i="3"/>
  <c r="AC27" i="3" s="1"/>
  <c r="Z28" i="8"/>
  <c r="Y26" i="13"/>
  <c r="H26" i="13"/>
  <c r="J26" i="13"/>
  <c r="J23" i="3"/>
  <c r="J17" i="10" s="1"/>
  <c r="H23" i="3"/>
  <c r="P25" i="13"/>
  <c r="AC27" i="4"/>
  <c r="P25" i="24"/>
  <c r="V28" i="12"/>
  <c r="AB27" i="12"/>
  <c r="AC27" i="12" s="1"/>
  <c r="Y26" i="24"/>
  <c r="W27" i="24" s="1"/>
  <c r="H26" i="24"/>
  <c r="J26" i="24"/>
  <c r="Z26" i="24"/>
  <c r="AC27" i="13"/>
  <c r="P24" i="13"/>
  <c r="AC26" i="12"/>
  <c r="X26" i="12" s="1"/>
  <c r="W25" i="16"/>
  <c r="Y25" i="16" s="1"/>
  <c r="AC27" i="24"/>
  <c r="AB28" i="13"/>
  <c r="V29" i="13"/>
  <c r="P22" i="3"/>
  <c r="P16" i="10" s="1"/>
  <c r="Z25" i="11"/>
  <c r="X26" i="11" s="1"/>
  <c r="J25" i="17"/>
  <c r="X25" i="17"/>
  <c r="H25" i="23"/>
  <c r="N25" i="23" s="1"/>
  <c r="P23" i="23"/>
  <c r="P24" i="23"/>
  <c r="J25" i="11"/>
  <c r="H25" i="11"/>
  <c r="N25" i="11" s="1"/>
  <c r="AC27" i="11"/>
  <c r="W26" i="17"/>
  <c r="Y26" i="17" s="1"/>
  <c r="H25" i="17"/>
  <c r="N25" i="17" s="1"/>
  <c r="Y25" i="11"/>
  <c r="AB28" i="11"/>
  <c r="V29" i="11"/>
  <c r="AC26" i="20"/>
  <c r="V28" i="20"/>
  <c r="AB27" i="20"/>
  <c r="AC27" i="20" s="1"/>
  <c r="V28" i="23"/>
  <c r="AB27" i="23"/>
  <c r="V28" i="21"/>
  <c r="AB27" i="21"/>
  <c r="AB28" i="5"/>
  <c r="V29" i="5"/>
  <c r="Z25" i="20"/>
  <c r="Z25" i="23"/>
  <c r="AB27" i="19"/>
  <c r="V28" i="19"/>
  <c r="Z26" i="5"/>
  <c r="Z25" i="19"/>
  <c r="X26" i="19" s="1"/>
  <c r="AC26" i="23"/>
  <c r="AB27" i="17"/>
  <c r="V28" i="17"/>
  <c r="AC26" i="21"/>
  <c r="Z25" i="21"/>
  <c r="AC27" i="5"/>
  <c r="V29" i="9"/>
  <c r="AB28" i="9"/>
  <c r="AC28" i="9" s="1"/>
  <c r="Z25" i="18"/>
  <c r="X26" i="18" s="1"/>
  <c r="V28" i="18"/>
  <c r="AB27" i="18"/>
  <c r="AC27" i="18" s="1"/>
  <c r="AB30" i="14"/>
  <c r="V31" i="14"/>
  <c r="P24" i="18"/>
  <c r="P27" i="7"/>
  <c r="P25" i="12"/>
  <c r="P27" i="8"/>
  <c r="AC29" i="14"/>
  <c r="H27" i="14"/>
  <c r="J27" i="14"/>
  <c r="P23" i="9"/>
  <c r="Y27" i="14"/>
  <c r="P25" i="5"/>
  <c r="AC31" i="7"/>
  <c r="P23" i="18"/>
  <c r="P24" i="9"/>
  <c r="H25" i="19"/>
  <c r="J25" i="19"/>
  <c r="H28" i="7"/>
  <c r="J28" i="7"/>
  <c r="H25" i="21"/>
  <c r="J25" i="21"/>
  <c r="H26" i="12"/>
  <c r="J26" i="12"/>
  <c r="H28" i="8"/>
  <c r="J28" i="8"/>
  <c r="P26" i="14"/>
  <c r="J24" i="20"/>
  <c r="H24" i="20"/>
  <c r="N24" i="20" s="1"/>
  <c r="Z30" i="7"/>
  <c r="W25" i="9"/>
  <c r="P24" i="19"/>
  <c r="H25" i="18"/>
  <c r="J25" i="18"/>
  <c r="H26" i="5"/>
  <c r="J26" i="5"/>
  <c r="V33" i="7"/>
  <c r="AB32" i="7"/>
  <c r="W26" i="19"/>
  <c r="Y26" i="19" s="1"/>
  <c r="P24" i="5"/>
  <c r="W29" i="7"/>
  <c r="Y29" i="7" s="1"/>
  <c r="W26" i="21"/>
  <c r="Y26" i="21" s="1"/>
  <c r="W29" i="8"/>
  <c r="Y29" i="8" s="1"/>
  <c r="W25" i="20"/>
  <c r="Y25" i="20" s="1"/>
  <c r="P23" i="19"/>
  <c r="P25" i="14"/>
  <c r="W26" i="18"/>
  <c r="W27" i="5"/>
  <c r="N26" i="4" l="1"/>
  <c r="N28" i="7"/>
  <c r="N26" i="5"/>
  <c r="N28" i="8"/>
  <c r="N26" i="12"/>
  <c r="N26" i="13"/>
  <c r="N27" i="14"/>
  <c r="N25" i="15"/>
  <c r="N26" i="15"/>
  <c r="N24" i="16"/>
  <c r="N25" i="18"/>
  <c r="N25" i="19"/>
  <c r="N25" i="21"/>
  <c r="N26" i="22"/>
  <c r="N26" i="24"/>
  <c r="H17" i="10"/>
  <c r="N23" i="3"/>
  <c r="N24" i="3"/>
  <c r="X26" i="23"/>
  <c r="X26" i="21"/>
  <c r="X27" i="13"/>
  <c r="Z27" i="13" s="1"/>
  <c r="Z26" i="15"/>
  <c r="X27" i="15" s="1"/>
  <c r="Z27" i="15" s="1"/>
  <c r="X28" i="15" s="1"/>
  <c r="H25" i="3"/>
  <c r="X27" i="24"/>
  <c r="X27" i="4"/>
  <c r="P24" i="3"/>
  <c r="X28" i="22"/>
  <c r="X27" i="5"/>
  <c r="Z27" i="5" s="1"/>
  <c r="X26" i="20"/>
  <c r="J26" i="23"/>
  <c r="X29" i="8"/>
  <c r="Z29" i="8" s="1"/>
  <c r="X30" i="8" s="1"/>
  <c r="X27" i="16"/>
  <c r="Z27" i="16" s="1"/>
  <c r="X28" i="16" s="1"/>
  <c r="Z28" i="14"/>
  <c r="X29" i="14" s="1"/>
  <c r="W27" i="23"/>
  <c r="H27" i="23" s="1"/>
  <c r="J25" i="3"/>
  <c r="P26" i="22"/>
  <c r="Y27" i="22"/>
  <c r="W28" i="22" s="1"/>
  <c r="H27" i="22"/>
  <c r="J27" i="22"/>
  <c r="H26" i="23"/>
  <c r="N26" i="23" s="1"/>
  <c r="H18" i="10"/>
  <c r="N16" i="10"/>
  <c r="V31" i="22"/>
  <c r="AB30" i="22"/>
  <c r="Y27" i="15"/>
  <c r="W28" i="15" s="1"/>
  <c r="H27" i="15"/>
  <c r="J27" i="15"/>
  <c r="Z26" i="3"/>
  <c r="AB29" i="15"/>
  <c r="V30" i="15"/>
  <c r="P26" i="15"/>
  <c r="P25" i="15"/>
  <c r="V30" i="13"/>
  <c r="AB29" i="13"/>
  <c r="AC29" i="13" s="1"/>
  <c r="J18" i="10"/>
  <c r="P26" i="13"/>
  <c r="AB28" i="3"/>
  <c r="AC28" i="3" s="1"/>
  <c r="V29" i="3"/>
  <c r="Y27" i="4"/>
  <c r="W28" i="4" s="1"/>
  <c r="J27" i="4"/>
  <c r="H27" i="4"/>
  <c r="N27" i="4" s="1"/>
  <c r="W27" i="13"/>
  <c r="Y27" i="13" s="1"/>
  <c r="AB31" i="8"/>
  <c r="AC31" i="8" s="1"/>
  <c r="V32" i="8"/>
  <c r="V30" i="4"/>
  <c r="AB29" i="4"/>
  <c r="AC29" i="4" s="1"/>
  <c r="AC28" i="13"/>
  <c r="V29" i="12"/>
  <c r="AB28" i="12"/>
  <c r="AC28" i="12" s="1"/>
  <c r="W26" i="16"/>
  <c r="Y26" i="16" s="1"/>
  <c r="P24" i="16"/>
  <c r="W27" i="12"/>
  <c r="Y27" i="12" s="1"/>
  <c r="H25" i="16"/>
  <c r="J25" i="16"/>
  <c r="Y27" i="24"/>
  <c r="W28" i="24" s="1"/>
  <c r="J27" i="24"/>
  <c r="H27" i="24"/>
  <c r="N27" i="24" s="1"/>
  <c r="Z26" i="12"/>
  <c r="X27" i="12" s="1"/>
  <c r="P26" i="24"/>
  <c r="P26" i="4"/>
  <c r="V30" i="16"/>
  <c r="AB29" i="16"/>
  <c r="P23" i="3"/>
  <c r="P17" i="10" s="1"/>
  <c r="AB29" i="24"/>
  <c r="V30" i="24"/>
  <c r="P25" i="23"/>
  <c r="Z26" i="11"/>
  <c r="X27" i="11" s="1"/>
  <c r="X31" i="7"/>
  <c r="Z31" i="7" s="1"/>
  <c r="AC27" i="19"/>
  <c r="J26" i="17"/>
  <c r="H26" i="17"/>
  <c r="N26" i="17" s="1"/>
  <c r="W27" i="17"/>
  <c r="Y27" i="17" s="1"/>
  <c r="P25" i="17"/>
  <c r="Z25" i="17"/>
  <c r="P25" i="11"/>
  <c r="V30" i="11"/>
  <c r="AB29" i="11"/>
  <c r="W26" i="11"/>
  <c r="Y26" i="11" s="1"/>
  <c r="AC28" i="11"/>
  <c r="Z26" i="18"/>
  <c r="X27" i="18" s="1"/>
  <c r="Z26" i="21"/>
  <c r="V29" i="17"/>
  <c r="AB28" i="17"/>
  <c r="Z26" i="23"/>
  <c r="Z26" i="19"/>
  <c r="AB28" i="19"/>
  <c r="AC28" i="19" s="1"/>
  <c r="V29" i="19"/>
  <c r="AC28" i="5"/>
  <c r="X28" i="5"/>
  <c r="V29" i="21"/>
  <c r="AB28" i="21"/>
  <c r="V29" i="23"/>
  <c r="AB28" i="23"/>
  <c r="V29" i="20"/>
  <c r="AB28" i="20"/>
  <c r="AC28" i="20" s="1"/>
  <c r="V29" i="18"/>
  <c r="AB28" i="18"/>
  <c r="AB29" i="9"/>
  <c r="AC29" i="9" s="1"/>
  <c r="V30" i="9"/>
  <c r="AC27" i="17"/>
  <c r="Z27" i="9"/>
  <c r="X28" i="9" s="1"/>
  <c r="AB29" i="5"/>
  <c r="V30" i="5"/>
  <c r="AC27" i="21"/>
  <c r="AC27" i="23"/>
  <c r="X27" i="23" s="1"/>
  <c r="AB31" i="14"/>
  <c r="AC31" i="14" s="1"/>
  <c r="V32" i="14"/>
  <c r="P28" i="8"/>
  <c r="P28" i="7"/>
  <c r="AC30" i="14"/>
  <c r="H26" i="3"/>
  <c r="J26" i="3"/>
  <c r="W26" i="20"/>
  <c r="Y26" i="20" s="1"/>
  <c r="W30" i="8"/>
  <c r="Y30" i="8" s="1"/>
  <c r="W27" i="21"/>
  <c r="Y27" i="21" s="1"/>
  <c r="W30" i="7"/>
  <c r="Y30" i="7" s="1"/>
  <c r="W27" i="19"/>
  <c r="Y27" i="19" s="1"/>
  <c r="AB33" i="7"/>
  <c r="AC33" i="7" s="1"/>
  <c r="H25" i="9"/>
  <c r="J25" i="9"/>
  <c r="P25" i="21"/>
  <c r="H27" i="5"/>
  <c r="J27" i="5"/>
  <c r="J26" i="18"/>
  <c r="H26" i="18"/>
  <c r="N26" i="18" s="1"/>
  <c r="Y26" i="3"/>
  <c r="Y27" i="5"/>
  <c r="Y26" i="18"/>
  <c r="H25" i="20"/>
  <c r="J25" i="20"/>
  <c r="J29" i="8"/>
  <c r="H29" i="8"/>
  <c r="N29" i="8" s="1"/>
  <c r="H26" i="21"/>
  <c r="J26" i="21"/>
  <c r="H29" i="7"/>
  <c r="J29" i="7"/>
  <c r="H26" i="19"/>
  <c r="J26" i="19"/>
  <c r="AC32" i="7"/>
  <c r="P26" i="5"/>
  <c r="P24" i="21"/>
  <c r="Y25" i="9"/>
  <c r="W28" i="14"/>
  <c r="Y28" i="14" s="1"/>
  <c r="P27" i="14"/>
  <c r="N29" i="7" l="1"/>
  <c r="N27" i="5"/>
  <c r="N25" i="9"/>
  <c r="N27" i="15"/>
  <c r="N25" i="16"/>
  <c r="N26" i="19"/>
  <c r="N25" i="20"/>
  <c r="N26" i="21"/>
  <c r="N27" i="22"/>
  <c r="N26" i="3"/>
  <c r="N25" i="3"/>
  <c r="Z27" i="4"/>
  <c r="X28" i="4" s="1"/>
  <c r="X28" i="13"/>
  <c r="X27" i="19"/>
  <c r="Z27" i="24"/>
  <c r="X28" i="24" s="1"/>
  <c r="Z28" i="24" s="1"/>
  <c r="P25" i="3"/>
  <c r="P27" i="15"/>
  <c r="Z29" i="14"/>
  <c r="X30" i="14" s="1"/>
  <c r="Z26" i="20"/>
  <c r="X27" i="20" s="1"/>
  <c r="Y27" i="23"/>
  <c r="Z28" i="22"/>
  <c r="X29" i="22" s="1"/>
  <c r="Z29" i="22" s="1"/>
  <c r="X27" i="21"/>
  <c r="J27" i="23"/>
  <c r="N27" i="23" s="1"/>
  <c r="X27" i="3"/>
  <c r="J27" i="12"/>
  <c r="H27" i="12"/>
  <c r="N27" i="12" s="1"/>
  <c r="P27" i="24"/>
  <c r="N18" i="10"/>
  <c r="W28" i="12"/>
  <c r="Y28" i="12" s="1"/>
  <c r="P27" i="22"/>
  <c r="P26" i="23"/>
  <c r="Y28" i="22"/>
  <c r="H28" i="22"/>
  <c r="J28" i="22"/>
  <c r="AC30" i="22"/>
  <c r="V32" i="22"/>
  <c r="AB31" i="22"/>
  <c r="AC29" i="15"/>
  <c r="Z28" i="15"/>
  <c r="Y28" i="15"/>
  <c r="J28" i="15"/>
  <c r="H28" i="15"/>
  <c r="N28" i="15" s="1"/>
  <c r="AB30" i="15"/>
  <c r="V31" i="15"/>
  <c r="Z30" i="8"/>
  <c r="X31" i="8" s="1"/>
  <c r="X35" i="8" s="1"/>
  <c r="H27" i="13"/>
  <c r="J27" i="13"/>
  <c r="H28" i="4"/>
  <c r="J28" i="4"/>
  <c r="P27" i="4"/>
  <c r="AB30" i="16"/>
  <c r="V31" i="16"/>
  <c r="W28" i="13"/>
  <c r="Y28" i="13" s="1"/>
  <c r="Y28" i="24"/>
  <c r="W29" i="24" s="1"/>
  <c r="J28" i="24"/>
  <c r="H28" i="24"/>
  <c r="N28" i="24" s="1"/>
  <c r="N17" i="10"/>
  <c r="Z28" i="4"/>
  <c r="X29" i="4" s="1"/>
  <c r="Z28" i="13"/>
  <c r="X29" i="13" s="1"/>
  <c r="V31" i="24"/>
  <c r="AB30" i="24"/>
  <c r="W27" i="16"/>
  <c r="Y28" i="4"/>
  <c r="W29" i="4" s="1"/>
  <c r="Y29" i="4" s="1"/>
  <c r="AC29" i="24"/>
  <c r="Z27" i="12"/>
  <c r="X28" i="12" s="1"/>
  <c r="P25" i="16"/>
  <c r="J26" i="16"/>
  <c r="H26" i="16"/>
  <c r="N26" i="16" s="1"/>
  <c r="V31" i="4"/>
  <c r="AB30" i="4"/>
  <c r="AC30" i="4" s="1"/>
  <c r="Z28" i="16"/>
  <c r="AB32" i="8"/>
  <c r="V33" i="8"/>
  <c r="AB33" i="8" s="1"/>
  <c r="V30" i="3"/>
  <c r="AB29" i="3"/>
  <c r="AC29" i="3" s="1"/>
  <c r="AC29" i="16"/>
  <c r="AB29" i="12"/>
  <c r="AC29" i="12" s="1"/>
  <c r="V30" i="12"/>
  <c r="V31" i="13"/>
  <c r="AB30" i="13"/>
  <c r="W28" i="17"/>
  <c r="Y28" i="17" s="1"/>
  <c r="Z27" i="11"/>
  <c r="X35" i="7"/>
  <c r="X32" i="7"/>
  <c r="H27" i="17"/>
  <c r="X26" i="17"/>
  <c r="P26" i="17" s="1"/>
  <c r="J27" i="17"/>
  <c r="W27" i="11"/>
  <c r="AC29" i="11"/>
  <c r="J26" i="11"/>
  <c r="H26" i="11"/>
  <c r="N26" i="11" s="1"/>
  <c r="AB30" i="11"/>
  <c r="AC30" i="11" s="1"/>
  <c r="V31" i="11"/>
  <c r="AC29" i="5"/>
  <c r="AB29" i="18"/>
  <c r="V30" i="18"/>
  <c r="AB29" i="20"/>
  <c r="AC29" i="20" s="1"/>
  <c r="V30" i="20"/>
  <c r="V30" i="23"/>
  <c r="AB29" i="23"/>
  <c r="AC29" i="23" s="1"/>
  <c r="V30" i="21"/>
  <c r="AB29" i="21"/>
  <c r="AC29" i="21" s="1"/>
  <c r="V30" i="19"/>
  <c r="AB29" i="19"/>
  <c r="AC29" i="19" s="1"/>
  <c r="AC28" i="17"/>
  <c r="Z27" i="18"/>
  <c r="Z27" i="23"/>
  <c r="V31" i="5"/>
  <c r="AB30" i="5"/>
  <c r="AC30" i="5" s="1"/>
  <c r="Z28" i="9"/>
  <c r="X29" i="9" s="1"/>
  <c r="V31" i="9"/>
  <c r="AB30" i="9"/>
  <c r="AC30" i="9" s="1"/>
  <c r="AC28" i="18"/>
  <c r="AC28" i="23"/>
  <c r="X28" i="23" s="1"/>
  <c r="AC28" i="21"/>
  <c r="Z28" i="5"/>
  <c r="Z27" i="20"/>
  <c r="X28" i="20" s="1"/>
  <c r="AB29" i="17"/>
  <c r="V30" i="17"/>
  <c r="H19" i="10"/>
  <c r="P26" i="18"/>
  <c r="AB32" i="14"/>
  <c r="V33" i="14"/>
  <c r="AB33" i="14" s="1"/>
  <c r="AC33" i="14" s="1"/>
  <c r="J19" i="10"/>
  <c r="P29" i="7"/>
  <c r="P26" i="21"/>
  <c r="P25" i="20"/>
  <c r="W27" i="20"/>
  <c r="Y27" i="20" s="1"/>
  <c r="W28" i="19"/>
  <c r="Y28" i="19" s="1"/>
  <c r="W31" i="7"/>
  <c r="Y31" i="7" s="1"/>
  <c r="W28" i="21"/>
  <c r="Y28" i="21" s="1"/>
  <c r="W31" i="8"/>
  <c r="Y31" i="8" s="1"/>
  <c r="W29" i="14"/>
  <c r="Y29" i="14" s="1"/>
  <c r="W28" i="23"/>
  <c r="Y28" i="23" s="1"/>
  <c r="H28" i="14"/>
  <c r="J28" i="14"/>
  <c r="W26" i="9"/>
  <c r="Y26" i="9" s="1"/>
  <c r="P26" i="19"/>
  <c r="P29" i="8"/>
  <c r="W27" i="18"/>
  <c r="P27" i="5"/>
  <c r="P26" i="12"/>
  <c r="P25" i="9"/>
  <c r="P25" i="19"/>
  <c r="P25" i="18"/>
  <c r="W28" i="5"/>
  <c r="Y28" i="5" s="1"/>
  <c r="W27" i="3"/>
  <c r="Y27" i="3" s="1"/>
  <c r="P24" i="20"/>
  <c r="P18" i="10" s="1"/>
  <c r="H27" i="19"/>
  <c r="J27" i="19"/>
  <c r="H30" i="7"/>
  <c r="J30" i="7"/>
  <c r="H27" i="21"/>
  <c r="J27" i="21"/>
  <c r="J30" i="8"/>
  <c r="H30" i="8"/>
  <c r="N30" i="8" s="1"/>
  <c r="J26" i="20"/>
  <c r="H26" i="20"/>
  <c r="N26" i="20" s="1"/>
  <c r="N28" i="4" l="1"/>
  <c r="N30" i="7"/>
  <c r="N27" i="13"/>
  <c r="N28" i="14"/>
  <c r="N27" i="17"/>
  <c r="N27" i="19"/>
  <c r="N27" i="21"/>
  <c r="N28" i="22"/>
  <c r="X29" i="16"/>
  <c r="P27" i="12"/>
  <c r="X30" i="22"/>
  <c r="Z30" i="14"/>
  <c r="X31" i="14" s="1"/>
  <c r="Z27" i="19"/>
  <c r="X28" i="19" s="1"/>
  <c r="Z28" i="19" s="1"/>
  <c r="X29" i="19" s="1"/>
  <c r="H28" i="12"/>
  <c r="J28" i="12"/>
  <c r="Z27" i="21"/>
  <c r="X29" i="5"/>
  <c r="P27" i="23"/>
  <c r="X28" i="18"/>
  <c r="Z28" i="18" s="1"/>
  <c r="X29" i="15"/>
  <c r="X28" i="11"/>
  <c r="X29" i="24"/>
  <c r="Z27" i="3"/>
  <c r="X28" i="3" s="1"/>
  <c r="Z28" i="3" s="1"/>
  <c r="X29" i="3" s="1"/>
  <c r="W29" i="12"/>
  <c r="Y29" i="12" s="1"/>
  <c r="P26" i="16"/>
  <c r="H29" i="4"/>
  <c r="H28" i="17"/>
  <c r="AC31" i="22"/>
  <c r="Z30" i="22"/>
  <c r="P28" i="22"/>
  <c r="W29" i="22"/>
  <c r="Y29" i="22" s="1"/>
  <c r="W30" i="22" s="1"/>
  <c r="H30" i="22" s="1"/>
  <c r="J28" i="17"/>
  <c r="J29" i="4"/>
  <c r="V33" i="22"/>
  <c r="AB33" i="22" s="1"/>
  <c r="AB32" i="22"/>
  <c r="P28" i="15"/>
  <c r="AB31" i="15"/>
  <c r="AC31" i="15" s="1"/>
  <c r="V32" i="15"/>
  <c r="AC30" i="15"/>
  <c r="W29" i="15"/>
  <c r="Z29" i="13"/>
  <c r="W30" i="4"/>
  <c r="Y30" i="4" s="1"/>
  <c r="V32" i="4"/>
  <c r="AB31" i="4"/>
  <c r="AC31" i="4" s="1"/>
  <c r="J28" i="13"/>
  <c r="H28" i="13"/>
  <c r="N28" i="13" s="1"/>
  <c r="H29" i="24"/>
  <c r="J29" i="24"/>
  <c r="V31" i="3"/>
  <c r="AB30" i="3"/>
  <c r="AC30" i="3" s="1"/>
  <c r="V32" i="16"/>
  <c r="AB31" i="16"/>
  <c r="AC31" i="16" s="1"/>
  <c r="AC30" i="13"/>
  <c r="J27" i="16"/>
  <c r="H27" i="16"/>
  <c r="N27" i="16" s="1"/>
  <c r="Z29" i="4"/>
  <c r="X30" i="4" s="1"/>
  <c r="AC30" i="16"/>
  <c r="P27" i="13"/>
  <c r="Y29" i="24"/>
  <c r="W30" i="24" s="1"/>
  <c r="AB31" i="13"/>
  <c r="V32" i="13"/>
  <c r="AC33" i="8"/>
  <c r="Y27" i="16"/>
  <c r="W28" i="16" s="1"/>
  <c r="W29" i="13"/>
  <c r="Y29" i="13" s="1"/>
  <c r="V31" i="12"/>
  <c r="AB30" i="12"/>
  <c r="AC30" i="12" s="1"/>
  <c r="AC32" i="8"/>
  <c r="Z28" i="12"/>
  <c r="X29" i="12" s="1"/>
  <c r="AC30" i="24"/>
  <c r="P28" i="24"/>
  <c r="Z31" i="8"/>
  <c r="Z29" i="16"/>
  <c r="W29" i="17"/>
  <c r="Y29" i="17" s="1"/>
  <c r="AB31" i="24"/>
  <c r="AC31" i="24" s="1"/>
  <c r="V32" i="24"/>
  <c r="P28" i="4"/>
  <c r="Z32" i="7"/>
  <c r="X33" i="7" s="1"/>
  <c r="Z26" i="17"/>
  <c r="P26" i="11"/>
  <c r="V32" i="11"/>
  <c r="AB31" i="11"/>
  <c r="AC31" i="11" s="1"/>
  <c r="H27" i="11"/>
  <c r="J27" i="11"/>
  <c r="Y27" i="11"/>
  <c r="AC29" i="17"/>
  <c r="AB31" i="9"/>
  <c r="AC31" i="9" s="1"/>
  <c r="V32" i="9"/>
  <c r="AB31" i="5"/>
  <c r="AC31" i="5" s="1"/>
  <c r="V32" i="5"/>
  <c r="V31" i="20"/>
  <c r="AB30" i="20"/>
  <c r="AC30" i="20" s="1"/>
  <c r="V31" i="18"/>
  <c r="AB30" i="18"/>
  <c r="AC30" i="18" s="1"/>
  <c r="AB30" i="17"/>
  <c r="AC30" i="17" s="1"/>
  <c r="V31" i="17"/>
  <c r="Z28" i="20"/>
  <c r="Z28" i="23"/>
  <c r="Z29" i="9"/>
  <c r="X30" i="9" s="1"/>
  <c r="V31" i="19"/>
  <c r="AB30" i="19"/>
  <c r="AC30" i="19" s="1"/>
  <c r="V31" i="21"/>
  <c r="AB30" i="21"/>
  <c r="AB30" i="23"/>
  <c r="AC30" i="23" s="1"/>
  <c r="V31" i="23"/>
  <c r="AC29" i="18"/>
  <c r="Z31" i="14"/>
  <c r="X35" i="14"/>
  <c r="P26" i="20"/>
  <c r="P30" i="8"/>
  <c r="AC32" i="14"/>
  <c r="P27" i="19"/>
  <c r="W29" i="23"/>
  <c r="Y29" i="23" s="1"/>
  <c r="P30" i="7"/>
  <c r="H27" i="3"/>
  <c r="J27" i="3"/>
  <c r="J28" i="5"/>
  <c r="H28" i="5"/>
  <c r="N28" i="5" s="1"/>
  <c r="J27" i="18"/>
  <c r="H27" i="18"/>
  <c r="N27" i="18" s="1"/>
  <c r="P19" i="10"/>
  <c r="W27" i="9"/>
  <c r="Y27" i="9" s="1"/>
  <c r="P28" i="14"/>
  <c r="H29" i="14"/>
  <c r="J29" i="14"/>
  <c r="J31" i="8"/>
  <c r="H31" i="8"/>
  <c r="N31" i="8" s="1"/>
  <c r="W35" i="8"/>
  <c r="H28" i="21"/>
  <c r="J28" i="21"/>
  <c r="J31" i="7"/>
  <c r="H31" i="7"/>
  <c r="N31" i="7" s="1"/>
  <c r="W35" i="7"/>
  <c r="H28" i="19"/>
  <c r="J28" i="19"/>
  <c r="J27" i="20"/>
  <c r="H27" i="20"/>
  <c r="N27" i="20" s="1"/>
  <c r="P26" i="3"/>
  <c r="W28" i="3"/>
  <c r="W29" i="5"/>
  <c r="Y27" i="18"/>
  <c r="N19" i="10"/>
  <c r="H26" i="9"/>
  <c r="J26" i="9"/>
  <c r="J20" i="10" s="1"/>
  <c r="H28" i="23"/>
  <c r="J28" i="23"/>
  <c r="W30" i="14"/>
  <c r="W32" i="8"/>
  <c r="W29" i="21"/>
  <c r="W32" i="7"/>
  <c r="W29" i="19"/>
  <c r="W28" i="20"/>
  <c r="N29" i="4" l="1"/>
  <c r="N27" i="11"/>
  <c r="N26" i="9"/>
  <c r="N28" i="12"/>
  <c r="N29" i="14"/>
  <c r="N28" i="17"/>
  <c r="N28" i="19"/>
  <c r="N28" i="21"/>
  <c r="N28" i="23"/>
  <c r="N29" i="24"/>
  <c r="N27" i="3"/>
  <c r="X32" i="14"/>
  <c r="X30" i="13"/>
  <c r="Z30" i="13" s="1"/>
  <c r="P28" i="12"/>
  <c r="X28" i="21"/>
  <c r="X29" i="18"/>
  <c r="X30" i="16"/>
  <c r="Z29" i="5"/>
  <c r="X30" i="5" s="1"/>
  <c r="Z29" i="15"/>
  <c r="X30" i="15" s="1"/>
  <c r="Z30" i="15" s="1"/>
  <c r="W30" i="12"/>
  <c r="Y30" i="12" s="1"/>
  <c r="Z29" i="24"/>
  <c r="X30" i="24" s="1"/>
  <c r="X31" i="22"/>
  <c r="X35" i="22" s="1"/>
  <c r="X32" i="8"/>
  <c r="Z33" i="7"/>
  <c r="J29" i="12"/>
  <c r="H29" i="12"/>
  <c r="N29" i="12" s="1"/>
  <c r="Z28" i="11"/>
  <c r="X29" i="11" s="1"/>
  <c r="X29" i="20"/>
  <c r="Z32" i="14"/>
  <c r="X33" i="14" s="1"/>
  <c r="X29" i="23"/>
  <c r="P29" i="4"/>
  <c r="H29" i="17"/>
  <c r="J29" i="22"/>
  <c r="H29" i="22"/>
  <c r="N29" i="22" s="1"/>
  <c r="Y30" i="22"/>
  <c r="W31" i="22" s="1"/>
  <c r="AC32" i="22"/>
  <c r="AC33" i="22"/>
  <c r="J30" i="22"/>
  <c r="J29" i="17"/>
  <c r="W31" i="4"/>
  <c r="J31" i="4" s="1"/>
  <c r="J30" i="4"/>
  <c r="H30" i="4"/>
  <c r="N30" i="4" s="1"/>
  <c r="P27" i="16"/>
  <c r="V33" i="15"/>
  <c r="AB33" i="15" s="1"/>
  <c r="AC33" i="15" s="1"/>
  <c r="AB32" i="15"/>
  <c r="H29" i="15"/>
  <c r="J29" i="15"/>
  <c r="Y29" i="15"/>
  <c r="W30" i="15" s="1"/>
  <c r="AC31" i="13"/>
  <c r="AB32" i="24"/>
  <c r="AC32" i="24" s="1"/>
  <c r="V33" i="24"/>
  <c r="AB33" i="24" s="1"/>
  <c r="AC33" i="24" s="1"/>
  <c r="AB32" i="13"/>
  <c r="V33" i="13"/>
  <c r="AB31" i="3"/>
  <c r="V32" i="3"/>
  <c r="AB32" i="16"/>
  <c r="AC32" i="16" s="1"/>
  <c r="V33" i="16"/>
  <c r="AB33" i="16" s="1"/>
  <c r="V32" i="12"/>
  <c r="AB31" i="12"/>
  <c r="AC31" i="12" s="1"/>
  <c r="AB32" i="4"/>
  <c r="AC32" i="4" s="1"/>
  <c r="V33" i="4"/>
  <c r="AB33" i="4" s="1"/>
  <c r="AC33" i="4" s="1"/>
  <c r="Y30" i="24"/>
  <c r="W31" i="24" s="1"/>
  <c r="H30" i="24"/>
  <c r="J30" i="24"/>
  <c r="W30" i="13"/>
  <c r="Y30" i="13" s="1"/>
  <c r="P29" i="24"/>
  <c r="H29" i="13"/>
  <c r="J29" i="13"/>
  <c r="W30" i="17"/>
  <c r="Y30" i="17" s="1"/>
  <c r="Z29" i="12"/>
  <c r="X30" i="12" s="1"/>
  <c r="Y28" i="16"/>
  <c r="W29" i="16" s="1"/>
  <c r="J28" i="16"/>
  <c r="H28" i="16"/>
  <c r="N28" i="16" s="1"/>
  <c r="Z30" i="4"/>
  <c r="X31" i="4" s="1"/>
  <c r="X35" i="4" s="1"/>
  <c r="Z29" i="3"/>
  <c r="X30" i="3" s="1"/>
  <c r="P28" i="13"/>
  <c r="X27" i="17"/>
  <c r="W28" i="11"/>
  <c r="Y28" i="11" s="1"/>
  <c r="P27" i="11"/>
  <c r="V33" i="11"/>
  <c r="AB33" i="11" s="1"/>
  <c r="AC33" i="11" s="1"/>
  <c r="AB32" i="11"/>
  <c r="AC32" i="11" s="1"/>
  <c r="V32" i="21"/>
  <c r="AB31" i="21"/>
  <c r="AC31" i="21" s="1"/>
  <c r="AB31" i="19"/>
  <c r="V32" i="19"/>
  <c r="Z29" i="19"/>
  <c r="X30" i="19" s="1"/>
  <c r="V32" i="17"/>
  <c r="AB31" i="17"/>
  <c r="AB32" i="5"/>
  <c r="V33" i="5"/>
  <c r="AB33" i="5" s="1"/>
  <c r="AB32" i="9"/>
  <c r="AC32" i="9" s="1"/>
  <c r="V33" i="9"/>
  <c r="AB33" i="9" s="1"/>
  <c r="AB31" i="23"/>
  <c r="V32" i="23"/>
  <c r="AC30" i="21"/>
  <c r="Z30" i="9"/>
  <c r="X31" i="9" s="1"/>
  <c r="AB31" i="18"/>
  <c r="V32" i="18"/>
  <c r="AB31" i="20"/>
  <c r="V32" i="20"/>
  <c r="P28" i="5"/>
  <c r="P28" i="19"/>
  <c r="P31" i="7"/>
  <c r="P29" i="14"/>
  <c r="J28" i="20"/>
  <c r="H28" i="20"/>
  <c r="N28" i="20" s="1"/>
  <c r="J32" i="7"/>
  <c r="H32" i="7"/>
  <c r="N32" i="7" s="1"/>
  <c r="H32" i="8"/>
  <c r="J32" i="8"/>
  <c r="H30" i="14"/>
  <c r="J30" i="14"/>
  <c r="H20" i="10"/>
  <c r="W28" i="18"/>
  <c r="J29" i="5"/>
  <c r="H29" i="5"/>
  <c r="N29" i="5" s="1"/>
  <c r="J28" i="3"/>
  <c r="H28" i="3"/>
  <c r="N28" i="3" s="1"/>
  <c r="H27" i="9"/>
  <c r="J27" i="9"/>
  <c r="J21" i="10" s="1"/>
  <c r="P27" i="21"/>
  <c r="J29" i="23"/>
  <c r="H29" i="23"/>
  <c r="N29" i="23" s="1"/>
  <c r="H29" i="19"/>
  <c r="J29" i="19"/>
  <c r="H29" i="21"/>
  <c r="J29" i="21"/>
  <c r="Y28" i="20"/>
  <c r="Y29" i="19"/>
  <c r="Y32" i="7"/>
  <c r="Y29" i="21"/>
  <c r="Y32" i="8"/>
  <c r="Y30" i="14"/>
  <c r="P28" i="23"/>
  <c r="Y29" i="5"/>
  <c r="Y28" i="3"/>
  <c r="P27" i="20"/>
  <c r="P28" i="21"/>
  <c r="P31" i="8"/>
  <c r="W28" i="9"/>
  <c r="P27" i="18"/>
  <c r="W30" i="23"/>
  <c r="H21" i="10" l="1"/>
  <c r="N27" i="9"/>
  <c r="N32" i="8"/>
  <c r="N29" i="13"/>
  <c r="N30" i="14"/>
  <c r="N29" i="15"/>
  <c r="N29" i="17"/>
  <c r="N29" i="19"/>
  <c r="N29" i="21"/>
  <c r="N30" i="22"/>
  <c r="P30" i="22" s="1"/>
  <c r="N30" i="24"/>
  <c r="Z29" i="18"/>
  <c r="X30" i="18" s="1"/>
  <c r="Z30" i="16"/>
  <c r="P28" i="16"/>
  <c r="H30" i="12"/>
  <c r="J30" i="12"/>
  <c r="Z29" i="23"/>
  <c r="X30" i="23" s="1"/>
  <c r="P29" i="12"/>
  <c r="Z28" i="21"/>
  <c r="X29" i="21" s="1"/>
  <c r="Z32" i="8"/>
  <c r="Z31" i="22"/>
  <c r="X32" i="22" s="1"/>
  <c r="Z33" i="14"/>
  <c r="Y31" i="4"/>
  <c r="W32" i="4" s="1"/>
  <c r="Y32" i="4" s="1"/>
  <c r="H31" i="4"/>
  <c r="N31" i="4" s="1"/>
  <c r="Z29" i="20"/>
  <c r="X30" i="20" s="1"/>
  <c r="Z30" i="20" s="1"/>
  <c r="X35" i="9"/>
  <c r="Z30" i="24"/>
  <c r="X31" i="24" s="1"/>
  <c r="X35" i="24" s="1"/>
  <c r="Z31" i="9"/>
  <c r="P29" i="22"/>
  <c r="Z29" i="11"/>
  <c r="X30" i="11" s="1"/>
  <c r="X31" i="13"/>
  <c r="X33" i="8"/>
  <c r="Z30" i="5"/>
  <c r="X31" i="5" s="1"/>
  <c r="X35" i="5" s="1"/>
  <c r="X31" i="15"/>
  <c r="X31" i="16"/>
  <c r="W35" i="4"/>
  <c r="J30" i="17"/>
  <c r="P29" i="15"/>
  <c r="H30" i="17"/>
  <c r="N30" i="17" s="1"/>
  <c r="P30" i="4"/>
  <c r="AC32" i="15"/>
  <c r="P29" i="13"/>
  <c r="Y30" i="15"/>
  <c r="J30" i="15"/>
  <c r="H30" i="15"/>
  <c r="N30" i="15" s="1"/>
  <c r="Y31" i="24"/>
  <c r="W32" i="24" s="1"/>
  <c r="W35" i="24"/>
  <c r="H31" i="24"/>
  <c r="J31" i="24"/>
  <c r="W31" i="13"/>
  <c r="Y31" i="13" s="1"/>
  <c r="W32" i="13" s="1"/>
  <c r="Z30" i="3"/>
  <c r="Z31" i="4"/>
  <c r="X32" i="4" s="1"/>
  <c r="Y29" i="16"/>
  <c r="W30" i="16" s="1"/>
  <c r="J29" i="16"/>
  <c r="H29" i="16"/>
  <c r="N29" i="16" s="1"/>
  <c r="AC31" i="3"/>
  <c r="Z30" i="12"/>
  <c r="X31" i="12" s="1"/>
  <c r="X35" i="12" s="1"/>
  <c r="P30" i="24"/>
  <c r="AB33" i="13"/>
  <c r="AC33" i="13" s="1"/>
  <c r="H30" i="13"/>
  <c r="J30" i="13"/>
  <c r="AC32" i="13"/>
  <c r="AB32" i="12"/>
  <c r="AC32" i="12" s="1"/>
  <c r="V33" i="12"/>
  <c r="AB32" i="3"/>
  <c r="AC32" i="3" s="1"/>
  <c r="V33" i="3"/>
  <c r="AB33" i="3" s="1"/>
  <c r="AC33" i="3" s="1"/>
  <c r="AC33" i="16"/>
  <c r="X32" i="9"/>
  <c r="AC33" i="5"/>
  <c r="P27" i="17"/>
  <c r="Z27" i="17"/>
  <c r="W29" i="11"/>
  <c r="Y29" i="11" s="1"/>
  <c r="W30" i="11" s="1"/>
  <c r="AC33" i="9"/>
  <c r="H28" i="11"/>
  <c r="J28" i="11"/>
  <c r="AC31" i="20"/>
  <c r="AC31" i="18"/>
  <c r="AB32" i="23"/>
  <c r="AC32" i="23" s="1"/>
  <c r="V33" i="23"/>
  <c r="AB33" i="23" s="1"/>
  <c r="Z30" i="18"/>
  <c r="V33" i="17"/>
  <c r="AB33" i="17" s="1"/>
  <c r="AB32" i="17"/>
  <c r="AC32" i="17" s="1"/>
  <c r="AC31" i="19"/>
  <c r="V33" i="21"/>
  <c r="AB33" i="21" s="1"/>
  <c r="AC33" i="21" s="1"/>
  <c r="AB32" i="21"/>
  <c r="AC32" i="21" s="1"/>
  <c r="V33" i="20"/>
  <c r="AB33" i="20" s="1"/>
  <c r="AC33" i="20" s="1"/>
  <c r="AB32" i="20"/>
  <c r="AB32" i="18"/>
  <c r="V33" i="18"/>
  <c r="AB33" i="18" s="1"/>
  <c r="AC33" i="18" s="1"/>
  <c r="AC31" i="23"/>
  <c r="AC32" i="5"/>
  <c r="AC31" i="17"/>
  <c r="Z30" i="23"/>
  <c r="Z30" i="19"/>
  <c r="V33" i="19"/>
  <c r="AB33" i="19" s="1"/>
  <c r="AB32" i="19"/>
  <c r="AC32" i="19" s="1"/>
  <c r="P29" i="23"/>
  <c r="P32" i="7"/>
  <c r="P28" i="20"/>
  <c r="P27" i="9"/>
  <c r="P29" i="5"/>
  <c r="H28" i="9"/>
  <c r="J28" i="9"/>
  <c r="W30" i="5"/>
  <c r="Y30" i="5" s="1"/>
  <c r="J31" i="22"/>
  <c r="H31" i="22"/>
  <c r="N31" i="22" s="1"/>
  <c r="W35" i="22"/>
  <c r="W31" i="14"/>
  <c r="Y31" i="14" s="1"/>
  <c r="W30" i="21"/>
  <c r="Y30" i="21" s="1"/>
  <c r="W30" i="19"/>
  <c r="Y30" i="19" s="1"/>
  <c r="W31" i="12"/>
  <c r="Y31" i="12" s="1"/>
  <c r="P27" i="3"/>
  <c r="J28" i="18"/>
  <c r="H28" i="18"/>
  <c r="N28" i="18" s="1"/>
  <c r="H30" i="23"/>
  <c r="J30" i="23"/>
  <c r="Y30" i="23"/>
  <c r="Y28" i="9"/>
  <c r="W29" i="3"/>
  <c r="Y29" i="3" s="1"/>
  <c r="Y31" i="22"/>
  <c r="W33" i="8"/>
  <c r="Y33" i="8" s="1"/>
  <c r="W33" i="7"/>
  <c r="Y33" i="7" s="1"/>
  <c r="W29" i="20"/>
  <c r="Y29" i="20" s="1"/>
  <c r="W31" i="17"/>
  <c r="Y31" i="17" s="1"/>
  <c r="P29" i="19"/>
  <c r="Y28" i="18"/>
  <c r="P26" i="9"/>
  <c r="P20" i="10" s="1"/>
  <c r="N20" i="10"/>
  <c r="P30" i="14"/>
  <c r="P32" i="8"/>
  <c r="N28" i="11" l="1"/>
  <c r="N28" i="9"/>
  <c r="N30" i="12"/>
  <c r="N30" i="13"/>
  <c r="N30" i="23"/>
  <c r="N31" i="24"/>
  <c r="X31" i="23"/>
  <c r="P30" i="12"/>
  <c r="Z32" i="22"/>
  <c r="P29" i="21"/>
  <c r="Z29" i="21"/>
  <c r="X30" i="21" s="1"/>
  <c r="X31" i="18"/>
  <c r="X31" i="20"/>
  <c r="Z31" i="20" s="1"/>
  <c r="P31" i="4"/>
  <c r="Z31" i="5"/>
  <c r="X32" i="5" s="1"/>
  <c r="X31" i="19"/>
  <c r="X31" i="3"/>
  <c r="Z31" i="3" s="1"/>
  <c r="X32" i="3" s="1"/>
  <c r="Z33" i="8"/>
  <c r="X35" i="16"/>
  <c r="X35" i="13"/>
  <c r="Z31" i="16"/>
  <c r="X32" i="16" s="1"/>
  <c r="X35" i="15"/>
  <c r="Z31" i="13"/>
  <c r="X32" i="13" s="1"/>
  <c r="Z31" i="24"/>
  <c r="Z30" i="11"/>
  <c r="X31" i="11" s="1"/>
  <c r="X33" i="22"/>
  <c r="Z31" i="12"/>
  <c r="X32" i="12" s="1"/>
  <c r="P31" i="24"/>
  <c r="Z31" i="15"/>
  <c r="X32" i="15" s="1"/>
  <c r="Z32" i="15" s="1"/>
  <c r="X33" i="15" s="1"/>
  <c r="P29" i="16"/>
  <c r="P30" i="15"/>
  <c r="P30" i="13"/>
  <c r="W31" i="15"/>
  <c r="AC33" i="19"/>
  <c r="Y32" i="13"/>
  <c r="H32" i="13"/>
  <c r="J32" i="13"/>
  <c r="H31" i="13"/>
  <c r="J31" i="13"/>
  <c r="W35" i="13"/>
  <c r="Y30" i="16"/>
  <c r="W31" i="16" s="1"/>
  <c r="W35" i="16" s="1"/>
  <c r="J30" i="16"/>
  <c r="H30" i="16"/>
  <c r="N30" i="16" s="1"/>
  <c r="H32" i="24"/>
  <c r="J32" i="24"/>
  <c r="Z32" i="4"/>
  <c r="X33" i="4" s="1"/>
  <c r="AB33" i="12"/>
  <c r="AC33" i="12" s="1"/>
  <c r="Y32" i="24"/>
  <c r="W33" i="24" s="1"/>
  <c r="Y33" i="24" s="1"/>
  <c r="Z32" i="9"/>
  <c r="Y30" i="11"/>
  <c r="W31" i="11" s="1"/>
  <c r="Y31" i="11" s="1"/>
  <c r="W32" i="11" s="1"/>
  <c r="H30" i="11"/>
  <c r="AC33" i="23"/>
  <c r="X28" i="17"/>
  <c r="P28" i="11"/>
  <c r="J30" i="11"/>
  <c r="N21" i="10"/>
  <c r="J29" i="11"/>
  <c r="H29" i="11"/>
  <c r="N29" i="11" s="1"/>
  <c r="AC32" i="18"/>
  <c r="Z31" i="23"/>
  <c r="X32" i="23" s="1"/>
  <c r="X35" i="23"/>
  <c r="AC32" i="20"/>
  <c r="AC33" i="17"/>
  <c r="P21" i="10"/>
  <c r="P31" i="22"/>
  <c r="J22" i="10"/>
  <c r="P30" i="23"/>
  <c r="P28" i="9"/>
  <c r="W32" i="17"/>
  <c r="W30" i="20"/>
  <c r="W30" i="3"/>
  <c r="W29" i="18"/>
  <c r="P28" i="18"/>
  <c r="H22" i="10"/>
  <c r="H31" i="12"/>
  <c r="J31" i="12"/>
  <c r="W35" i="12"/>
  <c r="J30" i="19"/>
  <c r="H30" i="19"/>
  <c r="N30" i="19" s="1"/>
  <c r="H30" i="21"/>
  <c r="J30" i="21"/>
  <c r="H31" i="14"/>
  <c r="J31" i="14"/>
  <c r="W35" i="14"/>
  <c r="J30" i="5"/>
  <c r="H30" i="5"/>
  <c r="N30" i="5" s="1"/>
  <c r="H32" i="4"/>
  <c r="J32" i="4"/>
  <c r="J31" i="17"/>
  <c r="H31" i="17"/>
  <c r="N31" i="17" s="1"/>
  <c r="W35" i="17"/>
  <c r="J29" i="20"/>
  <c r="H29" i="20"/>
  <c r="N29" i="20" s="1"/>
  <c r="H33" i="7"/>
  <c r="J33" i="7"/>
  <c r="J35" i="7" s="1"/>
  <c r="K26" i="2" s="1"/>
  <c r="H33" i="8"/>
  <c r="J33" i="8"/>
  <c r="J35" i="8" s="1"/>
  <c r="K30" i="2" s="1"/>
  <c r="W32" i="22"/>
  <c r="Y32" i="22" s="1"/>
  <c r="J29" i="3"/>
  <c r="H29" i="3"/>
  <c r="N29" i="3" s="1"/>
  <c r="W29" i="9"/>
  <c r="W31" i="23"/>
  <c r="P28" i="3"/>
  <c r="W32" i="12"/>
  <c r="W31" i="19"/>
  <c r="W31" i="21"/>
  <c r="W32" i="14"/>
  <c r="W31" i="5"/>
  <c r="W33" i="4"/>
  <c r="N32" i="4" l="1"/>
  <c r="N33" i="7"/>
  <c r="N30" i="11"/>
  <c r="N33" i="8"/>
  <c r="N31" i="12"/>
  <c r="N31" i="13"/>
  <c r="N32" i="13"/>
  <c r="N31" i="14"/>
  <c r="N30" i="21"/>
  <c r="N32" i="24"/>
  <c r="X35" i="18"/>
  <c r="Z31" i="18"/>
  <c r="X32" i="20"/>
  <c r="X32" i="18"/>
  <c r="X35" i="20"/>
  <c r="Z32" i="5"/>
  <c r="X33" i="5" s="1"/>
  <c r="P30" i="21"/>
  <c r="Z30" i="21"/>
  <c r="X31" i="21" s="1"/>
  <c r="X35" i="21" s="1"/>
  <c r="Z31" i="19"/>
  <c r="X32" i="19" s="1"/>
  <c r="Z32" i="19" s="1"/>
  <c r="X33" i="19" s="1"/>
  <c r="W35" i="11"/>
  <c r="P30" i="16"/>
  <c r="X35" i="19"/>
  <c r="Z32" i="16"/>
  <c r="X33" i="16" s="1"/>
  <c r="Z33" i="16" s="1"/>
  <c r="Z32" i="13"/>
  <c r="X33" i="13" s="1"/>
  <c r="X35" i="3"/>
  <c r="Z31" i="11"/>
  <c r="X32" i="11" s="1"/>
  <c r="X35" i="11"/>
  <c r="X32" i="24"/>
  <c r="P32" i="24" s="1"/>
  <c r="X33" i="9"/>
  <c r="Z33" i="22"/>
  <c r="J33" i="24"/>
  <c r="J35" i="24" s="1"/>
  <c r="K43" i="2" s="1"/>
  <c r="H33" i="24"/>
  <c r="Z33" i="15"/>
  <c r="J31" i="15"/>
  <c r="H31" i="15"/>
  <c r="N31" i="15" s="1"/>
  <c r="W35" i="15"/>
  <c r="P31" i="13"/>
  <c r="Y31" i="15"/>
  <c r="Z32" i="3"/>
  <c r="X33" i="3" s="1"/>
  <c r="Z33" i="4"/>
  <c r="Z32" i="12"/>
  <c r="X33" i="12" s="1"/>
  <c r="Y31" i="16"/>
  <c r="W32" i="16" s="1"/>
  <c r="H31" i="16"/>
  <c r="J31" i="16"/>
  <c r="P32" i="13"/>
  <c r="J31" i="11"/>
  <c r="W33" i="13"/>
  <c r="P30" i="11"/>
  <c r="H31" i="11"/>
  <c r="N31" i="11" s="1"/>
  <c r="P28" i="17"/>
  <c r="P22" i="10" s="1"/>
  <c r="Z28" i="17"/>
  <c r="X29" i="17" s="1"/>
  <c r="P29" i="11"/>
  <c r="Z32" i="18"/>
  <c r="Z32" i="20"/>
  <c r="X33" i="20" s="1"/>
  <c r="Z32" i="23"/>
  <c r="X33" i="23" s="1"/>
  <c r="P30" i="5"/>
  <c r="P30" i="19"/>
  <c r="P31" i="12"/>
  <c r="J33" i="4"/>
  <c r="J35" i="4" s="1"/>
  <c r="K25" i="2" s="1"/>
  <c r="H33" i="4"/>
  <c r="N33" i="4" s="1"/>
  <c r="H31" i="21"/>
  <c r="J31" i="21"/>
  <c r="W35" i="21"/>
  <c r="H31" i="23"/>
  <c r="J31" i="23"/>
  <c r="W35" i="23"/>
  <c r="H29" i="9"/>
  <c r="J29" i="9"/>
  <c r="W33" i="22"/>
  <c r="Y33" i="22" s="1"/>
  <c r="H35" i="8"/>
  <c r="H36" i="8" s="1"/>
  <c r="H35" i="7"/>
  <c r="H36" i="7" s="1"/>
  <c r="J29" i="18"/>
  <c r="H29" i="18"/>
  <c r="N29" i="18" s="1"/>
  <c r="J30" i="3"/>
  <c r="H30" i="3"/>
  <c r="N30" i="3" s="1"/>
  <c r="H30" i="20"/>
  <c r="J30" i="20"/>
  <c r="H32" i="17"/>
  <c r="J32" i="17"/>
  <c r="J31" i="5"/>
  <c r="H31" i="5"/>
  <c r="N31" i="5" s="1"/>
  <c r="W35" i="5"/>
  <c r="J32" i="11"/>
  <c r="H32" i="11"/>
  <c r="N32" i="11" s="1"/>
  <c r="H32" i="14"/>
  <c r="J32" i="14"/>
  <c r="J31" i="19"/>
  <c r="H31" i="19"/>
  <c r="N31" i="19" s="1"/>
  <c r="W35" i="19"/>
  <c r="H32" i="12"/>
  <c r="J32" i="12"/>
  <c r="Y33" i="4"/>
  <c r="Y31" i="5"/>
  <c r="Y32" i="11"/>
  <c r="Y32" i="14"/>
  <c r="Y31" i="21"/>
  <c r="Y31" i="19"/>
  <c r="Y32" i="12"/>
  <c r="Y31" i="23"/>
  <c r="Y29" i="9"/>
  <c r="J32" i="22"/>
  <c r="H32" i="22"/>
  <c r="N32" i="22" s="1"/>
  <c r="P29" i="20"/>
  <c r="P32" i="4"/>
  <c r="P31" i="14"/>
  <c r="Y29" i="18"/>
  <c r="Y30" i="3"/>
  <c r="Y30" i="20"/>
  <c r="Y32" i="17"/>
  <c r="I30" i="2" l="1"/>
  <c r="N29" i="9"/>
  <c r="N32" i="12"/>
  <c r="N32" i="14"/>
  <c r="N31" i="16"/>
  <c r="N32" i="17"/>
  <c r="N30" i="20"/>
  <c r="N31" i="21"/>
  <c r="N31" i="23"/>
  <c r="H35" i="24"/>
  <c r="H36" i="24" s="1"/>
  <c r="N33" i="24"/>
  <c r="Z33" i="5"/>
  <c r="P31" i="21"/>
  <c r="Z31" i="21"/>
  <c r="X32" i="21" s="1"/>
  <c r="Z32" i="11"/>
  <c r="Z32" i="24"/>
  <c r="X33" i="24" s="1"/>
  <c r="P31" i="11"/>
  <c r="Z33" i="13"/>
  <c r="Z33" i="23"/>
  <c r="Z33" i="12"/>
  <c r="Z33" i="9"/>
  <c r="X33" i="18"/>
  <c r="Z33" i="19"/>
  <c r="P31" i="15"/>
  <c r="N22" i="10"/>
  <c r="P31" i="16"/>
  <c r="W32" i="15"/>
  <c r="Y32" i="15" s="1"/>
  <c r="W33" i="15" s="1"/>
  <c r="H33" i="13"/>
  <c r="J33" i="13"/>
  <c r="J35" i="13" s="1"/>
  <c r="K32" i="2" s="1"/>
  <c r="Y33" i="13"/>
  <c r="Z33" i="3"/>
  <c r="Y32" i="16"/>
  <c r="W33" i="16" s="1"/>
  <c r="J32" i="16"/>
  <c r="H32" i="16"/>
  <c r="N32" i="16" s="1"/>
  <c r="X33" i="11"/>
  <c r="Z29" i="17"/>
  <c r="Z33" i="20"/>
  <c r="I26" i="2"/>
  <c r="J23" i="10"/>
  <c r="P29" i="9"/>
  <c r="P32" i="12"/>
  <c r="P31" i="19"/>
  <c r="P30" i="20"/>
  <c r="P32" i="11"/>
  <c r="I43" i="2"/>
  <c r="W33" i="17"/>
  <c r="W31" i="3"/>
  <c r="W30" i="9"/>
  <c r="W33" i="12"/>
  <c r="W32" i="21"/>
  <c r="W33" i="11"/>
  <c r="W31" i="20"/>
  <c r="W30" i="18"/>
  <c r="P32" i="22"/>
  <c r="W32" i="23"/>
  <c r="Y32" i="23" s="1"/>
  <c r="W32" i="19"/>
  <c r="Y32" i="19" s="1"/>
  <c r="W33" i="14"/>
  <c r="Y33" i="14" s="1"/>
  <c r="W32" i="5"/>
  <c r="Y32" i="5" s="1"/>
  <c r="P32" i="14"/>
  <c r="P31" i="5"/>
  <c r="P29" i="18"/>
  <c r="H33" i="22"/>
  <c r="J33" i="22"/>
  <c r="J35" i="22" s="1"/>
  <c r="K41" i="2" s="1"/>
  <c r="H23" i="10"/>
  <c r="P31" i="23"/>
  <c r="H35" i="4"/>
  <c r="H36" i="4" s="1"/>
  <c r="P33" i="7"/>
  <c r="P35" i="7" s="1"/>
  <c r="Q26" i="2" s="1"/>
  <c r="N35" i="7"/>
  <c r="O26" i="2" s="1"/>
  <c r="P33" i="8"/>
  <c r="P35" i="8" s="1"/>
  <c r="Q30" i="2" s="1"/>
  <c r="N35" i="8"/>
  <c r="O30" i="2" s="1"/>
  <c r="P29" i="3"/>
  <c r="F36" i="8" l="1"/>
  <c r="L36" i="8"/>
  <c r="I36" i="8"/>
  <c r="N33" i="13"/>
  <c r="N33" i="22"/>
  <c r="Z33" i="24"/>
  <c r="Z32" i="21"/>
  <c r="X33" i="21" s="1"/>
  <c r="Z33" i="18"/>
  <c r="Y33" i="15"/>
  <c r="H33" i="15"/>
  <c r="J33" i="15"/>
  <c r="J32" i="15"/>
  <c r="H32" i="15"/>
  <c r="N32" i="15" s="1"/>
  <c r="Y33" i="16"/>
  <c r="J33" i="16"/>
  <c r="J35" i="16" s="1"/>
  <c r="K35" i="2" s="1"/>
  <c r="H33" i="16"/>
  <c r="N33" i="16" s="1"/>
  <c r="H35" i="13"/>
  <c r="H36" i="13" s="1"/>
  <c r="Z33" i="11"/>
  <c r="X30" i="17"/>
  <c r="P29" i="17"/>
  <c r="P23" i="10" s="1"/>
  <c r="L36" i="7"/>
  <c r="I36" i="7"/>
  <c r="F36" i="7"/>
  <c r="I25" i="2"/>
  <c r="I36" i="24"/>
  <c r="F36" i="24"/>
  <c r="L36" i="24"/>
  <c r="W33" i="5"/>
  <c r="W33" i="19"/>
  <c r="W33" i="23"/>
  <c r="H30" i="18"/>
  <c r="J30" i="18"/>
  <c r="J31" i="20"/>
  <c r="H31" i="20"/>
  <c r="N31" i="20" s="1"/>
  <c r="W35" i="20"/>
  <c r="J33" i="11"/>
  <c r="J35" i="11" s="1"/>
  <c r="K27" i="2" s="1"/>
  <c r="H33" i="11"/>
  <c r="N33" i="11" s="1"/>
  <c r="H32" i="21"/>
  <c r="J32" i="21"/>
  <c r="J33" i="12"/>
  <c r="J35" i="12" s="1"/>
  <c r="K31" i="2" s="1"/>
  <c r="H33" i="12"/>
  <c r="N33" i="12" s="1"/>
  <c r="H30" i="9"/>
  <c r="J30" i="9"/>
  <c r="H31" i="3"/>
  <c r="J31" i="3"/>
  <c r="W35" i="3"/>
  <c r="H33" i="17"/>
  <c r="J33" i="17"/>
  <c r="J35" i="17" s="1"/>
  <c r="K36" i="2" s="1"/>
  <c r="P33" i="4"/>
  <c r="P35" i="4" s="1"/>
  <c r="Q25" i="2" s="1"/>
  <c r="N35" i="4"/>
  <c r="O25" i="2" s="1"/>
  <c r="H35" i="22"/>
  <c r="H36" i="22" s="1"/>
  <c r="P30" i="3"/>
  <c r="J32" i="5"/>
  <c r="H32" i="5"/>
  <c r="N32" i="5" s="1"/>
  <c r="H33" i="14"/>
  <c r="J33" i="14"/>
  <c r="J35" i="14" s="1"/>
  <c r="K33" i="2" s="1"/>
  <c r="H32" i="19"/>
  <c r="J32" i="19"/>
  <c r="J32" i="23"/>
  <c r="H32" i="23"/>
  <c r="N32" i="23" s="1"/>
  <c r="Y30" i="18"/>
  <c r="Y31" i="20"/>
  <c r="Y33" i="11"/>
  <c r="Y32" i="21"/>
  <c r="Y33" i="12"/>
  <c r="Y30" i="9"/>
  <c r="Y31" i="3"/>
  <c r="Y33" i="17"/>
  <c r="I41" i="2" l="1"/>
  <c r="I32" i="2"/>
  <c r="N30" i="9"/>
  <c r="N33" i="14"/>
  <c r="N33" i="15"/>
  <c r="N33" i="17"/>
  <c r="N30" i="18"/>
  <c r="N32" i="19"/>
  <c r="N32" i="21"/>
  <c r="N31" i="3"/>
  <c r="Z33" i="21"/>
  <c r="N35" i="24"/>
  <c r="O43" i="2" s="1"/>
  <c r="P33" i="24"/>
  <c r="P35" i="24" s="1"/>
  <c r="Q43" i="2" s="1"/>
  <c r="P33" i="16"/>
  <c r="N23" i="10"/>
  <c r="H35" i="15"/>
  <c r="H36" i="15" s="1"/>
  <c r="J35" i="15"/>
  <c r="K34" i="2" s="1"/>
  <c r="H35" i="16"/>
  <c r="H36" i="16" s="1"/>
  <c r="P33" i="15"/>
  <c r="P33" i="13"/>
  <c r="P35" i="13" s="1"/>
  <c r="Q32" i="2" s="1"/>
  <c r="N35" i="13"/>
  <c r="O32" i="2" s="1"/>
  <c r="P32" i="16"/>
  <c r="P35" i="16" s="1"/>
  <c r="Q35" i="2" s="1"/>
  <c r="Z30" i="17"/>
  <c r="X31" i="17" s="1"/>
  <c r="J24" i="10"/>
  <c r="P32" i="23"/>
  <c r="P32" i="5"/>
  <c r="P32" i="21"/>
  <c r="P31" i="20"/>
  <c r="I36" i="4"/>
  <c r="F36" i="4"/>
  <c r="L36" i="4"/>
  <c r="W33" i="21"/>
  <c r="W32" i="3"/>
  <c r="Y32" i="3" s="1"/>
  <c r="W31" i="18"/>
  <c r="Y31" i="18" s="1"/>
  <c r="P32" i="19"/>
  <c r="H35" i="14"/>
  <c r="H36" i="14" s="1"/>
  <c r="P33" i="22"/>
  <c r="P35" i="22" s="1"/>
  <c r="Q41" i="2" s="1"/>
  <c r="N35" i="22"/>
  <c r="O41" i="2" s="1"/>
  <c r="H24" i="10"/>
  <c r="J33" i="23"/>
  <c r="J35" i="23" s="1"/>
  <c r="K42" i="2" s="1"/>
  <c r="H33" i="23"/>
  <c r="N33" i="23" s="1"/>
  <c r="H33" i="19"/>
  <c r="J33" i="19"/>
  <c r="J35" i="19" s="1"/>
  <c r="K38" i="2" s="1"/>
  <c r="H33" i="5"/>
  <c r="J33" i="5"/>
  <c r="J35" i="5" s="1"/>
  <c r="K28" i="2" s="1"/>
  <c r="W31" i="9"/>
  <c r="Y31" i="9" s="1"/>
  <c r="W32" i="20"/>
  <c r="H35" i="17"/>
  <c r="H36" i="17" s="1"/>
  <c r="H35" i="12"/>
  <c r="H36" i="12" s="1"/>
  <c r="H35" i="11"/>
  <c r="H36" i="11" s="1"/>
  <c r="P30" i="18"/>
  <c r="Y33" i="23"/>
  <c r="Y33" i="19"/>
  <c r="Y33" i="5"/>
  <c r="I31" i="2" l="1"/>
  <c r="I33" i="2"/>
  <c r="I35" i="2"/>
  <c r="I34" i="2"/>
  <c r="F36" i="13"/>
  <c r="L36" i="13"/>
  <c r="I36" i="13"/>
  <c r="L36" i="22"/>
  <c r="I36" i="22"/>
  <c r="F36" i="22"/>
  <c r="N33" i="5"/>
  <c r="N33" i="19"/>
  <c r="N35" i="16"/>
  <c r="O35" i="2" s="1"/>
  <c r="P32" i="15"/>
  <c r="P35" i="15" s="1"/>
  <c r="Q34" i="2" s="1"/>
  <c r="N35" i="15"/>
  <c r="O34" i="2" s="1"/>
  <c r="Z31" i="17"/>
  <c r="X32" i="17" s="1"/>
  <c r="X35" i="17"/>
  <c r="P30" i="17"/>
  <c r="I36" i="2"/>
  <c r="I27" i="2"/>
  <c r="W32" i="9"/>
  <c r="Y32" i="9" s="1"/>
  <c r="J32" i="20"/>
  <c r="H32" i="20"/>
  <c r="N32" i="20" s="1"/>
  <c r="P33" i="11"/>
  <c r="P35" i="11" s="1"/>
  <c r="Q27" i="2" s="1"/>
  <c r="N35" i="11"/>
  <c r="O27" i="2" s="1"/>
  <c r="P33" i="12"/>
  <c r="P35" i="12" s="1"/>
  <c r="Q31" i="2" s="1"/>
  <c r="N35" i="12"/>
  <c r="O31" i="2" s="1"/>
  <c r="Y32" i="20"/>
  <c r="H35" i="5"/>
  <c r="H36" i="5" s="1"/>
  <c r="H35" i="19"/>
  <c r="H36" i="19" s="1"/>
  <c r="P30" i="9"/>
  <c r="P24" i="10" s="1"/>
  <c r="P33" i="14"/>
  <c r="P35" i="14" s="1"/>
  <c r="Q33" i="2" s="1"/>
  <c r="N35" i="14"/>
  <c r="O33" i="2" s="1"/>
  <c r="H31" i="18"/>
  <c r="J31" i="18"/>
  <c r="W35" i="18"/>
  <c r="J32" i="3"/>
  <c r="H32" i="3"/>
  <c r="N32" i="3" s="1"/>
  <c r="H33" i="21"/>
  <c r="J33" i="21"/>
  <c r="J35" i="21" s="1"/>
  <c r="K40" i="2" s="1"/>
  <c r="H31" i="9"/>
  <c r="J31" i="9"/>
  <c r="W35" i="9"/>
  <c r="H35" i="23"/>
  <c r="H36" i="23" s="1"/>
  <c r="P31" i="3"/>
  <c r="W32" i="18"/>
  <c r="Y32" i="18" s="1"/>
  <c r="W33" i="3"/>
  <c r="Y33" i="3" s="1"/>
  <c r="Y33" i="21"/>
  <c r="I42" i="2" l="1"/>
  <c r="I38" i="2"/>
  <c r="I28" i="2"/>
  <c r="I36" i="15"/>
  <c r="F36" i="15"/>
  <c r="L36" i="15"/>
  <c r="L36" i="16"/>
  <c r="F36" i="16"/>
  <c r="I36" i="16"/>
  <c r="L36" i="14"/>
  <c r="I36" i="14"/>
  <c r="F36" i="14"/>
  <c r="I36" i="12"/>
  <c r="L36" i="12"/>
  <c r="F36" i="12"/>
  <c r="N31" i="9"/>
  <c r="N31" i="18"/>
  <c r="N33" i="21"/>
  <c r="Z32" i="17"/>
  <c r="N24" i="10"/>
  <c r="J25" i="10"/>
  <c r="I36" i="11"/>
  <c r="F36" i="11"/>
  <c r="L36" i="11"/>
  <c r="P33" i="23"/>
  <c r="P35" i="23" s="1"/>
  <c r="Q42" i="2" s="1"/>
  <c r="N35" i="23"/>
  <c r="O42" i="2" s="1"/>
  <c r="P31" i="18"/>
  <c r="P33" i="19"/>
  <c r="P35" i="19" s="1"/>
  <c r="Q38" i="2" s="1"/>
  <c r="N35" i="19"/>
  <c r="O38" i="2" s="1"/>
  <c r="P33" i="5"/>
  <c r="P35" i="5" s="1"/>
  <c r="Q28" i="2" s="1"/>
  <c r="N35" i="5"/>
  <c r="O28" i="2" s="1"/>
  <c r="P32" i="20"/>
  <c r="H32" i="9"/>
  <c r="J32" i="9"/>
  <c r="W33" i="18"/>
  <c r="Y33" i="18" s="1"/>
  <c r="H33" i="3"/>
  <c r="J33" i="3"/>
  <c r="H32" i="18"/>
  <c r="J32" i="18"/>
  <c r="H25" i="10"/>
  <c r="H35" i="21"/>
  <c r="H36" i="21" s="1"/>
  <c r="W33" i="20"/>
  <c r="W33" i="9"/>
  <c r="I40" i="2" l="1"/>
  <c r="F36" i="5"/>
  <c r="L36" i="5"/>
  <c r="I36" i="5"/>
  <c r="I36" i="19"/>
  <c r="L36" i="19"/>
  <c r="F36" i="19"/>
  <c r="L36" i="23"/>
  <c r="F36" i="23"/>
  <c r="I36" i="23"/>
  <c r="N32" i="9"/>
  <c r="N32" i="18"/>
  <c r="N33" i="3"/>
  <c r="P32" i="17"/>
  <c r="P31" i="17"/>
  <c r="X33" i="17"/>
  <c r="J26" i="10"/>
  <c r="J33" i="9"/>
  <c r="J35" i="9" s="1"/>
  <c r="K29" i="2" s="1"/>
  <c r="H33" i="9"/>
  <c r="N33" i="9" s="1"/>
  <c r="H33" i="20"/>
  <c r="J33" i="20"/>
  <c r="J35" i="20" s="1"/>
  <c r="K39" i="2" s="1"/>
  <c r="P33" i="21"/>
  <c r="P35" i="21" s="1"/>
  <c r="Q40" i="2" s="1"/>
  <c r="N35" i="21"/>
  <c r="O40" i="2" s="1"/>
  <c r="P31" i="9"/>
  <c r="N25" i="10"/>
  <c r="P32" i="18"/>
  <c r="H35" i="3"/>
  <c r="H36" i="3" s="1"/>
  <c r="P32" i="9"/>
  <c r="P32" i="3"/>
  <c r="Y33" i="9"/>
  <c r="Y33" i="20"/>
  <c r="J35" i="3"/>
  <c r="K24" i="2" s="1"/>
  <c r="H33" i="18"/>
  <c r="J33" i="18"/>
  <c r="J35" i="18" s="1"/>
  <c r="K37" i="2" s="1"/>
  <c r="H26" i="10"/>
  <c r="L36" i="21" l="1"/>
  <c r="F36" i="21"/>
  <c r="I36" i="21"/>
  <c r="N33" i="18"/>
  <c r="N33" i="20"/>
  <c r="P25" i="10"/>
  <c r="Z33" i="17"/>
  <c r="P26" i="10"/>
  <c r="I24" i="2"/>
  <c r="H35" i="18"/>
  <c r="H36" i="18" s="1"/>
  <c r="J27" i="10"/>
  <c r="J29" i="10" s="1"/>
  <c r="N26" i="10"/>
  <c r="H27" i="10"/>
  <c r="H29" i="10" s="1"/>
  <c r="H35" i="9"/>
  <c r="H36" i="9" s="1"/>
  <c r="K44" i="2"/>
  <c r="P33" i="3"/>
  <c r="N35" i="3"/>
  <c r="O24" i="2" s="1"/>
  <c r="H35" i="20"/>
  <c r="H36" i="20" s="1"/>
  <c r="I29" i="2" l="1"/>
  <c r="I37" i="2"/>
  <c r="I39" i="2"/>
  <c r="P33" i="17"/>
  <c r="P35" i="17" s="1"/>
  <c r="Q36" i="2" s="1"/>
  <c r="N35" i="17"/>
  <c r="O36" i="2" s="1"/>
  <c r="I44" i="2"/>
  <c r="I45" i="2" s="1"/>
  <c r="F36" i="3"/>
  <c r="I36" i="3"/>
  <c r="L36" i="3"/>
  <c r="P35" i="3"/>
  <c r="Q24" i="2" s="1"/>
  <c r="P33" i="20"/>
  <c r="P35" i="20" s="1"/>
  <c r="Q39" i="2" s="1"/>
  <c r="N35" i="20"/>
  <c r="O39" i="2" s="1"/>
  <c r="N27" i="10"/>
  <c r="N29" i="10" s="1"/>
  <c r="P33" i="9"/>
  <c r="P35" i="9" s="1"/>
  <c r="Q29" i="2" s="1"/>
  <c r="N35" i="9"/>
  <c r="O29" i="2" s="1"/>
  <c r="P33" i="18"/>
  <c r="P35" i="18" s="1"/>
  <c r="Q37" i="2" s="1"/>
  <c r="N35" i="18"/>
  <c r="O37" i="2" s="1"/>
  <c r="L36" i="18" l="1"/>
  <c r="I36" i="18"/>
  <c r="F36" i="18"/>
  <c r="F36" i="9"/>
  <c r="L36" i="9"/>
  <c r="I36" i="9"/>
  <c r="L45" i="2"/>
  <c r="Q46" i="2"/>
  <c r="F36" i="20"/>
  <c r="L36" i="20"/>
  <c r="I36" i="20"/>
  <c r="L36" i="17"/>
  <c r="F36" i="17"/>
  <c r="I36" i="17"/>
  <c r="O44" i="2"/>
  <c r="P27" i="10"/>
  <c r="P29" i="10" s="1"/>
  <c r="Q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Bitte im hellblauen Feld Namen der Firma eintragen.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Bitte im hellblauen Feld PLZ und Ort eintragen.</t>
        </r>
      </text>
    </comment>
    <comment ref="C13" authorId="1" shapeId="0" xr:uid="{00000000-0006-0000-0000-000003000000}">
      <text>
        <r>
          <rPr>
            <b/>
            <sz val="8"/>
            <color indexed="10"/>
            <rFont val="Tahoma"/>
            <family val="2"/>
          </rPr>
          <t>Bitte vor der ersten Berechnung in den hellblauen Feldern die Abzugs-Prozentsätze für die Arbeitnehmer (AN) eingeben: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
NBU* = Nichtbetriebsunfall (AN-Anteil)
KTG* = Krankentaggeld (AN-Anteil)
(*) Diese Werte sind auf den entsprechenden Versicherungspolicen
zu finden.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1" authorId="1" shapeId="0" xr:uid="{00000000-0006-0000-0000-000004000000}">
      <text>
        <r>
          <rPr>
            <sz val="8"/>
            <color indexed="81"/>
            <rFont val="Tahoma"/>
            <family val="2"/>
          </rPr>
          <t>Freie definierbare Felder für z.B. Quellensteuer,  Sonderabzüge oder Spezialfälle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9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9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9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9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A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A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A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A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B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B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B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B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C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C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C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C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D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D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D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D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E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E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E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E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F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F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F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F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10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10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10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10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1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1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1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1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1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1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1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1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1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1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1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1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1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1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1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1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1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1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5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5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5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5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6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6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6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6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7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7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7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7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8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8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8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8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<sst xmlns="http://schemas.openxmlformats.org/spreadsheetml/2006/main" count="736" uniqueCount="73">
  <si>
    <t>Total</t>
  </si>
  <si>
    <t>Lohnzusammenstellung</t>
  </si>
  <si>
    <t>Name / Vorname</t>
  </si>
  <si>
    <t>Eintritt</t>
  </si>
  <si>
    <t>Beruf</t>
  </si>
  <si>
    <t>Austritt</t>
  </si>
  <si>
    <t>Adresse</t>
  </si>
  <si>
    <t>Geschlecht</t>
  </si>
  <si>
    <t>Geburtsdatum</t>
  </si>
  <si>
    <t>Monat</t>
  </si>
  <si>
    <t>AHV-Lohn</t>
  </si>
  <si>
    <t>nicht AHV-pflichtig</t>
  </si>
  <si>
    <t>Unfall- und
Kranken-
taggeld</t>
  </si>
  <si>
    <t>Kinder-
zulagen</t>
  </si>
  <si>
    <t>BVG</t>
  </si>
  <si>
    <t>NBU</t>
  </si>
  <si>
    <t>KTG</t>
  </si>
  <si>
    <t>Nettolohn</t>
  </si>
  <si>
    <t xml:space="preserve">Spesen </t>
  </si>
  <si>
    <t>Auszahlung</t>
  </si>
  <si>
    <t>13. Monatslohn</t>
  </si>
  <si>
    <t>Reserve</t>
  </si>
  <si>
    <t>Abzüge Betrieb:</t>
  </si>
  <si>
    <t>KTG Männer</t>
  </si>
  <si>
    <t>KTG Frauen</t>
  </si>
  <si>
    <t>Ang1</t>
  </si>
  <si>
    <t>Ang2</t>
  </si>
  <si>
    <t>Ang3</t>
  </si>
  <si>
    <t>Ang4</t>
  </si>
  <si>
    <t>Ang5</t>
  </si>
  <si>
    <t>Ang6</t>
  </si>
  <si>
    <t>Ang7</t>
  </si>
  <si>
    <t>Kontrolltotal:</t>
  </si>
  <si>
    <t>PLZ / Ort</t>
  </si>
  <si>
    <t>Total Bruttolohn</t>
  </si>
  <si>
    <t>Bemerkungen:</t>
  </si>
  <si>
    <t>persönliche Notizen (Achtung: Nachfolgende Zeilen sind nur für interne Kommentare bestimmt. Dieser Bereich wird nicht angedruckt).</t>
  </si>
  <si>
    <t>Alter</t>
  </si>
  <si>
    <t>ALV</t>
  </si>
  <si>
    <t>AHV</t>
  </si>
  <si>
    <t>bis:</t>
  </si>
  <si>
    <t>Jahresgehalt (für Berechnung ALV-Abzug):</t>
  </si>
  <si>
    <t>Korrektur/manuell:</t>
  </si>
  <si>
    <t>Lohnblatt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</si>
  <si>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</si>
  <si>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</si>
  <si>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</si>
  <si>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</si>
  <si>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</si>
  <si>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</si>
  <si>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</si>
  <si>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</si>
  <si>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</si>
  <si>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Achtung: Obige Werte während des Jahres nicht verändern!</t>
  </si>
  <si>
    <t xml:space="preserve">Monatstotale aller Mitarbeitenden (Rekapitulation) </t>
  </si>
  <si>
    <t>AHV-Nummer (alt)</t>
  </si>
  <si>
    <t>Versichertennummer (neu)</t>
  </si>
  <si>
    <t>Ang8</t>
  </si>
  <si>
    <t>Ang9</t>
  </si>
  <si>
    <t>Ang10</t>
  </si>
  <si>
    <t>Ang11</t>
  </si>
  <si>
    <t>Ang12</t>
  </si>
  <si>
    <t>Ang13</t>
  </si>
  <si>
    <t>Ang14</t>
  </si>
  <si>
    <t>Ang15</t>
  </si>
  <si>
    <t>Ang16</t>
  </si>
  <si>
    <t>Ang17</t>
  </si>
  <si>
    <t>Ang18</t>
  </si>
  <si>
    <t>Ang19</t>
  </si>
  <si>
    <t>Ang20</t>
  </si>
  <si>
    <t>ALV-MAX II</t>
  </si>
  <si>
    <t>Basis II</t>
  </si>
  <si>
    <t>BasisII 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</si>
</sst>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  <numFmt numFmtId="171" formatCode="mmm\ yyyy"/>
    <numFmt numFmtId="172" formatCode="#,##0_ ;\-#,##0\ "/>
    <numFmt numFmtId="173" formatCode="mmmm\ yyyy"/>
  </numFmts>
  <fonts count="35" x14ac:knownFonts="1">
    <font>
      <sz val="11"/>
      <name val="Times New Roman"/>
    </font>
    <font>
      <sz val="11"/>
      <name val="Times New Roman"/>
      <family val="1"/>
    </font>
    <font>
      <sz val="8"/>
      <color indexed="81"/>
      <name val="Tahoma"/>
      <family val="2"/>
    </font>
    <font>
      <u/>
      <sz val="9.9"/>
      <color indexed="12"/>
      <name val="Times New Roman"/>
      <family val="1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10"/>
      <name val="Segoe UI"/>
      <family val="2"/>
    </font>
    <font>
      <b/>
      <sz val="14"/>
      <name val="Segoe UI"/>
      <family val="2"/>
    </font>
    <font>
      <b/>
      <sz val="14"/>
      <color indexed="8"/>
      <name val="Segoe UI"/>
      <family val="2"/>
    </font>
    <font>
      <sz val="11"/>
      <name val="Segoe UI"/>
      <family val="2"/>
    </font>
    <font>
      <sz val="11"/>
      <color indexed="10"/>
      <name val="Segoe UI"/>
      <family val="2"/>
    </font>
    <font>
      <b/>
      <u/>
      <sz val="11"/>
      <color indexed="10"/>
      <name val="Segoe UI"/>
      <family val="2"/>
    </font>
    <font>
      <b/>
      <u/>
      <sz val="10"/>
      <color indexed="10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u/>
      <sz val="10"/>
      <color indexed="10"/>
      <name val="Segoe UI"/>
      <family val="2"/>
    </font>
    <font>
      <sz val="10"/>
      <color indexed="10"/>
      <name val="Segoe UI"/>
      <family val="2"/>
    </font>
    <font>
      <sz val="10"/>
      <color rgb="FFFF0000"/>
      <name val="Segoe UI"/>
      <family val="2"/>
    </font>
    <font>
      <sz val="11"/>
      <color indexed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Segoe UI"/>
      <family val="2"/>
    </font>
    <font>
      <sz val="6"/>
      <name val="Segoe UI"/>
      <family val="2"/>
    </font>
    <font>
      <sz val="9.9"/>
      <color indexed="12"/>
      <name val="Segoe UI"/>
      <family val="2"/>
    </font>
    <font>
      <b/>
      <sz val="9"/>
      <name val="Segoe UI"/>
      <family val="2"/>
    </font>
    <font>
      <b/>
      <sz val="12"/>
      <color indexed="8"/>
      <name val="Segoe UI"/>
      <family val="2"/>
    </font>
    <font>
      <sz val="14"/>
      <name val="Segoe UI"/>
      <family val="2"/>
    </font>
    <font>
      <u/>
      <sz val="10"/>
      <name val="Segoe UI"/>
      <family val="2"/>
    </font>
    <font>
      <sz val="10"/>
      <color theme="0"/>
      <name val="Segoe UI"/>
      <family val="2"/>
    </font>
    <font>
      <b/>
      <sz val="10"/>
      <color rgb="FFFF0000"/>
      <name val="Segoe UI"/>
      <family val="2"/>
    </font>
    <font>
      <sz val="8"/>
      <color indexed="10"/>
      <name val="Segoe UI"/>
      <family val="2"/>
    </font>
    <font>
      <i/>
      <sz val="10"/>
      <name val="Segoe UI"/>
      <family val="2"/>
    </font>
    <font>
      <sz val="7"/>
      <name val="Segoe UI"/>
      <family val="2"/>
    </font>
    <font>
      <i/>
      <sz val="8"/>
      <name val="Segoe UI"/>
      <family val="2"/>
    </font>
    <font>
      <b/>
      <sz val="10"/>
      <color indexed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B9E4F9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165" fontId="6" fillId="0" borderId="0" xfId="2" applyNumberFormat="1" applyFont="1" applyAlignment="1" applyProtection="1">
      <alignment shrinkToFit="1"/>
      <protection hidden="1"/>
    </xf>
    <xf numFmtId="4" fontId="6" fillId="0" borderId="0" xfId="0" applyNumberFormat="1" applyFont="1" applyProtection="1">
      <protection hidden="1"/>
    </xf>
    <xf numFmtId="165" fontId="6" fillId="3" borderId="1" xfId="0" applyNumberFormat="1" applyFont="1" applyFill="1" applyBorder="1" applyAlignment="1" applyProtection="1">
      <alignment shrinkToFit="1"/>
      <protection locked="0"/>
    </xf>
    <xf numFmtId="1" fontId="7" fillId="0" borderId="0" xfId="2" applyNumberFormat="1" applyFont="1" applyAlignment="1" applyProtection="1">
      <alignment horizontal="left"/>
      <protection hidden="1"/>
    </xf>
    <xf numFmtId="1" fontId="8" fillId="0" borderId="0" xfId="2" applyNumberFormat="1" applyFont="1" applyFill="1" applyAlignment="1" applyProtection="1">
      <alignment horizontal="left"/>
      <protection hidden="1"/>
    </xf>
    <xf numFmtId="164" fontId="9" fillId="0" borderId="0" xfId="2" applyFont="1" applyProtection="1">
      <protection hidden="1"/>
    </xf>
    <xf numFmtId="49" fontId="7" fillId="0" borderId="0" xfId="2" applyNumberFormat="1" applyFont="1" applyAlignment="1" applyProtection="1">
      <alignment horizontal="right"/>
      <protection hidden="1"/>
    </xf>
    <xf numFmtId="1" fontId="8" fillId="0" borderId="0" xfId="2" applyNumberFormat="1" applyFont="1" applyFill="1" applyAlignment="1" applyProtection="1">
      <alignment horizontal="center"/>
      <protection hidden="1"/>
    </xf>
    <xf numFmtId="49" fontId="9" fillId="0" borderId="0" xfId="2" applyNumberFormat="1" applyFont="1" applyProtection="1">
      <protection hidden="1"/>
    </xf>
    <xf numFmtId="49" fontId="9" fillId="0" borderId="0" xfId="2" applyNumberFormat="1" applyFont="1" applyAlignment="1" applyProtection="1">
      <alignment horizontal="left"/>
      <protection hidden="1"/>
    </xf>
    <xf numFmtId="1" fontId="9" fillId="0" borderId="0" xfId="2" applyNumberFormat="1" applyFont="1" applyAlignment="1" applyProtection="1">
      <alignment horizontal="left"/>
      <protection hidden="1"/>
    </xf>
    <xf numFmtId="164" fontId="10" fillId="0" borderId="0" xfId="2" applyFont="1" applyProtection="1">
      <protection hidden="1"/>
    </xf>
    <xf numFmtId="14" fontId="9" fillId="0" borderId="0" xfId="0" applyNumberFormat="1" applyFont="1" applyProtection="1">
      <protection hidden="1"/>
    </xf>
    <xf numFmtId="1" fontId="11" fillId="0" borderId="0" xfId="2" applyNumberFormat="1" applyFont="1" applyProtection="1">
      <protection hidden="1"/>
    </xf>
    <xf numFmtId="1" fontId="12" fillId="0" borderId="0" xfId="2" applyNumberFormat="1" applyFont="1" applyAlignment="1" applyProtection="1">
      <alignment horizontal="left"/>
      <protection hidden="1"/>
    </xf>
    <xf numFmtId="171" fontId="13" fillId="0" borderId="0" xfId="2" applyNumberFormat="1" applyFont="1" applyAlignment="1" applyProtection="1">
      <alignment horizontal="left"/>
      <protection hidden="1"/>
    </xf>
    <xf numFmtId="0" fontId="14" fillId="0" borderId="0" xfId="0" applyFont="1" applyAlignment="1">
      <alignment horizontal="left"/>
    </xf>
    <xf numFmtId="49" fontId="6" fillId="0" borderId="0" xfId="2" applyNumberFormat="1" applyFont="1" applyProtection="1">
      <protection hidden="1"/>
    </xf>
    <xf numFmtId="1" fontId="15" fillId="0" borderId="0" xfId="2" applyNumberFormat="1" applyFont="1" applyAlignment="1" applyProtection="1">
      <alignment horizontal="right"/>
      <protection hidden="1"/>
    </xf>
    <xf numFmtId="171" fontId="16" fillId="0" borderId="0" xfId="2" applyNumberFormat="1" applyFont="1" applyAlignment="1" applyProtection="1">
      <alignment horizontal="left"/>
      <protection hidden="1"/>
    </xf>
    <xf numFmtId="1" fontId="16" fillId="0" borderId="0" xfId="2" applyNumberFormat="1" applyFont="1" applyAlignment="1" applyProtection="1">
      <alignment horizontal="left"/>
      <protection hidden="1"/>
    </xf>
    <xf numFmtId="164" fontId="6" fillId="0" borderId="0" xfId="2" applyFont="1" applyProtection="1">
      <protection hidden="1"/>
    </xf>
    <xf numFmtId="164" fontId="17" fillId="0" borderId="0" xfId="2" applyFont="1" applyAlignment="1" applyProtection="1">
      <alignment horizontal="right"/>
      <protection hidden="1"/>
    </xf>
    <xf numFmtId="1" fontId="12" fillId="0" borderId="0" xfId="2" applyNumberFormat="1" applyFont="1" applyAlignment="1" applyProtection="1">
      <alignment horizontal="right"/>
      <protection hidden="1"/>
    </xf>
    <xf numFmtId="49" fontId="18" fillId="0" borderId="0" xfId="2" applyNumberFormat="1" applyFont="1" applyProtection="1">
      <protection hidden="1"/>
    </xf>
    <xf numFmtId="164" fontId="18" fillId="0" borderId="0" xfId="2" applyFont="1" applyProtection="1">
      <protection hidden="1"/>
    </xf>
    <xf numFmtId="172" fontId="9" fillId="0" borderId="0" xfId="2" applyNumberFormat="1" applyFont="1" applyAlignment="1" applyProtection="1">
      <alignment horizontal="right"/>
      <protection hidden="1"/>
    </xf>
    <xf numFmtId="170" fontId="9" fillId="0" borderId="0" xfId="2" applyNumberFormat="1" applyFont="1" applyProtection="1">
      <protection hidden="1"/>
    </xf>
    <xf numFmtId="10" fontId="20" fillId="3" borderId="4" xfId="3" applyNumberFormat="1" applyFont="1" applyFill="1" applyBorder="1" applyAlignment="1" applyProtection="1">
      <alignment horizontal="center"/>
      <protection locked="0"/>
    </xf>
    <xf numFmtId="164" fontId="21" fillId="0" borderId="0" xfId="2" applyFont="1" applyFill="1" applyBorder="1" applyAlignment="1" applyProtection="1">
      <alignment horizontal="center" vertical="center" wrapText="1"/>
      <protection hidden="1"/>
    </xf>
    <xf numFmtId="164" fontId="21" fillId="0" borderId="0" xfId="2" applyFont="1" applyAlignment="1" applyProtection="1">
      <alignment horizontal="center" vertical="center"/>
      <protection hidden="1"/>
    </xf>
    <xf numFmtId="0" fontId="20" fillId="3" borderId="4" xfId="3" applyNumberFormat="1" applyFont="1" applyFill="1" applyBorder="1" applyAlignment="1" applyProtection="1">
      <alignment horizontal="center"/>
      <protection locked="0"/>
    </xf>
    <xf numFmtId="164" fontId="21" fillId="0" borderId="0" xfId="2" applyFont="1" applyAlignment="1" applyProtection="1">
      <alignment vertical="center"/>
      <protection hidden="1"/>
    </xf>
    <xf numFmtId="10" fontId="20" fillId="0" borderId="0" xfId="3" applyNumberFormat="1" applyFont="1" applyFill="1" applyBorder="1" applyAlignment="1" applyProtection="1">
      <alignment horizontal="center"/>
      <protection hidden="1"/>
    </xf>
    <xf numFmtId="165" fontId="9" fillId="0" borderId="0" xfId="0" applyNumberFormat="1" applyFont="1" applyProtection="1">
      <protection hidden="1"/>
    </xf>
    <xf numFmtId="166" fontId="6" fillId="0" borderId="1" xfId="0" applyNumberFormat="1" applyFont="1" applyBorder="1" applyAlignment="1" applyProtection="1">
      <alignment horizontal="left" shrinkToFit="1"/>
      <protection hidden="1"/>
    </xf>
    <xf numFmtId="165" fontId="21" fillId="0" borderId="1" xfId="0" applyNumberFormat="1" applyFont="1" applyBorder="1" applyAlignment="1" applyProtection="1">
      <alignment shrinkToFit="1"/>
      <protection hidden="1"/>
    </xf>
    <xf numFmtId="165" fontId="6" fillId="0" borderId="1" xfId="0" applyNumberFormat="1" applyFont="1" applyBorder="1" applyAlignment="1" applyProtection="1">
      <alignment shrinkToFit="1"/>
      <protection hidden="1"/>
    </xf>
    <xf numFmtId="14" fontId="9" fillId="2" borderId="0" xfId="0" applyNumberFormat="1" applyFont="1" applyFill="1" applyProtection="1">
      <protection hidden="1"/>
    </xf>
    <xf numFmtId="167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6" fillId="0" borderId="1" xfId="0" applyFont="1" applyBorder="1" applyAlignment="1" applyProtection="1">
      <alignment shrinkToFit="1"/>
      <protection hidden="1"/>
    </xf>
    <xf numFmtId="0" fontId="6" fillId="3" borderId="1" xfId="0" applyFont="1" applyFill="1" applyBorder="1" applyAlignment="1" applyProtection="1">
      <alignment shrinkToFit="1"/>
      <protection locked="0"/>
    </xf>
    <xf numFmtId="167" fontId="21" fillId="0" borderId="0" xfId="2" applyNumberFormat="1" applyFont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shrinkToFit="1"/>
      <protection hidden="1"/>
    </xf>
    <xf numFmtId="165" fontId="21" fillId="0" borderId="2" xfId="0" applyNumberFormat="1" applyFont="1" applyBorder="1" applyAlignment="1" applyProtection="1">
      <alignment shrinkToFit="1"/>
      <protection hidden="1"/>
    </xf>
    <xf numFmtId="4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7" fontId="21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167" fontId="22" fillId="0" borderId="0" xfId="0" applyNumberFormat="1" applyFont="1" applyProtection="1">
      <protection hidden="1"/>
    </xf>
    <xf numFmtId="4" fontId="9" fillId="0" borderId="0" xfId="0" applyNumberFormat="1" applyFont="1" applyProtection="1">
      <protection hidden="1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hidden="1"/>
    </xf>
    <xf numFmtId="0" fontId="23" fillId="0" borderId="0" xfId="1" applyFont="1" applyAlignment="1" applyProtection="1">
      <protection hidden="1"/>
    </xf>
    <xf numFmtId="14" fontId="19" fillId="0" borderId="0" xfId="0" applyNumberFormat="1" applyFont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14" fontId="19" fillId="0" borderId="0" xfId="0" applyNumberFormat="1" applyFont="1" applyProtection="1">
      <protection hidden="1"/>
    </xf>
    <xf numFmtId="1" fontId="11" fillId="0" borderId="0" xfId="2" applyNumberFormat="1" applyFont="1" applyAlignment="1" applyProtection="1">
      <alignment horizontal="left"/>
      <protection hidden="1"/>
    </xf>
    <xf numFmtId="171" fontId="13" fillId="0" borderId="0" xfId="2" applyNumberFormat="1" applyFont="1" applyAlignment="1" applyProtection="1">
      <protection hidden="1"/>
    </xf>
    <xf numFmtId="164" fontId="14" fillId="0" borderId="0" xfId="2" applyFont="1" applyAlignment="1" applyProtection="1">
      <alignment horizontal="right"/>
      <protection hidden="1"/>
    </xf>
    <xf numFmtId="1" fontId="10" fillId="0" borderId="0" xfId="2" applyNumberFormat="1" applyFont="1" applyAlignment="1" applyProtection="1">
      <alignment horizontal="left"/>
      <protection hidden="1"/>
    </xf>
    <xf numFmtId="164" fontId="14" fillId="0" borderId="0" xfId="2" applyFont="1" applyAlignment="1" applyProtection="1">
      <alignment horizontal="left"/>
      <protection hidden="1"/>
    </xf>
    <xf numFmtId="173" fontId="13" fillId="0" borderId="0" xfId="2" applyNumberFormat="1" applyFont="1" applyAlignment="1" applyProtection="1">
      <alignment horizontal="left" readingOrder="1"/>
      <protection hidden="1"/>
    </xf>
    <xf numFmtId="164" fontId="14" fillId="0" borderId="0" xfId="2" applyFont="1" applyProtection="1">
      <protection hidden="1"/>
    </xf>
    <xf numFmtId="0" fontId="21" fillId="3" borderId="4" xfId="3" applyNumberFormat="1" applyFont="1" applyFill="1" applyBorder="1" applyAlignment="1" applyProtection="1">
      <alignment horizontal="center"/>
      <protection locked="0"/>
    </xf>
    <xf numFmtId="169" fontId="24" fillId="0" borderId="4" xfId="3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49" fontId="7" fillId="0" borderId="0" xfId="2" applyNumberFormat="1" applyFont="1" applyAlignment="1" applyProtection="1">
      <alignment horizontal="left"/>
      <protection hidden="1"/>
    </xf>
    <xf numFmtId="164" fontId="26" fillId="0" borderId="0" xfId="2" applyFont="1" applyProtection="1">
      <protection hidden="1"/>
    </xf>
    <xf numFmtId="164" fontId="7" fillId="0" borderId="0" xfId="2" applyFont="1" applyProtection="1">
      <protection hidden="1"/>
    </xf>
    <xf numFmtId="1" fontId="8" fillId="0" borderId="0" xfId="2" applyNumberFormat="1" applyFont="1" applyFill="1" applyAlignment="1" applyProtection="1">
      <alignment horizontal="center"/>
    </xf>
    <xf numFmtId="164" fontId="6" fillId="0" borderId="3" xfId="2" applyFont="1" applyBorder="1" applyProtection="1">
      <protection hidden="1"/>
    </xf>
    <xf numFmtId="164" fontId="21" fillId="0" borderId="0" xfId="2" applyFont="1" applyProtection="1">
      <protection hidden="1"/>
    </xf>
    <xf numFmtId="169" fontId="21" fillId="0" borderId="0" xfId="3" applyNumberFormat="1" applyFont="1" applyFill="1" applyAlignment="1" applyProtection="1">
      <alignment horizontal="center"/>
    </xf>
    <xf numFmtId="49" fontId="27" fillId="0" borderId="0" xfId="2" applyNumberFormat="1" applyFont="1" applyAlignment="1" applyProtection="1">
      <alignment horizontal="left"/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168" fontId="6" fillId="0" borderId="0" xfId="2" applyNumberFormat="1" applyFont="1" applyAlignment="1" applyProtection="1">
      <alignment shrinkToFit="1"/>
      <protection hidden="1"/>
    </xf>
    <xf numFmtId="168" fontId="28" fillId="0" borderId="0" xfId="2" applyNumberFormat="1" applyFont="1" applyAlignment="1" applyProtection="1">
      <alignment shrinkToFit="1"/>
      <protection hidden="1"/>
    </xf>
    <xf numFmtId="169" fontId="29" fillId="3" borderId="0" xfId="3" applyNumberFormat="1" applyFont="1" applyFill="1" applyAlignment="1" applyProtection="1">
      <alignment horizontal="center"/>
      <protection locked="0"/>
    </xf>
    <xf numFmtId="164" fontId="30" fillId="0" borderId="0" xfId="2" applyFont="1" applyProtection="1">
      <protection hidden="1"/>
    </xf>
    <xf numFmtId="164" fontId="31" fillId="0" borderId="0" xfId="2" applyFont="1" applyProtection="1">
      <protection hidden="1"/>
    </xf>
    <xf numFmtId="165" fontId="21" fillId="0" borderId="0" xfId="2" applyNumberFormat="1" applyFont="1" applyAlignment="1" applyProtection="1">
      <alignment shrinkToFit="1"/>
      <protection hidden="1"/>
    </xf>
    <xf numFmtId="164" fontId="6" fillId="0" borderId="0" xfId="2" applyFont="1" applyAlignment="1" applyProtection="1">
      <alignment shrinkToFit="1"/>
      <protection hidden="1"/>
    </xf>
    <xf numFmtId="165" fontId="21" fillId="0" borderId="2" xfId="2" applyNumberFormat="1" applyFont="1" applyBorder="1" applyAlignment="1" applyProtection="1">
      <alignment shrinkToFit="1"/>
      <protection hidden="1"/>
    </xf>
    <xf numFmtId="165" fontId="6" fillId="0" borderId="2" xfId="2" applyNumberFormat="1" applyFont="1" applyBorder="1" applyAlignment="1" applyProtection="1">
      <alignment shrinkToFit="1"/>
      <protection hidden="1"/>
    </xf>
    <xf numFmtId="165" fontId="32" fillId="0" borderId="0" xfId="2" applyNumberFormat="1" applyFont="1" applyAlignment="1" applyProtection="1">
      <alignment shrinkToFit="1"/>
      <protection hidden="1"/>
    </xf>
    <xf numFmtId="165" fontId="33" fillId="0" borderId="0" xfId="2" applyNumberFormat="1" applyFont="1" applyBorder="1" applyAlignment="1" applyProtection="1">
      <alignment shrinkToFit="1"/>
      <protection hidden="1"/>
    </xf>
    <xf numFmtId="165" fontId="32" fillId="0" borderId="8" xfId="2" applyNumberFormat="1" applyFont="1" applyBorder="1" applyAlignment="1" applyProtection="1">
      <alignment horizontal="left" shrinkToFit="1"/>
      <protection hidden="1"/>
    </xf>
    <xf numFmtId="164" fontId="34" fillId="0" borderId="0" xfId="2" applyFont="1" applyProtection="1">
      <protection hidden="1"/>
    </xf>
    <xf numFmtId="164" fontId="21" fillId="0" borderId="0" xfId="2" applyFont="1" applyAlignment="1" applyProtection="1">
      <alignment horizontal="left"/>
      <protection hidden="1"/>
    </xf>
    <xf numFmtId="1" fontId="12" fillId="0" borderId="0" xfId="2" applyNumberFormat="1" applyFont="1" applyProtection="1">
      <protection hidden="1"/>
    </xf>
    <xf numFmtId="164" fontId="21" fillId="3" borderId="0" xfId="2" applyFont="1" applyFill="1" applyAlignment="1" applyProtection="1">
      <alignment horizontal="center"/>
      <protection locked="0"/>
    </xf>
    <xf numFmtId="14" fontId="14" fillId="0" borderId="0" xfId="0" applyNumberFormat="1" applyFont="1" applyAlignment="1">
      <alignment vertical="center"/>
    </xf>
    <xf numFmtId="171" fontId="14" fillId="0" borderId="0" xfId="0" applyNumberFormat="1" applyFont="1" applyAlignment="1">
      <alignment vertical="center"/>
    </xf>
    <xf numFmtId="164" fontId="21" fillId="0" borderId="9" xfId="2" applyFont="1" applyFill="1" applyBorder="1" applyAlignment="1" applyProtection="1">
      <alignment horizontal="center" vertical="center"/>
      <protection hidden="1"/>
    </xf>
    <xf numFmtId="164" fontId="21" fillId="0" borderId="10" xfId="2" applyFont="1" applyFill="1" applyBorder="1" applyAlignment="1" applyProtection="1">
      <alignment horizontal="center" vertical="center"/>
      <protection hidden="1"/>
    </xf>
    <xf numFmtId="164" fontId="21" fillId="0" borderId="11" xfId="2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165" fontId="32" fillId="0" borderId="8" xfId="2" applyNumberFormat="1" applyFont="1" applyBorder="1" applyAlignment="1" applyProtection="1">
      <alignment horizontal="right" shrinkToFit="1"/>
      <protection hidden="1"/>
    </xf>
    <xf numFmtId="164" fontId="21" fillId="0" borderId="9" xfId="2" applyFont="1" applyFill="1" applyBorder="1" applyAlignment="1" applyProtection="1">
      <alignment horizontal="center" vertical="center" wrapText="1"/>
      <protection hidden="1"/>
    </xf>
    <xf numFmtId="164" fontId="21" fillId="0" borderId="10" xfId="2" applyFont="1" applyFill="1" applyBorder="1" applyAlignment="1" applyProtection="1">
      <alignment horizontal="center" vertical="center" wrapText="1"/>
      <protection hidden="1"/>
    </xf>
    <xf numFmtId="164" fontId="21" fillId="0" borderId="11" xfId="2" applyFont="1" applyFill="1" applyBorder="1" applyAlignment="1" applyProtection="1">
      <alignment horizontal="center" vertical="center" wrapText="1"/>
      <protection hidden="1"/>
    </xf>
    <xf numFmtId="1" fontId="25" fillId="3" borderId="0" xfId="2" applyNumberFormat="1" applyFont="1" applyFill="1" applyAlignment="1" applyProtection="1">
      <alignment horizontal="center" shrinkToFit="1"/>
      <protection locked="0"/>
    </xf>
    <xf numFmtId="164" fontId="21" fillId="0" borderId="9" xfId="2" applyFont="1" applyFill="1" applyBorder="1" applyAlignment="1" applyProtection="1">
      <alignment horizontal="left" vertical="center" wrapText="1"/>
      <protection hidden="1"/>
    </xf>
    <xf numFmtId="164" fontId="21" fillId="0" borderId="10" xfId="2" applyFont="1" applyFill="1" applyBorder="1" applyAlignment="1" applyProtection="1">
      <alignment horizontal="left" vertical="center" wrapText="1"/>
      <protection hidden="1"/>
    </xf>
    <xf numFmtId="164" fontId="21" fillId="0" borderId="11" xfId="2" applyFont="1" applyFill="1" applyBorder="1" applyAlignment="1" applyProtection="1">
      <alignment horizontal="left" vertical="center" wrapText="1"/>
      <protection hidden="1"/>
    </xf>
    <xf numFmtId="164" fontId="21" fillId="3" borderId="9" xfId="2" applyFont="1" applyFill="1" applyBorder="1" applyAlignment="1" applyProtection="1">
      <alignment horizontal="center" vertical="center" wrapText="1"/>
      <protection locked="0"/>
    </xf>
    <xf numFmtId="164" fontId="21" fillId="3" borderId="11" xfId="2" applyFont="1" applyFill="1" applyBorder="1" applyAlignment="1" applyProtection="1">
      <alignment horizontal="center" vertical="center" wrapText="1"/>
      <protection locked="0"/>
    </xf>
    <xf numFmtId="165" fontId="33" fillId="0" borderId="0" xfId="2" applyNumberFormat="1" applyFont="1" applyAlignment="1" applyProtection="1">
      <alignment horizontal="right" shrinkToFit="1"/>
      <protection hidden="1"/>
    </xf>
    <xf numFmtId="165" fontId="33" fillId="0" borderId="0" xfId="2" applyNumberFormat="1" applyFont="1" applyBorder="1" applyAlignment="1" applyProtection="1">
      <alignment horizontal="right" shrinkToFit="1"/>
      <protection hidden="1"/>
    </xf>
    <xf numFmtId="164" fontId="24" fillId="0" borderId="9" xfId="2" applyFont="1" applyFill="1" applyBorder="1" applyAlignment="1" applyProtection="1">
      <alignment horizontal="center" vertical="center" wrapText="1"/>
      <protection hidden="1"/>
    </xf>
    <xf numFmtId="164" fontId="24" fillId="0" borderId="10" xfId="2" applyFont="1" applyFill="1" applyBorder="1" applyAlignment="1" applyProtection="1">
      <alignment horizontal="center" vertical="center" wrapText="1"/>
      <protection hidden="1"/>
    </xf>
    <xf numFmtId="164" fontId="24" fillId="0" borderId="11" xfId="2" applyFont="1" applyFill="1" applyBorder="1" applyAlignment="1" applyProtection="1">
      <alignment horizontal="center" vertical="center" wrapText="1"/>
      <protection hidden="1"/>
    </xf>
    <xf numFmtId="164" fontId="21" fillId="3" borderId="10" xfId="2" applyFont="1" applyFill="1" applyBorder="1" applyAlignment="1" applyProtection="1">
      <alignment horizontal="center" vertical="center" wrapText="1"/>
      <protection locked="0"/>
    </xf>
    <xf numFmtId="164" fontId="21" fillId="0" borderId="12" xfId="2" applyFont="1" applyBorder="1" applyAlignment="1" applyProtection="1">
      <alignment horizontal="center" vertical="center"/>
      <protection hidden="1"/>
    </xf>
    <xf numFmtId="164" fontId="21" fillId="0" borderId="0" xfId="2" applyFont="1" applyAlignment="1" applyProtection="1">
      <alignment horizontal="center" vertical="center"/>
      <protection hidden="1"/>
    </xf>
    <xf numFmtId="14" fontId="21" fillId="3" borderId="0" xfId="2" applyNumberFormat="1" applyFont="1" applyFill="1" applyAlignment="1" applyProtection="1">
      <alignment horizontal="center"/>
      <protection locked="0"/>
    </xf>
    <xf numFmtId="49" fontId="21" fillId="3" borderId="0" xfId="2" applyNumberFormat="1" applyFont="1" applyFill="1" applyAlignment="1" applyProtection="1">
      <alignment horizontal="left" shrinkToFit="1"/>
      <protection locked="0"/>
    </xf>
    <xf numFmtId="49" fontId="6" fillId="3" borderId="0" xfId="2" applyNumberFormat="1" applyFont="1" applyFill="1" applyAlignment="1" applyProtection="1">
      <alignment horizontal="left" shrinkToFit="1"/>
      <protection locked="0"/>
    </xf>
    <xf numFmtId="49" fontId="21" fillId="3" borderId="0" xfId="2" applyNumberFormat="1" applyFont="1" applyFill="1" applyAlignment="1" applyProtection="1">
      <alignment horizontal="center" shrinkToFit="1"/>
      <protection locked="0"/>
    </xf>
    <xf numFmtId="14" fontId="21" fillId="3" borderId="0" xfId="2" applyNumberFormat="1" applyFont="1" applyFill="1" applyAlignment="1" applyProtection="1">
      <alignment horizontal="left"/>
      <protection locked="0"/>
    </xf>
    <xf numFmtId="164" fontId="19" fillId="0" borderId="0" xfId="2" applyFont="1" applyFill="1" applyBorder="1" applyAlignment="1" applyProtection="1">
      <alignment horizontal="right" vertical="center" wrapText="1"/>
      <protection hidden="1"/>
    </xf>
    <xf numFmtId="164" fontId="19" fillId="0" borderId="13" xfId="2" applyFont="1" applyFill="1" applyBorder="1" applyAlignment="1" applyProtection="1">
      <alignment horizontal="right" vertical="center" wrapText="1"/>
      <protection hidden="1"/>
    </xf>
    <xf numFmtId="1" fontId="16" fillId="0" borderId="0" xfId="2" applyNumberFormat="1" applyFont="1" applyAlignment="1" applyProtection="1">
      <alignment horizontal="left"/>
      <protection hidden="1"/>
    </xf>
    <xf numFmtId="164" fontId="20" fillId="0" borderId="9" xfId="2" applyFont="1" applyFill="1" applyBorder="1" applyAlignment="1" applyProtection="1">
      <alignment horizontal="center" vertical="center" wrapText="1"/>
      <protection hidden="1"/>
    </xf>
    <xf numFmtId="164" fontId="20" fillId="0" borderId="10" xfId="2" applyFont="1" applyFill="1" applyBorder="1" applyAlignment="1" applyProtection="1">
      <alignment horizontal="center" vertical="center" wrapText="1"/>
      <protection hidden="1"/>
    </xf>
    <xf numFmtId="164" fontId="20" fillId="0" borderId="11" xfId="2" applyFont="1" applyFill="1" applyBorder="1" applyAlignment="1" applyProtection="1">
      <alignment horizontal="center" vertical="center" wrapText="1"/>
      <protection hidden="1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9E4F9"/>
      <color rgb="FF1D71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1</xdr:col>
      <xdr:colOff>219075</xdr:colOff>
      <xdr:row>47</xdr:row>
      <xdr:rowOff>0</xdr:rowOff>
    </xdr:to>
    <xdr:pic>
      <xdr:nvPicPr>
        <xdr:cNvPr id="2090" name="Picture 2" descr="logo_strasser-ag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01052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Q78"/>
  <sheetViews>
    <sheetView showGridLines="0" showZeros="0" zoomScaleNormal="100" workbookViewId="0">
      <selection activeCell="F9" sqref="F9"/>
    </sheetView>
  </sheetViews>
  <sheetFormatPr baseColWidth="10" defaultColWidth="11.28515625" defaultRowHeight="14.25" x14ac:dyDescent="0.25"/>
  <cols>
    <col min="1" max="1" width="6.28515625" style="22" customWidth="1"/>
    <col min="2" max="2" width="17.85546875" style="22" customWidth="1"/>
    <col min="3" max="3" width="11.28515625" style="22" customWidth="1"/>
    <col min="4" max="6" width="10.140625" style="22" customWidth="1"/>
    <col min="7" max="7" width="11.28515625" style="22" customWidth="1"/>
    <col min="8" max="14" width="9.28515625" style="22" customWidth="1"/>
    <col min="15" max="15" width="11.28515625" style="22" customWidth="1"/>
    <col min="16" max="16" width="9.28515625" style="22" customWidth="1"/>
    <col min="17" max="17" width="11.28515625" style="22" customWidth="1"/>
    <col min="18" max="18" width="1.28515625" style="22" customWidth="1"/>
    <col min="19" max="16384" width="11.28515625" style="22"/>
  </cols>
  <sheetData>
    <row r="2" spans="2:6" ht="17.25" x14ac:dyDescent="0.3">
      <c r="B2" s="109"/>
      <c r="C2" s="109"/>
    </row>
    <row r="3" spans="2:6" ht="17.25" x14ac:dyDescent="0.3">
      <c r="B3" s="109"/>
      <c r="C3" s="109"/>
    </row>
    <row r="8" spans="2:6" s="73" customFormat="1" ht="20.25" x14ac:dyDescent="0.35">
      <c r="B8" s="72" t="s">
        <v>1</v>
      </c>
      <c r="E8" s="74"/>
      <c r="F8" s="75">
        <v>2026</v>
      </c>
    </row>
    <row r="9" spans="2:6" x14ac:dyDescent="0.25">
      <c r="B9" s="76"/>
      <c r="C9" s="76"/>
      <c r="D9" s="76"/>
      <c r="E9" s="76"/>
      <c r="F9" s="76"/>
    </row>
    <row r="12" spans="2:6" x14ac:dyDescent="0.25">
      <c r="B12" s="77" t="s">
        <v>22</v>
      </c>
    </row>
    <row r="13" spans="2:6" x14ac:dyDescent="0.25">
      <c r="B13" s="22" t="s">
        <v>39</v>
      </c>
      <c r="C13" s="78">
        <f>10.6%/2</f>
        <v>5.2999999999999999E-2</v>
      </c>
      <c r="D13" s="18"/>
      <c r="E13" s="79" t="s">
        <v>41</v>
      </c>
    </row>
    <row r="14" spans="2:6" x14ac:dyDescent="0.25">
      <c r="B14" s="22" t="s">
        <v>38</v>
      </c>
      <c r="C14" s="78">
        <v>1.0999999999999999E-2</v>
      </c>
      <c r="D14" s="80" t="s">
        <v>40</v>
      </c>
      <c r="E14" s="81">
        <v>148200</v>
      </c>
      <c r="F14" s="82">
        <v>99999999</v>
      </c>
    </row>
    <row r="15" spans="2:6" x14ac:dyDescent="0.25">
      <c r="B15" s="22" t="s">
        <v>15</v>
      </c>
      <c r="C15" s="83">
        <v>1.4E-2</v>
      </c>
      <c r="D15" s="80" t="s">
        <v>40</v>
      </c>
      <c r="E15" s="81">
        <v>148200</v>
      </c>
    </row>
    <row r="16" spans="2:6" x14ac:dyDescent="0.25">
      <c r="B16" s="22" t="s">
        <v>23</v>
      </c>
      <c r="C16" s="83">
        <v>0.01</v>
      </c>
      <c r="D16" s="18"/>
    </row>
    <row r="17" spans="1:17" x14ac:dyDescent="0.25">
      <c r="B17" s="22" t="s">
        <v>24</v>
      </c>
      <c r="C17" s="83">
        <v>8.0000000000000002E-3</v>
      </c>
    </row>
    <row r="18" spans="1:17" x14ac:dyDescent="0.25">
      <c r="C18" s="84" t="s">
        <v>53</v>
      </c>
    </row>
    <row r="21" spans="1:17" s="31" customFormat="1" ht="12.75" customHeight="1" x14ac:dyDescent="0.25">
      <c r="B21" s="110" t="s">
        <v>2</v>
      </c>
      <c r="C21" s="106" t="s">
        <v>10</v>
      </c>
      <c r="D21" s="117" t="s">
        <v>11</v>
      </c>
      <c r="E21" s="117" t="s">
        <v>12</v>
      </c>
      <c r="F21" s="106" t="s">
        <v>13</v>
      </c>
      <c r="G21" s="106" t="s">
        <v>34</v>
      </c>
      <c r="H21" s="99" t="s">
        <v>39</v>
      </c>
      <c r="I21" s="99" t="s">
        <v>38</v>
      </c>
      <c r="J21" s="106" t="s">
        <v>14</v>
      </c>
      <c r="K21" s="99" t="s">
        <v>15</v>
      </c>
      <c r="L21" s="99" t="s">
        <v>16</v>
      </c>
      <c r="M21" s="113"/>
      <c r="N21" s="113"/>
      <c r="O21" s="106" t="s">
        <v>17</v>
      </c>
      <c r="P21" s="106" t="s">
        <v>18</v>
      </c>
      <c r="Q21" s="99" t="s">
        <v>19</v>
      </c>
    </row>
    <row r="22" spans="1:17" s="31" customFormat="1" x14ac:dyDescent="0.25">
      <c r="B22" s="111"/>
      <c r="C22" s="107"/>
      <c r="D22" s="118"/>
      <c r="E22" s="118"/>
      <c r="F22" s="107"/>
      <c r="G22" s="107"/>
      <c r="H22" s="100"/>
      <c r="I22" s="100"/>
      <c r="J22" s="107"/>
      <c r="K22" s="100"/>
      <c r="L22" s="100"/>
      <c r="M22" s="114"/>
      <c r="N22" s="114"/>
      <c r="O22" s="107"/>
      <c r="P22" s="107"/>
      <c r="Q22" s="100"/>
    </row>
    <row r="23" spans="1:17" s="31" customFormat="1" x14ac:dyDescent="0.25">
      <c r="B23" s="112"/>
      <c r="C23" s="108"/>
      <c r="D23" s="119"/>
      <c r="E23" s="119"/>
      <c r="F23" s="108"/>
      <c r="G23" s="108"/>
      <c r="H23" s="101"/>
      <c r="I23" s="101"/>
      <c r="J23" s="108"/>
      <c r="K23" s="101"/>
      <c r="L23" s="101"/>
      <c r="M23" s="69"/>
      <c r="N23" s="69"/>
      <c r="O23" s="108"/>
      <c r="P23" s="108"/>
      <c r="Q23" s="101"/>
    </row>
    <row r="24" spans="1:17" x14ac:dyDescent="0.25">
      <c r="A24" s="85" t="s">
        <v>25</v>
      </c>
      <c r="B24" s="1">
        <f>'Ang1'!$C$4</f>
        <v>0</v>
      </c>
      <c r="C24" s="86">
        <f>'Ang1'!B$35</f>
        <v>0</v>
      </c>
      <c r="D24" s="1">
        <f>'Ang1'!C$35</f>
        <v>0</v>
      </c>
      <c r="E24" s="1">
        <f>'Ang1'!D$35</f>
        <v>0</v>
      </c>
      <c r="F24" s="1">
        <f>'Ang1'!E$35</f>
        <v>0</v>
      </c>
      <c r="G24" s="86">
        <f>'Ang1'!F$35</f>
        <v>0</v>
      </c>
      <c r="H24" s="1">
        <f>'Ang1'!G$35</f>
        <v>0</v>
      </c>
      <c r="I24" s="1">
        <f>'Ang1'!H$35</f>
        <v>0</v>
      </c>
      <c r="J24" s="1">
        <f>'Ang1'!I$35</f>
        <v>0</v>
      </c>
      <c r="K24" s="1">
        <f>'Ang1'!J$35</f>
        <v>0</v>
      </c>
      <c r="L24" s="1">
        <f>'Ang1'!K$35</f>
        <v>0</v>
      </c>
      <c r="M24" s="1">
        <f>'Ang1'!L$35</f>
        <v>0</v>
      </c>
      <c r="N24" s="1">
        <f>'Ang1'!M$35</f>
        <v>0</v>
      </c>
      <c r="O24" s="86">
        <f>'Ang1'!N$35</f>
        <v>0</v>
      </c>
      <c r="P24" s="1">
        <f>'Ang1'!O$35</f>
        <v>0</v>
      </c>
      <c r="Q24" s="86">
        <f>'Ang1'!P$35</f>
        <v>0</v>
      </c>
    </row>
    <row r="25" spans="1:17" x14ac:dyDescent="0.25">
      <c r="A25" s="85" t="s">
        <v>26</v>
      </c>
      <c r="B25" s="1">
        <f>'Ang2'!$C$4</f>
        <v>0</v>
      </c>
      <c r="C25" s="86">
        <f>'Ang2'!B$35</f>
        <v>0</v>
      </c>
      <c r="D25" s="1">
        <f>'Ang2'!C$35</f>
        <v>0</v>
      </c>
      <c r="E25" s="1">
        <f>'Ang2'!D$35</f>
        <v>0</v>
      </c>
      <c r="F25" s="1">
        <f>'Ang2'!E$35</f>
        <v>0</v>
      </c>
      <c r="G25" s="86">
        <f>'Ang2'!F$35</f>
        <v>0</v>
      </c>
      <c r="H25" s="1">
        <f>'Ang2'!G$35</f>
        <v>0</v>
      </c>
      <c r="I25" s="1">
        <f>'Ang2'!H$35</f>
        <v>0</v>
      </c>
      <c r="J25" s="1">
        <f>'Ang2'!I$35</f>
        <v>0</v>
      </c>
      <c r="K25" s="1">
        <f>'Ang2'!J$35</f>
        <v>0</v>
      </c>
      <c r="L25" s="1">
        <f>'Ang2'!K$35</f>
        <v>0</v>
      </c>
      <c r="M25" s="1">
        <f>'Ang2'!L$35</f>
        <v>0</v>
      </c>
      <c r="N25" s="1">
        <f>'Ang2'!M$35</f>
        <v>0</v>
      </c>
      <c r="O25" s="86">
        <f>'Ang2'!N$35</f>
        <v>0</v>
      </c>
      <c r="P25" s="1">
        <f>'Ang2'!O$35</f>
        <v>0</v>
      </c>
      <c r="Q25" s="86">
        <f>'Ang2'!P$35</f>
        <v>0</v>
      </c>
    </row>
    <row r="26" spans="1:17" x14ac:dyDescent="0.25">
      <c r="A26" s="85" t="s">
        <v>27</v>
      </c>
      <c r="B26" s="1">
        <f>'Ang3'!$C$4</f>
        <v>0</v>
      </c>
      <c r="C26" s="86">
        <f>'Ang3'!B$35</f>
        <v>0</v>
      </c>
      <c r="D26" s="1">
        <f>'Ang3'!C$35</f>
        <v>0</v>
      </c>
      <c r="E26" s="1">
        <f>'Ang3'!D$35</f>
        <v>0</v>
      </c>
      <c r="F26" s="1">
        <f>'Ang3'!E$35</f>
        <v>0</v>
      </c>
      <c r="G26" s="86">
        <f>'Ang3'!F$35</f>
        <v>0</v>
      </c>
      <c r="H26" s="1">
        <f>'Ang3'!G$35</f>
        <v>0</v>
      </c>
      <c r="I26" s="1">
        <f>'Ang3'!H$35</f>
        <v>0</v>
      </c>
      <c r="J26" s="1">
        <f>'Ang3'!I$35</f>
        <v>0</v>
      </c>
      <c r="K26" s="1">
        <f>'Ang3'!J$35</f>
        <v>0</v>
      </c>
      <c r="L26" s="1">
        <f>'Ang3'!K$35</f>
        <v>0</v>
      </c>
      <c r="M26" s="1">
        <f>'Ang3'!L$35</f>
        <v>0</v>
      </c>
      <c r="N26" s="1">
        <f>'Ang3'!M$35</f>
        <v>0</v>
      </c>
      <c r="O26" s="86">
        <f>'Ang3'!N$35</f>
        <v>0</v>
      </c>
      <c r="P26" s="1">
        <f>'Ang3'!O$35</f>
        <v>0</v>
      </c>
      <c r="Q26" s="86">
        <f>'Ang3'!P$35</f>
        <v>0</v>
      </c>
    </row>
    <row r="27" spans="1:17" x14ac:dyDescent="0.25">
      <c r="A27" s="85" t="s">
        <v>28</v>
      </c>
      <c r="B27" s="1">
        <f>'Ang4'!$C$4</f>
        <v>0</v>
      </c>
      <c r="C27" s="86">
        <f>'Ang4'!B$35</f>
        <v>0</v>
      </c>
      <c r="D27" s="1">
        <f>'Ang4'!C$35</f>
        <v>0</v>
      </c>
      <c r="E27" s="1">
        <f>'Ang4'!D$35</f>
        <v>0</v>
      </c>
      <c r="F27" s="1">
        <f>'Ang4'!E$35</f>
        <v>0</v>
      </c>
      <c r="G27" s="86">
        <f>'Ang4'!F$35</f>
        <v>0</v>
      </c>
      <c r="H27" s="1">
        <f>'Ang4'!G$35</f>
        <v>0</v>
      </c>
      <c r="I27" s="1">
        <f>'Ang4'!H$35</f>
        <v>0</v>
      </c>
      <c r="J27" s="1">
        <f>'Ang4'!I$35</f>
        <v>0</v>
      </c>
      <c r="K27" s="1">
        <f>'Ang4'!J$35</f>
        <v>0</v>
      </c>
      <c r="L27" s="1">
        <f>'Ang4'!K$35</f>
        <v>0</v>
      </c>
      <c r="M27" s="1">
        <f>'Ang4'!L$35</f>
        <v>0</v>
      </c>
      <c r="N27" s="1">
        <f>'Ang4'!M$35</f>
        <v>0</v>
      </c>
      <c r="O27" s="86">
        <f>'Ang4'!N$35</f>
        <v>0</v>
      </c>
      <c r="P27" s="1">
        <f>'Ang4'!O$35</f>
        <v>0</v>
      </c>
      <c r="Q27" s="86">
        <f>'Ang4'!P$35</f>
        <v>0</v>
      </c>
    </row>
    <row r="28" spans="1:17" x14ac:dyDescent="0.25">
      <c r="A28" s="85" t="s">
        <v>29</v>
      </c>
      <c r="B28" s="1">
        <f>'Ang5'!$C$4</f>
        <v>0</v>
      </c>
      <c r="C28" s="86">
        <f>'Ang5'!B$35</f>
        <v>0</v>
      </c>
      <c r="D28" s="1">
        <f>'Ang5'!C$35</f>
        <v>0</v>
      </c>
      <c r="E28" s="1">
        <f>'Ang5'!D$35</f>
        <v>0</v>
      </c>
      <c r="F28" s="1">
        <f>'Ang5'!E$35</f>
        <v>0</v>
      </c>
      <c r="G28" s="86">
        <f>'Ang5'!F$35</f>
        <v>0</v>
      </c>
      <c r="H28" s="1">
        <f>'Ang5'!G$35</f>
        <v>0</v>
      </c>
      <c r="I28" s="1">
        <f>'Ang5'!H$35</f>
        <v>0</v>
      </c>
      <c r="J28" s="1">
        <f>'Ang5'!I$35</f>
        <v>0</v>
      </c>
      <c r="K28" s="1">
        <f>'Ang5'!J$35</f>
        <v>0</v>
      </c>
      <c r="L28" s="1">
        <f>'Ang5'!K$35</f>
        <v>0</v>
      </c>
      <c r="M28" s="1">
        <f>'Ang5'!L$35</f>
        <v>0</v>
      </c>
      <c r="N28" s="1">
        <f>'Ang5'!M$35</f>
        <v>0</v>
      </c>
      <c r="O28" s="86">
        <f>'Ang5'!N$35</f>
        <v>0</v>
      </c>
      <c r="P28" s="1">
        <f>'Ang5'!O$35</f>
        <v>0</v>
      </c>
      <c r="Q28" s="86">
        <f>'Ang5'!P$35</f>
        <v>0</v>
      </c>
    </row>
    <row r="29" spans="1:17" x14ac:dyDescent="0.25">
      <c r="A29" s="85" t="s">
        <v>30</v>
      </c>
      <c r="B29" s="1">
        <f>'Ang6'!$C$4</f>
        <v>0</v>
      </c>
      <c r="C29" s="86">
        <f>'Ang6'!B$35</f>
        <v>0</v>
      </c>
      <c r="D29" s="1">
        <f>'Ang6'!C$35</f>
        <v>0</v>
      </c>
      <c r="E29" s="1">
        <f>'Ang6'!D$35</f>
        <v>0</v>
      </c>
      <c r="F29" s="1">
        <f>'Ang6'!E$35</f>
        <v>0</v>
      </c>
      <c r="G29" s="86">
        <f>'Ang6'!F$35</f>
        <v>0</v>
      </c>
      <c r="H29" s="1">
        <f>'Ang6'!G$35</f>
        <v>0</v>
      </c>
      <c r="I29" s="1">
        <f>'Ang6'!H$35</f>
        <v>0</v>
      </c>
      <c r="J29" s="1">
        <f>'Ang6'!I$35</f>
        <v>0</v>
      </c>
      <c r="K29" s="1">
        <f>'Ang6'!J$35</f>
        <v>0</v>
      </c>
      <c r="L29" s="1">
        <f>'Ang6'!K$35</f>
        <v>0</v>
      </c>
      <c r="M29" s="1">
        <f>'Ang6'!L$35</f>
        <v>0</v>
      </c>
      <c r="N29" s="1">
        <f>'Ang6'!M$35</f>
        <v>0</v>
      </c>
      <c r="O29" s="86">
        <f>'Ang6'!N$35</f>
        <v>0</v>
      </c>
      <c r="P29" s="1">
        <f>'Ang6'!O$35</f>
        <v>0</v>
      </c>
      <c r="Q29" s="86">
        <f>'Ang6'!P$35</f>
        <v>0</v>
      </c>
    </row>
    <row r="30" spans="1:17" x14ac:dyDescent="0.25">
      <c r="A30" s="85" t="s">
        <v>31</v>
      </c>
      <c r="B30" s="1">
        <f>'Ang7'!$C$4</f>
        <v>0</v>
      </c>
      <c r="C30" s="86">
        <f>'Ang7'!B$35</f>
        <v>0</v>
      </c>
      <c r="D30" s="1">
        <f>'Ang7'!C$35</f>
        <v>0</v>
      </c>
      <c r="E30" s="1">
        <f>'Ang7'!D$35</f>
        <v>0</v>
      </c>
      <c r="F30" s="1">
        <f>'Ang7'!E$35</f>
        <v>0</v>
      </c>
      <c r="G30" s="86">
        <f>'Ang7'!F$35</f>
        <v>0</v>
      </c>
      <c r="H30" s="1">
        <f>'Ang7'!G$35</f>
        <v>0</v>
      </c>
      <c r="I30" s="1">
        <f>'Ang7'!H$35</f>
        <v>0</v>
      </c>
      <c r="J30" s="1">
        <f>'Ang7'!I$35</f>
        <v>0</v>
      </c>
      <c r="K30" s="1">
        <f>'Ang7'!J$35</f>
        <v>0</v>
      </c>
      <c r="L30" s="1">
        <f>'Ang7'!K$35</f>
        <v>0</v>
      </c>
      <c r="M30" s="1">
        <f>'Ang7'!L$35</f>
        <v>0</v>
      </c>
      <c r="N30" s="1">
        <f>'Ang7'!M$35</f>
        <v>0</v>
      </c>
      <c r="O30" s="86">
        <f>'Ang7'!N$35</f>
        <v>0</v>
      </c>
      <c r="P30" s="1">
        <f>'Ang7'!O$35</f>
        <v>0</v>
      </c>
      <c r="Q30" s="86">
        <f>'Ang7'!P$35</f>
        <v>0</v>
      </c>
    </row>
    <row r="31" spans="1:17" x14ac:dyDescent="0.25">
      <c r="A31" s="85" t="s">
        <v>57</v>
      </c>
      <c r="B31" s="1">
        <f>'Ang8'!$C$4</f>
        <v>0</v>
      </c>
      <c r="C31" s="86">
        <f>'Ang8'!B$35</f>
        <v>0</v>
      </c>
      <c r="D31" s="1">
        <f>'Ang8'!C$35</f>
        <v>0</v>
      </c>
      <c r="E31" s="1">
        <f>'Ang8'!D$35</f>
        <v>0</v>
      </c>
      <c r="F31" s="1">
        <f>'Ang8'!E$35</f>
        <v>0</v>
      </c>
      <c r="G31" s="86">
        <f>'Ang8'!F$35</f>
        <v>0</v>
      </c>
      <c r="H31" s="1">
        <f>'Ang8'!G$35</f>
        <v>0</v>
      </c>
      <c r="I31" s="1">
        <f>'Ang8'!H$35</f>
        <v>0</v>
      </c>
      <c r="J31" s="1">
        <f>'Ang8'!I$35</f>
        <v>0</v>
      </c>
      <c r="K31" s="1">
        <f>'Ang8'!J$35</f>
        <v>0</v>
      </c>
      <c r="L31" s="1">
        <f>'Ang8'!K$35</f>
        <v>0</v>
      </c>
      <c r="M31" s="1">
        <f>'Ang8'!L$35</f>
        <v>0</v>
      </c>
      <c r="N31" s="1">
        <f>'Ang8'!M$35</f>
        <v>0</v>
      </c>
      <c r="O31" s="86">
        <f>'Ang8'!N$35</f>
        <v>0</v>
      </c>
      <c r="P31" s="1">
        <f>'Ang8'!O$35</f>
        <v>0</v>
      </c>
      <c r="Q31" s="86">
        <f>'Ang8'!P$35</f>
        <v>0</v>
      </c>
    </row>
    <row r="32" spans="1:17" x14ac:dyDescent="0.25">
      <c r="A32" s="85" t="s">
        <v>58</v>
      </c>
      <c r="B32" s="1">
        <f>'Ang9'!$C$4</f>
        <v>0</v>
      </c>
      <c r="C32" s="86">
        <f>'Ang9'!B$35</f>
        <v>0</v>
      </c>
      <c r="D32" s="1">
        <f>'Ang9'!C$35</f>
        <v>0</v>
      </c>
      <c r="E32" s="1">
        <f>'Ang9'!D$35</f>
        <v>0</v>
      </c>
      <c r="F32" s="1">
        <f>'Ang9'!E$35</f>
        <v>0</v>
      </c>
      <c r="G32" s="86">
        <f>'Ang9'!F$35</f>
        <v>0</v>
      </c>
      <c r="H32" s="1">
        <f>'Ang9'!G$35</f>
        <v>0</v>
      </c>
      <c r="I32" s="1">
        <f>'Ang9'!H$35</f>
        <v>0</v>
      </c>
      <c r="J32" s="1">
        <f>'Ang9'!I$35</f>
        <v>0</v>
      </c>
      <c r="K32" s="1">
        <f>'Ang9'!J$35</f>
        <v>0</v>
      </c>
      <c r="L32" s="1">
        <f>'Ang9'!K$35</f>
        <v>0</v>
      </c>
      <c r="M32" s="1">
        <f>'Ang9'!L$35</f>
        <v>0</v>
      </c>
      <c r="N32" s="1">
        <f>'Ang9'!M$35</f>
        <v>0</v>
      </c>
      <c r="O32" s="86">
        <f>'Ang9'!N$35</f>
        <v>0</v>
      </c>
      <c r="P32" s="1">
        <f>'Ang9'!O$35</f>
        <v>0</v>
      </c>
      <c r="Q32" s="86">
        <f>'Ang9'!P$35</f>
        <v>0</v>
      </c>
    </row>
    <row r="33" spans="1:17" x14ac:dyDescent="0.25">
      <c r="A33" s="85" t="s">
        <v>59</v>
      </c>
      <c r="B33" s="1">
        <f>'Ang10'!$C$4</f>
        <v>0</v>
      </c>
      <c r="C33" s="86">
        <f>'Ang10'!B$35</f>
        <v>0</v>
      </c>
      <c r="D33" s="1">
        <f>'Ang10'!C$35</f>
        <v>0</v>
      </c>
      <c r="E33" s="1">
        <f>'Ang10'!D$35</f>
        <v>0</v>
      </c>
      <c r="F33" s="1">
        <f>'Ang10'!E$35</f>
        <v>0</v>
      </c>
      <c r="G33" s="86">
        <f>'Ang10'!F$35</f>
        <v>0</v>
      </c>
      <c r="H33" s="1">
        <f>'Ang10'!G$35</f>
        <v>0</v>
      </c>
      <c r="I33" s="1">
        <f>'Ang10'!H$35</f>
        <v>0</v>
      </c>
      <c r="J33" s="1">
        <f>'Ang10'!I$35</f>
        <v>0</v>
      </c>
      <c r="K33" s="1">
        <f>'Ang10'!J$35</f>
        <v>0</v>
      </c>
      <c r="L33" s="1">
        <f>'Ang10'!K$35</f>
        <v>0</v>
      </c>
      <c r="M33" s="1">
        <f>'Ang10'!L$35</f>
        <v>0</v>
      </c>
      <c r="N33" s="1">
        <f>'Ang10'!M$35</f>
        <v>0</v>
      </c>
      <c r="O33" s="86">
        <f>'Ang10'!N$35</f>
        <v>0</v>
      </c>
      <c r="P33" s="1">
        <f>'Ang10'!O$35</f>
        <v>0</v>
      </c>
      <c r="Q33" s="86">
        <f>'Ang10'!P$35</f>
        <v>0</v>
      </c>
    </row>
    <row r="34" spans="1:17" x14ac:dyDescent="0.25">
      <c r="A34" s="85" t="s">
        <v>60</v>
      </c>
      <c r="B34" s="1">
        <f>'Ang11'!$C$4</f>
        <v>0</v>
      </c>
      <c r="C34" s="86">
        <f>'Ang11'!B$35</f>
        <v>0</v>
      </c>
      <c r="D34" s="1">
        <f>'Ang11'!C$35</f>
        <v>0</v>
      </c>
      <c r="E34" s="1">
        <f>'Ang11'!D$35</f>
        <v>0</v>
      </c>
      <c r="F34" s="1">
        <f>'Ang11'!E$35</f>
        <v>0</v>
      </c>
      <c r="G34" s="86">
        <f>'Ang11'!F$35</f>
        <v>0</v>
      </c>
      <c r="H34" s="1">
        <f>'Ang11'!G$35</f>
        <v>0</v>
      </c>
      <c r="I34" s="1">
        <f>'Ang11'!H$35</f>
        <v>0</v>
      </c>
      <c r="J34" s="1">
        <f>'Ang11'!I$35</f>
        <v>0</v>
      </c>
      <c r="K34" s="1">
        <f>'Ang11'!J$35</f>
        <v>0</v>
      </c>
      <c r="L34" s="1">
        <f>'Ang11'!K$35</f>
        <v>0</v>
      </c>
      <c r="M34" s="1">
        <f>'Ang11'!L$35</f>
        <v>0</v>
      </c>
      <c r="N34" s="1">
        <f>'Ang11'!M$35</f>
        <v>0</v>
      </c>
      <c r="O34" s="86">
        <f>'Ang11'!N$35</f>
        <v>0</v>
      </c>
      <c r="P34" s="1">
        <f>'Ang11'!O$35</f>
        <v>0</v>
      </c>
      <c r="Q34" s="86">
        <f>'Ang11'!P$35</f>
        <v>0</v>
      </c>
    </row>
    <row r="35" spans="1:17" x14ac:dyDescent="0.25">
      <c r="A35" s="85" t="s">
        <v>61</v>
      </c>
      <c r="B35" s="1">
        <f>'Ang12'!$C$4</f>
        <v>0</v>
      </c>
      <c r="C35" s="86">
        <f>'Ang12'!B$35</f>
        <v>0</v>
      </c>
      <c r="D35" s="1">
        <f>'Ang12'!C$35</f>
        <v>0</v>
      </c>
      <c r="E35" s="1">
        <f>'Ang12'!D$35</f>
        <v>0</v>
      </c>
      <c r="F35" s="1">
        <f>'Ang12'!E$35</f>
        <v>0</v>
      </c>
      <c r="G35" s="86">
        <f>'Ang12'!F$35</f>
        <v>0</v>
      </c>
      <c r="H35" s="1">
        <f>'Ang12'!G$35</f>
        <v>0</v>
      </c>
      <c r="I35" s="1">
        <f>'Ang12'!H$35</f>
        <v>0</v>
      </c>
      <c r="J35" s="1">
        <f>'Ang12'!I$35</f>
        <v>0</v>
      </c>
      <c r="K35" s="1">
        <f>'Ang12'!J$35</f>
        <v>0</v>
      </c>
      <c r="L35" s="1">
        <f>'Ang12'!K$35</f>
        <v>0</v>
      </c>
      <c r="M35" s="1">
        <f>'Ang12'!L$35</f>
        <v>0</v>
      </c>
      <c r="N35" s="1">
        <f>'Ang12'!M$35</f>
        <v>0</v>
      </c>
      <c r="O35" s="86">
        <f>'Ang12'!N$35</f>
        <v>0</v>
      </c>
      <c r="P35" s="1">
        <f>'Ang12'!O$35</f>
        <v>0</v>
      </c>
      <c r="Q35" s="86">
        <f>'Ang12'!P$35</f>
        <v>0</v>
      </c>
    </row>
    <row r="36" spans="1:17" x14ac:dyDescent="0.25">
      <c r="A36" s="85" t="s">
        <v>62</v>
      </c>
      <c r="B36" s="1">
        <f>'Ang13'!$C$4</f>
        <v>0</v>
      </c>
      <c r="C36" s="86">
        <f>'Ang13'!B$35</f>
        <v>0</v>
      </c>
      <c r="D36" s="1">
        <f>'Ang13'!C$35</f>
        <v>0</v>
      </c>
      <c r="E36" s="1">
        <f>'Ang13'!D$35</f>
        <v>0</v>
      </c>
      <c r="F36" s="1">
        <f>'Ang13'!E$35</f>
        <v>0</v>
      </c>
      <c r="G36" s="86">
        <f>'Ang13'!F$35</f>
        <v>0</v>
      </c>
      <c r="H36" s="1">
        <f>'Ang13'!G$35</f>
        <v>0</v>
      </c>
      <c r="I36" s="1">
        <f>'Ang13'!H$35</f>
        <v>0</v>
      </c>
      <c r="J36" s="1">
        <f>'Ang13'!I$35</f>
        <v>0</v>
      </c>
      <c r="K36" s="1">
        <f>'Ang13'!J$35</f>
        <v>0</v>
      </c>
      <c r="L36" s="1">
        <f>'Ang13'!K$35</f>
        <v>0</v>
      </c>
      <c r="M36" s="1">
        <f>'Ang13'!L$35</f>
        <v>0</v>
      </c>
      <c r="N36" s="1">
        <f>'Ang13'!M$35</f>
        <v>0</v>
      </c>
      <c r="O36" s="86">
        <f>'Ang13'!N$35</f>
        <v>0</v>
      </c>
      <c r="P36" s="1">
        <f>'Ang13'!O$35</f>
        <v>0</v>
      </c>
      <c r="Q36" s="86">
        <f>'Ang13'!P$35</f>
        <v>0</v>
      </c>
    </row>
    <row r="37" spans="1:17" x14ac:dyDescent="0.25">
      <c r="A37" s="85" t="s">
        <v>63</v>
      </c>
      <c r="B37" s="1">
        <f>'Ang14'!$C$4</f>
        <v>0</v>
      </c>
      <c r="C37" s="86">
        <f>'Ang14'!B$35</f>
        <v>0</v>
      </c>
      <c r="D37" s="1">
        <f>'Ang14'!C$35</f>
        <v>0</v>
      </c>
      <c r="E37" s="1">
        <f>'Ang14'!D$35</f>
        <v>0</v>
      </c>
      <c r="F37" s="1">
        <f>'Ang14'!E$35</f>
        <v>0</v>
      </c>
      <c r="G37" s="86">
        <f>'Ang14'!F$35</f>
        <v>0</v>
      </c>
      <c r="H37" s="1">
        <f>'Ang14'!G$35</f>
        <v>0</v>
      </c>
      <c r="I37" s="1">
        <f>'Ang14'!H$35</f>
        <v>0</v>
      </c>
      <c r="J37" s="1">
        <f>'Ang14'!I$35</f>
        <v>0</v>
      </c>
      <c r="K37" s="1">
        <f>'Ang14'!J$35</f>
        <v>0</v>
      </c>
      <c r="L37" s="1">
        <f>'Ang14'!K$35</f>
        <v>0</v>
      </c>
      <c r="M37" s="1">
        <f>'Ang14'!L$35</f>
        <v>0</v>
      </c>
      <c r="N37" s="1">
        <f>'Ang14'!M$35</f>
        <v>0</v>
      </c>
      <c r="O37" s="86">
        <f>'Ang14'!N$35</f>
        <v>0</v>
      </c>
      <c r="P37" s="1">
        <f>'Ang14'!O$35</f>
        <v>0</v>
      </c>
      <c r="Q37" s="86">
        <f>'Ang14'!P$35</f>
        <v>0</v>
      </c>
    </row>
    <row r="38" spans="1:17" x14ac:dyDescent="0.25">
      <c r="A38" s="85" t="s">
        <v>64</v>
      </c>
      <c r="B38" s="1">
        <f>'Ang15'!$C$4</f>
        <v>0</v>
      </c>
      <c r="C38" s="86">
        <f>'Ang15'!B$35</f>
        <v>0</v>
      </c>
      <c r="D38" s="1">
        <f>'Ang15'!C$35</f>
        <v>0</v>
      </c>
      <c r="E38" s="1">
        <f>'Ang15'!D$35</f>
        <v>0</v>
      </c>
      <c r="F38" s="1">
        <f>'Ang15'!E$35</f>
        <v>0</v>
      </c>
      <c r="G38" s="86">
        <f>'Ang15'!F$35</f>
        <v>0</v>
      </c>
      <c r="H38" s="1">
        <f>'Ang15'!G$35</f>
        <v>0</v>
      </c>
      <c r="I38" s="1">
        <f>'Ang15'!H$35</f>
        <v>0</v>
      </c>
      <c r="J38" s="1">
        <f>'Ang15'!I$35</f>
        <v>0</v>
      </c>
      <c r="K38" s="1">
        <f>'Ang15'!J$35</f>
        <v>0</v>
      </c>
      <c r="L38" s="1">
        <f>'Ang15'!K$35</f>
        <v>0</v>
      </c>
      <c r="M38" s="1">
        <f>'Ang15'!L$35</f>
        <v>0</v>
      </c>
      <c r="N38" s="1">
        <f>'Ang15'!M$35</f>
        <v>0</v>
      </c>
      <c r="O38" s="86">
        <f>'Ang15'!N$35</f>
        <v>0</v>
      </c>
      <c r="P38" s="1">
        <f>'Ang15'!O$35</f>
        <v>0</v>
      </c>
      <c r="Q38" s="86">
        <f>'Ang15'!P$35</f>
        <v>0</v>
      </c>
    </row>
    <row r="39" spans="1:17" x14ac:dyDescent="0.25">
      <c r="A39" s="85" t="s">
        <v>65</v>
      </c>
      <c r="B39" s="1">
        <f>'Ang16'!$C$4</f>
        <v>0</v>
      </c>
      <c r="C39" s="86">
        <f>'Ang16'!B$35</f>
        <v>0</v>
      </c>
      <c r="D39" s="1">
        <f>'Ang16'!C$35</f>
        <v>0</v>
      </c>
      <c r="E39" s="1">
        <f>'Ang16'!D$35</f>
        <v>0</v>
      </c>
      <c r="F39" s="1">
        <f>'Ang16'!E$35</f>
        <v>0</v>
      </c>
      <c r="G39" s="86">
        <f>'Ang16'!F$35</f>
        <v>0</v>
      </c>
      <c r="H39" s="1">
        <f>'Ang16'!G$35</f>
        <v>0</v>
      </c>
      <c r="I39" s="1">
        <f>'Ang16'!H$35</f>
        <v>0</v>
      </c>
      <c r="J39" s="1">
        <f>'Ang16'!I$35</f>
        <v>0</v>
      </c>
      <c r="K39" s="1">
        <f>'Ang16'!J$35</f>
        <v>0</v>
      </c>
      <c r="L39" s="1">
        <f>'Ang16'!K$35</f>
        <v>0</v>
      </c>
      <c r="M39" s="1">
        <f>'Ang16'!L$35</f>
        <v>0</v>
      </c>
      <c r="N39" s="1">
        <f>'Ang16'!M$35</f>
        <v>0</v>
      </c>
      <c r="O39" s="86">
        <f>'Ang16'!N$35</f>
        <v>0</v>
      </c>
      <c r="P39" s="1">
        <f>'Ang16'!O$35</f>
        <v>0</v>
      </c>
      <c r="Q39" s="86">
        <f>'Ang16'!P$35</f>
        <v>0</v>
      </c>
    </row>
    <row r="40" spans="1:17" x14ac:dyDescent="0.25">
      <c r="A40" s="85" t="s">
        <v>66</v>
      </c>
      <c r="B40" s="1">
        <f>'Ang17'!$C$4</f>
        <v>0</v>
      </c>
      <c r="C40" s="86">
        <f>'Ang17'!B$35</f>
        <v>0</v>
      </c>
      <c r="D40" s="1">
        <f>'Ang17'!C$35</f>
        <v>0</v>
      </c>
      <c r="E40" s="1">
        <f>'Ang17'!D$35</f>
        <v>0</v>
      </c>
      <c r="F40" s="1">
        <f>'Ang17'!E$35</f>
        <v>0</v>
      </c>
      <c r="G40" s="86">
        <f>'Ang17'!F$35</f>
        <v>0</v>
      </c>
      <c r="H40" s="1">
        <f>'Ang17'!G$35</f>
        <v>0</v>
      </c>
      <c r="I40" s="1">
        <f>'Ang17'!H$35</f>
        <v>0</v>
      </c>
      <c r="J40" s="1">
        <f>'Ang17'!I$35</f>
        <v>0</v>
      </c>
      <c r="K40" s="1">
        <f>'Ang17'!J$35</f>
        <v>0</v>
      </c>
      <c r="L40" s="1">
        <f>'Ang17'!K$35</f>
        <v>0</v>
      </c>
      <c r="M40" s="1">
        <f>'Ang17'!L$35</f>
        <v>0</v>
      </c>
      <c r="N40" s="1">
        <f>'Ang17'!M$35</f>
        <v>0</v>
      </c>
      <c r="O40" s="86">
        <f>'Ang17'!N$35</f>
        <v>0</v>
      </c>
      <c r="P40" s="1">
        <f>'Ang17'!O$35</f>
        <v>0</v>
      </c>
      <c r="Q40" s="86">
        <f>'Ang17'!P$35</f>
        <v>0</v>
      </c>
    </row>
    <row r="41" spans="1:17" x14ac:dyDescent="0.25">
      <c r="A41" s="85" t="s">
        <v>67</v>
      </c>
      <c r="B41" s="1">
        <f>'Ang18'!$C$4</f>
        <v>0</v>
      </c>
      <c r="C41" s="86">
        <f>'Ang18'!B$35</f>
        <v>0</v>
      </c>
      <c r="D41" s="1">
        <f>'Ang18'!C$35</f>
        <v>0</v>
      </c>
      <c r="E41" s="1">
        <f>'Ang18'!D$35</f>
        <v>0</v>
      </c>
      <c r="F41" s="1">
        <f>'Ang18'!E$35</f>
        <v>0</v>
      </c>
      <c r="G41" s="86">
        <f>'Ang18'!F$35</f>
        <v>0</v>
      </c>
      <c r="H41" s="1">
        <f>'Ang18'!G$35</f>
        <v>0</v>
      </c>
      <c r="I41" s="1">
        <f>'Ang18'!H$35</f>
        <v>0</v>
      </c>
      <c r="J41" s="1">
        <f>'Ang18'!I$35</f>
        <v>0</v>
      </c>
      <c r="K41" s="1">
        <f>'Ang18'!J$35</f>
        <v>0</v>
      </c>
      <c r="L41" s="1">
        <f>'Ang18'!K$35</f>
        <v>0</v>
      </c>
      <c r="M41" s="1">
        <f>'Ang18'!L$35</f>
        <v>0</v>
      </c>
      <c r="N41" s="1">
        <f>'Ang18'!M$35</f>
        <v>0</v>
      </c>
      <c r="O41" s="86">
        <f>'Ang18'!N$35</f>
        <v>0</v>
      </c>
      <c r="P41" s="1">
        <f>'Ang18'!O$35</f>
        <v>0</v>
      </c>
      <c r="Q41" s="86">
        <f>'Ang18'!P$35</f>
        <v>0</v>
      </c>
    </row>
    <row r="42" spans="1:17" x14ac:dyDescent="0.25">
      <c r="A42" s="85" t="s">
        <v>68</v>
      </c>
      <c r="B42" s="1">
        <f>'Ang19'!$C$4</f>
        <v>0</v>
      </c>
      <c r="C42" s="86">
        <f>'Ang19'!B$35</f>
        <v>0</v>
      </c>
      <c r="D42" s="1">
        <f>'Ang19'!C$35</f>
        <v>0</v>
      </c>
      <c r="E42" s="1">
        <f>'Ang19'!D$35</f>
        <v>0</v>
      </c>
      <c r="F42" s="1">
        <f>'Ang19'!E$35</f>
        <v>0</v>
      </c>
      <c r="G42" s="86">
        <f>'Ang19'!F$35</f>
        <v>0</v>
      </c>
      <c r="H42" s="1">
        <f>'Ang19'!G$35</f>
        <v>0</v>
      </c>
      <c r="I42" s="1">
        <f>'Ang19'!H$35</f>
        <v>0</v>
      </c>
      <c r="J42" s="1">
        <f>'Ang19'!I$35</f>
        <v>0</v>
      </c>
      <c r="K42" s="1">
        <f>'Ang19'!J$35</f>
        <v>0</v>
      </c>
      <c r="L42" s="1">
        <f>'Ang19'!K$35</f>
        <v>0</v>
      </c>
      <c r="M42" s="1">
        <f>'Ang19'!L$35</f>
        <v>0</v>
      </c>
      <c r="N42" s="1">
        <f>'Ang19'!M$35</f>
        <v>0</v>
      </c>
      <c r="O42" s="86">
        <f>'Ang19'!N$35</f>
        <v>0</v>
      </c>
      <c r="P42" s="1">
        <f>'Ang19'!O$35</f>
        <v>0</v>
      </c>
      <c r="Q42" s="86">
        <f>'Ang19'!P$35</f>
        <v>0</v>
      </c>
    </row>
    <row r="43" spans="1:17" x14ac:dyDescent="0.25">
      <c r="A43" s="85" t="s">
        <v>69</v>
      </c>
      <c r="B43" s="1">
        <f>'Ang20'!$C$4</f>
        <v>0</v>
      </c>
      <c r="C43" s="86">
        <f>'Ang20'!B$35</f>
        <v>0</v>
      </c>
      <c r="D43" s="1">
        <f>'Ang20'!C$35</f>
        <v>0</v>
      </c>
      <c r="E43" s="1">
        <f>'Ang20'!D$35</f>
        <v>0</v>
      </c>
      <c r="F43" s="1">
        <f>'Ang20'!E$35</f>
        <v>0</v>
      </c>
      <c r="G43" s="86">
        <f>'Ang20'!F$35</f>
        <v>0</v>
      </c>
      <c r="H43" s="1">
        <f>'Ang20'!G$35</f>
        <v>0</v>
      </c>
      <c r="I43" s="1">
        <f>'Ang20'!H$35</f>
        <v>0</v>
      </c>
      <c r="J43" s="1">
        <f>'Ang20'!I$35</f>
        <v>0</v>
      </c>
      <c r="K43" s="1">
        <f>'Ang20'!J$35</f>
        <v>0</v>
      </c>
      <c r="L43" s="1">
        <f>'Ang20'!K$35</f>
        <v>0</v>
      </c>
      <c r="M43" s="1">
        <f>'Ang20'!L$35</f>
        <v>0</v>
      </c>
      <c r="N43" s="1">
        <f>'Ang20'!M$35</f>
        <v>0</v>
      </c>
      <c r="O43" s="86">
        <f>'Ang20'!N$35</f>
        <v>0</v>
      </c>
      <c r="P43" s="1">
        <f>'Ang20'!O$35</f>
        <v>0</v>
      </c>
      <c r="Q43" s="86">
        <f>'Ang20'!P$35</f>
        <v>0</v>
      </c>
    </row>
    <row r="44" spans="1:17" ht="15" thickBot="1" x14ac:dyDescent="0.3">
      <c r="B44" s="87" t="s">
        <v>0</v>
      </c>
      <c r="C44" s="88">
        <f t="shared" ref="C44:Q44" si="0">SUM(C24:C43)</f>
        <v>0</v>
      </c>
      <c r="D44" s="89">
        <f t="shared" si="0"/>
        <v>0</v>
      </c>
      <c r="E44" s="89">
        <f t="shared" si="0"/>
        <v>0</v>
      </c>
      <c r="F44" s="89">
        <f t="shared" si="0"/>
        <v>0</v>
      </c>
      <c r="G44" s="88">
        <f t="shared" si="0"/>
        <v>0</v>
      </c>
      <c r="H44" s="89">
        <f t="shared" si="0"/>
        <v>0</v>
      </c>
      <c r="I44" s="89">
        <f t="shared" si="0"/>
        <v>0</v>
      </c>
      <c r="J44" s="89">
        <f t="shared" si="0"/>
        <v>0</v>
      </c>
      <c r="K44" s="89">
        <f t="shared" si="0"/>
        <v>0</v>
      </c>
      <c r="L44" s="89">
        <f t="shared" si="0"/>
        <v>0</v>
      </c>
      <c r="M44" s="89">
        <f t="shared" si="0"/>
        <v>0</v>
      </c>
      <c r="N44" s="89">
        <f t="shared" si="0"/>
        <v>0</v>
      </c>
      <c r="O44" s="88">
        <f t="shared" si="0"/>
        <v>0</v>
      </c>
      <c r="P44" s="88">
        <f t="shared" si="0"/>
        <v>0</v>
      </c>
      <c r="Q44" s="88">
        <f t="shared" si="0"/>
        <v>0</v>
      </c>
    </row>
    <row r="45" spans="1:17" ht="16.5" customHeight="1" thickTop="1" x14ac:dyDescent="0.25">
      <c r="B45" s="87"/>
      <c r="C45" s="1"/>
      <c r="D45" s="1"/>
      <c r="E45" s="1"/>
      <c r="F45" s="1"/>
      <c r="G45" s="105" t="str">
        <f>IF(H44=0,"","Total AHV+ALV:")</f>
        <v/>
      </c>
      <c r="H45" s="105"/>
      <c r="I45" s="90" t="str">
        <f>IF(H44=0,"",H44+I44)</f>
        <v/>
      </c>
      <c r="J45" s="105" t="str">
        <f>IF(H44=0,"","Total AHV+ALV+NBU:")</f>
        <v/>
      </c>
      <c r="K45" s="105"/>
      <c r="L45" s="90" t="str">
        <f>IF(G44=0,"",I45+K44)</f>
        <v/>
      </c>
      <c r="M45" s="90"/>
      <c r="N45" s="1"/>
      <c r="O45" s="1"/>
      <c r="P45" s="1"/>
      <c r="Q45" s="86"/>
    </row>
    <row r="46" spans="1:17" ht="15.75" customHeight="1" x14ac:dyDescent="0.25">
      <c r="B46" s="87"/>
      <c r="C46" s="1"/>
      <c r="D46" s="1"/>
      <c r="E46" s="1"/>
      <c r="G46" s="1"/>
      <c r="J46" s="1"/>
      <c r="K46" s="1"/>
      <c r="L46" s="1"/>
      <c r="M46" s="1"/>
      <c r="N46" s="1"/>
      <c r="O46" s="115" t="s">
        <v>32</v>
      </c>
      <c r="P46" s="116"/>
      <c r="Q46" s="91">
        <f>C44+D44+E44+F44-H44-I44-J44-K44-L44-M44-N44+P44</f>
        <v>0</v>
      </c>
    </row>
    <row r="47" spans="1:17" x14ac:dyDescent="0.25">
      <c r="B47" s="8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41" customFormat="1" ht="16.5" x14ac:dyDescent="0.3">
      <c r="B48" s="48" t="s">
        <v>35</v>
      </c>
      <c r="Q48" s="53"/>
    </row>
    <row r="49" spans="2:17" s="41" customFormat="1" ht="16.5" x14ac:dyDescent="0.3"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4"/>
    </row>
    <row r="50" spans="2:17" ht="16.5" x14ac:dyDescent="0.3"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4"/>
    </row>
    <row r="51" spans="2:17" ht="16.5" x14ac:dyDescent="0.3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4"/>
    </row>
    <row r="52" spans="2:17" ht="16.5" x14ac:dyDescent="0.3">
      <c r="B52" s="102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4"/>
    </row>
    <row r="53" spans="2:17" ht="16.5" x14ac:dyDescent="0.3">
      <c r="B53" s="102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4"/>
    </row>
    <row r="54" spans="2:17" ht="16.5" x14ac:dyDescent="0.3">
      <c r="B54" s="102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4"/>
    </row>
    <row r="55" spans="2:17" ht="16.5" x14ac:dyDescent="0.3"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2:17" ht="16.5" x14ac:dyDescent="0.3"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61" spans="2:17" s="41" customFormat="1" ht="16.5" x14ac:dyDescent="0.3">
      <c r="B61" s="48"/>
    </row>
    <row r="62" spans="2:17" s="41" customFormat="1" ht="16.5" x14ac:dyDescent="0.3">
      <c r="B62" s="58"/>
      <c r="I62" s="57"/>
      <c r="Q62" s="57"/>
    </row>
    <row r="63" spans="2:17" s="41" customFormat="1" ht="16.5" x14ac:dyDescent="0.3">
      <c r="B63" s="60"/>
      <c r="Q63" s="61"/>
    </row>
    <row r="66" spans="2:17" s="41" customFormat="1" ht="16.5" x14ac:dyDescent="0.3">
      <c r="B66" s="48" t="s">
        <v>36</v>
      </c>
      <c r="Q66" s="53"/>
    </row>
    <row r="67" spans="2:17" s="41" customFormat="1" ht="16.5" x14ac:dyDescent="0.3"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4"/>
    </row>
    <row r="68" spans="2:17" ht="16.5" x14ac:dyDescent="0.3">
      <c r="B68" s="102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4"/>
    </row>
    <row r="69" spans="2:17" ht="16.5" x14ac:dyDescent="0.3"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</row>
    <row r="70" spans="2:17" s="41" customFormat="1" ht="16.5" x14ac:dyDescent="0.3">
      <c r="B70" s="102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4"/>
    </row>
    <row r="71" spans="2:17" ht="16.5" x14ac:dyDescent="0.3">
      <c r="B71" s="102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4"/>
    </row>
    <row r="72" spans="2:17" ht="16.5" x14ac:dyDescent="0.3">
      <c r="B72" s="102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4"/>
    </row>
    <row r="73" spans="2:17" s="41" customFormat="1" ht="16.5" x14ac:dyDescent="0.3">
      <c r="B73" s="10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4"/>
    </row>
    <row r="74" spans="2:17" ht="16.5" x14ac:dyDescent="0.3"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4"/>
    </row>
    <row r="75" spans="2:17" ht="16.5" x14ac:dyDescent="0.3"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4"/>
    </row>
    <row r="76" spans="2:17" s="41" customFormat="1" ht="16.5" x14ac:dyDescent="0.3"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4"/>
    </row>
    <row r="77" spans="2:17" ht="16.5" x14ac:dyDescent="0.3">
      <c r="B77" s="102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4"/>
    </row>
    <row r="78" spans="2:17" ht="16.5" x14ac:dyDescent="0.3"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4"/>
    </row>
  </sheetData>
  <sheetProtection algorithmName="SHA-512" hashValue="WQ5I5q208iFHUCS9PklRCm3oUSIEo1EhUIgNuWEjMR0I/VlNC2zLD7ad3kjGkSMckD4EYPLzMFx4TQsz7qjvgQ==" saltValue="1QoImqYtfFqB2UVs6Zfqmg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B54:Q54"/>
    <mergeCell ref="B78:Q78"/>
    <mergeCell ref="B71:Q71"/>
    <mergeCell ref="B72:Q72"/>
    <mergeCell ref="B73:Q73"/>
    <mergeCell ref="B74:Q74"/>
    <mergeCell ref="B77:Q77"/>
    <mergeCell ref="B76:Q76"/>
    <mergeCell ref="B75:Q75"/>
    <mergeCell ref="B2:C2"/>
    <mergeCell ref="B3:C3"/>
    <mergeCell ref="B21:B23"/>
    <mergeCell ref="C21:C23"/>
    <mergeCell ref="B49:Q49"/>
    <mergeCell ref="N21:N22"/>
    <mergeCell ref="J21:J23"/>
    <mergeCell ref="H21:H23"/>
    <mergeCell ref="P21:P23"/>
    <mergeCell ref="Q21:Q23"/>
    <mergeCell ref="O46:P46"/>
    <mergeCell ref="D21:D23"/>
    <mergeCell ref="E21:E23"/>
    <mergeCell ref="F21:F23"/>
    <mergeCell ref="O21:O23"/>
    <mergeCell ref="M21:M22"/>
    <mergeCell ref="L21:L23"/>
    <mergeCell ref="B70:Q70"/>
    <mergeCell ref="J45:K45"/>
    <mergeCell ref="G45:H45"/>
    <mergeCell ref="B51:Q51"/>
    <mergeCell ref="B50:Q50"/>
    <mergeCell ref="B55:Q55"/>
    <mergeCell ref="B67:Q67"/>
    <mergeCell ref="B68:Q68"/>
    <mergeCell ref="G21:G23"/>
    <mergeCell ref="K21:K23"/>
    <mergeCell ref="I21:I23"/>
    <mergeCell ref="B52:Q52"/>
    <mergeCell ref="B56:Q56"/>
    <mergeCell ref="B69:Q69"/>
    <mergeCell ref="B53:Q53"/>
  </mergeCells>
  <phoneticPr fontId="0" type="noConversion"/>
  <conditionalFormatting sqref="B2:C2">
    <cfRule type="expression" dxfId="0" priority="1">
      <formula>$B$2</formula>
    </cfRule>
  </conditionalFormatting>
  <printOptions horizontalCentered="1"/>
  <pageMargins left="0.78740157480314965" right="0.78740157480314965" top="0.59055118110236227" bottom="0.59055118110236227" header="0.51181102362204722" footer="0.31496062992125984"/>
  <pageSetup paperSize="9" scale="58" orientation="landscape" blackAndWhite="1" horizontalDpi="4294967293" verticalDpi="4294967293" r:id="rId2"/>
  <headerFooter alignWithMargins="0">
    <oddFooter>&amp;L&amp;G&amp;C&amp;"Segoe UI Semilight,Standard"&amp;K1D71B8Bern | Biel/Bienne&amp;R&amp;"Segoe UI Semilight,Standard"&amp;K1D71B8strasser-ag.ch</oddFooter>
  </headerFooter>
  <rowBreaks count="2" manualBreakCount="2">
    <brk id="63" min="1" max="17" man="1"/>
    <brk id="77" min="1" max="17" man="1"/>
  </rowBreaks>
  <drawing r:id="rId3"/>
  <legacy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hQpCrtbTQn50o5z0Xo07OzxxWi7gabVYh4Lh5uuSCmvUD2VivnUX5Iu7X7OAuLDBM1jHgMoOBP9zZEwW9+n37w==" saltValue="DL5gokb7d1lLhQB/QFJUFQ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9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C68"/>
  <sheetViews>
    <sheetView showGridLines="0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eZq2BOQOF2Tfz1TPolLSIyyroj3Iaib9bkdRzCgxm9LVfapnrigSt6z45sMtDoYI5zazghBqjHfkkaCKnYe3Gw==" saltValue="77Pw3R4iDtOTntJm6C7YIQ==" spinCount="100000" sheet="1" objects="1" scenarios="1"/>
  <mergeCells count="49">
    <mergeCell ref="A66:Q66"/>
    <mergeCell ref="Q17:R17"/>
    <mergeCell ref="S17:T17"/>
    <mergeCell ref="F36:G36"/>
    <mergeCell ref="I36:K36"/>
    <mergeCell ref="M16:M17"/>
    <mergeCell ref="N16:N18"/>
    <mergeCell ref="C16:C18"/>
    <mergeCell ref="D16:D18"/>
    <mergeCell ref="E16:E18"/>
    <mergeCell ref="O16:O18"/>
    <mergeCell ref="P16:P18"/>
    <mergeCell ref="J16:J17"/>
    <mergeCell ref="A16:A18"/>
    <mergeCell ref="B16:B18"/>
    <mergeCell ref="A39:Q39"/>
    <mergeCell ref="C10:D10"/>
    <mergeCell ref="A55:Q55"/>
    <mergeCell ref="A43:Q43"/>
    <mergeCell ref="A44:Q44"/>
    <mergeCell ref="K16:K17"/>
    <mergeCell ref="I16:I18"/>
    <mergeCell ref="C12:D12"/>
    <mergeCell ref="L16:L17"/>
    <mergeCell ref="F16:F18"/>
    <mergeCell ref="G16:G17"/>
    <mergeCell ref="H16:H17"/>
    <mergeCell ref="A45:Q45"/>
    <mergeCell ref="D15:G15"/>
    <mergeCell ref="A42:Q42"/>
    <mergeCell ref="A40:Q40"/>
    <mergeCell ref="A41:Q41"/>
    <mergeCell ref="H4:I4"/>
    <mergeCell ref="C5:E5"/>
    <mergeCell ref="H5:I5"/>
    <mergeCell ref="C6:E6"/>
    <mergeCell ref="C9:D9"/>
    <mergeCell ref="C4:E4"/>
    <mergeCell ref="C7:E7"/>
    <mergeCell ref="A64:Q64"/>
    <mergeCell ref="A65:Q65"/>
    <mergeCell ref="A61:Q61"/>
    <mergeCell ref="A62:Q62"/>
    <mergeCell ref="A63:Q63"/>
    <mergeCell ref="A60:Q60"/>
    <mergeCell ref="A56:Q56"/>
    <mergeCell ref="A57:Q57"/>
    <mergeCell ref="A58:Q58"/>
    <mergeCell ref="A59:Q59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A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C68"/>
  <sheetViews>
    <sheetView showGridLines="0" topLeftCell="A4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U3lOsps9Lvqhb3RSg/ehWeIDLmrQaNqNBjKrhZNRs1cVjhksW2FrBF9e3vbWvynfZCIC4a3/anLHusZ/rQtfmg==" saltValue="PngQwWO7XGkK6EPVz5gWoA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B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6LHgRLeAVQivPNZHJzL4JFyVFsn86bFbzT3nBJlO6dLaCUMp19xz6o0EqEeoBilWoRYY0jeox9dy/Fho7LZfKw==" saltValue="sdRAm7CRmRLgewuETPAf/Q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C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Rw5dKExDA4PSqxGaRZUgfe52wDl4KtA80FOgdQdEtww60X2bSJkZRuQ0LnqzQ5Q5py29wZiNreRyucIrrMZvAg==" saltValue="xu56ilwqqk0RyrpOaXDXew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D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AC68"/>
  <sheetViews>
    <sheetView showGridLines="0" topLeftCell="A3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C2PXOo6+r8BgXzJ6zHER/hgLAkHa63sz6LWyaF0g6NdnizLJ8RJ2eDYmcemjhvgKkk7zFPhvaLiuIOyJueQhZg==" saltValue="mtHZLWbgecGpBPpR+A/o1w==" spinCount="100000" sheet="1" objects="1" scenarios="1"/>
  <mergeCells count="49">
    <mergeCell ref="C10:D10"/>
    <mergeCell ref="H4:I4"/>
    <mergeCell ref="C5:E5"/>
    <mergeCell ref="H5:I5"/>
    <mergeCell ref="C6:E6"/>
    <mergeCell ref="C9:D9"/>
    <mergeCell ref="C4:E4"/>
    <mergeCell ref="C7:E7"/>
    <mergeCell ref="A55:Q55"/>
    <mergeCell ref="A43:Q43"/>
    <mergeCell ref="A44:Q44"/>
    <mergeCell ref="A60:Q60"/>
    <mergeCell ref="A56:Q56"/>
    <mergeCell ref="A57:Q57"/>
    <mergeCell ref="A58:Q58"/>
    <mergeCell ref="A59:Q59"/>
    <mergeCell ref="C12:D12"/>
    <mergeCell ref="L16:L17"/>
    <mergeCell ref="A45:Q45"/>
    <mergeCell ref="F16:F18"/>
    <mergeCell ref="G16:G17"/>
    <mergeCell ref="D15:G15"/>
    <mergeCell ref="S17:T17"/>
    <mergeCell ref="F36:G36"/>
    <mergeCell ref="I36:K36"/>
    <mergeCell ref="M16:M17"/>
    <mergeCell ref="N16:N18"/>
    <mergeCell ref="H16:H17"/>
    <mergeCell ref="I16:I18"/>
    <mergeCell ref="O16:O18"/>
    <mergeCell ref="P16:P18"/>
    <mergeCell ref="J16:J17"/>
    <mergeCell ref="K16:K17"/>
    <mergeCell ref="A66:Q66"/>
    <mergeCell ref="Q17:R17"/>
    <mergeCell ref="A64:Q64"/>
    <mergeCell ref="A65:Q65"/>
    <mergeCell ref="A61:Q61"/>
    <mergeCell ref="A62:Q62"/>
    <mergeCell ref="A63:Q63"/>
    <mergeCell ref="A42:Q42"/>
    <mergeCell ref="A40:Q40"/>
    <mergeCell ref="A41:Q41"/>
    <mergeCell ref="A39:Q39"/>
    <mergeCell ref="A16:A18"/>
    <mergeCell ref="B16:B18"/>
    <mergeCell ref="C16:C18"/>
    <mergeCell ref="D16:D18"/>
    <mergeCell ref="E16:E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E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AC68"/>
  <sheetViews>
    <sheetView showGridLines="0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b3k/+MxgdfPkGSSJlMjNSPsAK/eliRdPNGKoK8Yx1d8gXnpNyMToIQFtnKwC+1GQ6AW4JVK3VaWYqX+Tia5ajg==" saltValue="Ozk79MBLvQg5xLjtP0XUJw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F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cK2ne7ph3Azdww9Ol9oT+E0JaoEog4CV92Orit63wjcLhdpvg9IqjKSoT3yh5A8DQLyLlSECHZgR5mHf38fMjw==" saltValue="GrEaaiiOwQT9F7QGFz8MLg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10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CxK7XCk19MXpXKe2N7c+YCDGX/zzDGATDUBTR+4cWLiDcfqnoVSdWf5G1Uh13JYzL2GOFozlvU2l//eyQ1JcDw==" saltValue="JQFbovMChRb4oa25ZKuQPQ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11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>
    <pageSetUpPr fitToPage="1"/>
  </sheetPr>
  <dimension ref="A1:AC68"/>
  <sheetViews>
    <sheetView showGridLines="0" topLeftCell="A8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JLkjFMuPZI7EnR5tcOzptCmUbc0O6p0Knbzmv0KHxfSHf7sRuyEMxOlERvNpzOEPPoM7b7DlD8FeUNEGpcSuwA==" saltValue="6uVmBl0N1c06R5IDBZGdMA==" spinCount="100000" sheet="1" objects="1" scenarios="1"/>
  <mergeCells count="49">
    <mergeCell ref="A66:Q66"/>
    <mergeCell ref="Q17:R17"/>
    <mergeCell ref="S17:T17"/>
    <mergeCell ref="F36:G36"/>
    <mergeCell ref="I36:K36"/>
    <mergeCell ref="M16:M17"/>
    <mergeCell ref="N16:N18"/>
    <mergeCell ref="C16:C18"/>
    <mergeCell ref="D16:D18"/>
    <mergeCell ref="E16:E18"/>
    <mergeCell ref="O16:O18"/>
    <mergeCell ref="P16:P18"/>
    <mergeCell ref="J16:J17"/>
    <mergeCell ref="A16:A18"/>
    <mergeCell ref="B16:B18"/>
    <mergeCell ref="A39:Q39"/>
    <mergeCell ref="C10:D10"/>
    <mergeCell ref="A55:Q55"/>
    <mergeCell ref="A43:Q43"/>
    <mergeCell ref="A44:Q44"/>
    <mergeCell ref="K16:K17"/>
    <mergeCell ref="I16:I18"/>
    <mergeCell ref="C12:D12"/>
    <mergeCell ref="L16:L17"/>
    <mergeCell ref="F16:F18"/>
    <mergeCell ref="G16:G17"/>
    <mergeCell ref="H16:H17"/>
    <mergeCell ref="A45:Q45"/>
    <mergeCell ref="D15:G15"/>
    <mergeCell ref="A42:Q42"/>
    <mergeCell ref="A40:Q40"/>
    <mergeCell ref="A41:Q41"/>
    <mergeCell ref="H4:I4"/>
    <mergeCell ref="C5:E5"/>
    <mergeCell ref="H5:I5"/>
    <mergeCell ref="C6:E6"/>
    <mergeCell ref="C9:D9"/>
    <mergeCell ref="C4:E4"/>
    <mergeCell ref="C7:E7"/>
    <mergeCell ref="A64:Q64"/>
    <mergeCell ref="A65:Q65"/>
    <mergeCell ref="A61:Q61"/>
    <mergeCell ref="A62:Q62"/>
    <mergeCell ref="A63:Q63"/>
    <mergeCell ref="A60:Q60"/>
    <mergeCell ref="A56:Q56"/>
    <mergeCell ref="A57:Q57"/>
    <mergeCell ref="A58:Q58"/>
    <mergeCell ref="A59:Q59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12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C68"/>
  <sheetViews>
    <sheetView showGridLines="0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2" width="11.28515625" style="41" customWidth="1"/>
    <col min="33" max="33" width="17.28515625" style="41" customWidth="1"/>
    <col min="34" max="34" width="11.28515625" style="41" customWidth="1"/>
    <col min="35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15" t="str">
        <f ca="1">IFERROR(IF(AND(C14&gt;TODAY(),YEAR(C14)=2026),IF(I7="M","Achtung: Mitarbeiter wird pensioniert per:","Achtung: Mitarbeiterin wird pensioniert per:"),""),"")</f>
        <v/>
      </c>
      <c r="O7" s="16" t="str">
        <f ca="1">IF(J7&lt;&gt;"",C14,"")</f>
        <v/>
      </c>
      <c r="P7" s="17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H8" s="22"/>
      <c r="I8" s="93" t="str">
        <f>IF((B35+C35)&lt;&gt;0,IF(I7="","Achtung: 'm' für männlich, 'w' für weiblich eingeben!",""),"")</f>
        <v/>
      </c>
      <c r="K8" s="1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I9" s="22"/>
      <c r="J9" s="22"/>
      <c r="K9" s="22"/>
      <c r="L9" s="22"/>
      <c r="M9" s="22"/>
      <c r="N9" s="22"/>
      <c r="O9" s="22"/>
      <c r="P9" s="23"/>
      <c r="Q9" s="22"/>
    </row>
    <row r="10" spans="1:18" s="6" customFormat="1" x14ac:dyDescent="0.3">
      <c r="A10" s="10" t="s">
        <v>56</v>
      </c>
      <c r="C10" s="126"/>
      <c r="D10" s="126"/>
      <c r="E10" s="18"/>
      <c r="F10" s="15"/>
      <c r="G10" s="21"/>
      <c r="H10" s="130" t="str">
        <f ca="1">IF(H9&gt;" ","Mitarbeitende können neu freiwillig auf den AHV-Freibetrag verzichten","")</f>
        <v/>
      </c>
      <c r="I10" s="130"/>
      <c r="J10" s="130"/>
      <c r="K10" s="130"/>
      <c r="L10" s="130"/>
      <c r="M10" s="130"/>
      <c r="N10" s="22"/>
      <c r="O10" s="22"/>
      <c r="P10" s="23"/>
      <c r="Q10" s="22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>SUM(B20:E20)</f>
        <v>0</v>
      </c>
      <c r="G20" s="38">
        <f>ROUND($B20*G$18/5,2)*5</f>
        <v>0</v>
      </c>
      <c r="H20" s="38">
        <f t="shared" ref="H20:H33" si="0">ROUND(W20*$H$18/5,2)*5</f>
        <v>0</v>
      </c>
      <c r="I20" s="3"/>
      <c r="J20" s="38">
        <f t="shared" ref="J20:J33" si="1">ROUND(W20*$J$18/5,2)*5</f>
        <v>0</v>
      </c>
      <c r="K20" s="38">
        <f>ROUND(($B20+$C20)*K$18/5,2)*5</f>
        <v>0</v>
      </c>
      <c r="L20" s="3"/>
      <c r="M20" s="3"/>
      <c r="N20" s="38">
        <f t="shared" ref="N20:N33" si="2">F20-G20-H20-J20-K20-L20-M20-I20</f>
        <v>0</v>
      </c>
      <c r="O20" s="3"/>
      <c r="P20" s="37">
        <f>N20+O20</f>
        <v>0</v>
      </c>
      <c r="Q20" s="39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>ALVMAX/360*V20</f>
        <v>12350</v>
      </c>
      <c r="AC20" s="35">
        <f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ref="F21:F33" si="3">SUM(B21:E21)</f>
        <v>0</v>
      </c>
      <c r="G21" s="38">
        <f t="shared" ref="G21:G33" si="4">ROUND(B21*$G$18/5,2)*5</f>
        <v>0</v>
      </c>
      <c r="H21" s="38">
        <f t="shared" si="0"/>
        <v>0</v>
      </c>
      <c r="I21" s="3"/>
      <c r="J21" s="38">
        <f t="shared" si="1"/>
        <v>0</v>
      </c>
      <c r="K21" s="38">
        <f t="shared" ref="K21:K33" si="5">ROUND(($B21+$C21)*K$18/5,2)*5</f>
        <v>0</v>
      </c>
      <c r="L21" s="3"/>
      <c r="M21" s="3"/>
      <c r="N21" s="38">
        <f t="shared" si="2"/>
        <v>0</v>
      </c>
      <c r="O21" s="3"/>
      <c r="P21" s="37">
        <f t="shared" ref="P21:P33" si="6">N21+O21</f>
        <v>0</v>
      </c>
      <c r="Q21" s="13">
        <f>R20+1</f>
        <v>46054</v>
      </c>
      <c r="R21" s="39">
        <v>46081</v>
      </c>
      <c r="S21" s="13">
        <f t="shared" ref="S21:S31" si="7">IF($R$4&gt;R21,0,IF($R$4&gt;Q21,$R$4,Q21))</f>
        <v>46054</v>
      </c>
      <c r="T21" s="13">
        <f t="shared" ref="T21:T31" si="8">IF(S21=0,0,IF($R$5&gt;R21,R21,IF(S21&gt;$R$5,(S21)-1,$R$5)))</f>
        <v>46081</v>
      </c>
      <c r="U21" s="40">
        <f>IF(S21=0,0,IF(R21=T21,DAYS360(S21,T21,1)+3,DAYS360(S21,T21,1)+1))</f>
        <v>30</v>
      </c>
      <c r="V21" s="40">
        <f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9">Y20+W21</f>
        <v>0</v>
      </c>
      <c r="Z21" s="35">
        <f>X21+Z20</f>
        <v>0</v>
      </c>
      <c r="AA21" s="35">
        <f t="shared" ref="AA21:AA33" si="10">AA20+B21+C21</f>
        <v>0</v>
      </c>
      <c r="AB21" s="35">
        <f t="shared" ref="AB21:AB31" si="11">ALVMAX/360*V21</f>
        <v>24700</v>
      </c>
      <c r="AC21" s="35">
        <f t="shared" ref="AC21:AC33" si="12">(ALVMAX2/360*V21)-AB21</f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3"/>
        <v>0</v>
      </c>
      <c r="G22" s="38">
        <f t="shared" si="4"/>
        <v>0</v>
      </c>
      <c r="H22" s="38">
        <f t="shared" si="0"/>
        <v>0</v>
      </c>
      <c r="I22" s="3"/>
      <c r="J22" s="38">
        <f t="shared" si="1"/>
        <v>0</v>
      </c>
      <c r="K22" s="38">
        <f t="shared" si="5"/>
        <v>0</v>
      </c>
      <c r="L22" s="3"/>
      <c r="M22" s="3"/>
      <c r="N22" s="38">
        <f t="shared" si="2"/>
        <v>0</v>
      </c>
      <c r="O22" s="3"/>
      <c r="P22" s="37">
        <f t="shared" si="6"/>
        <v>0</v>
      </c>
      <c r="Q22" s="13">
        <f>R21+1</f>
        <v>46082</v>
      </c>
      <c r="R22" s="13">
        <f>Q22+30</f>
        <v>46112</v>
      </c>
      <c r="S22" s="13">
        <f t="shared" si="7"/>
        <v>46082</v>
      </c>
      <c r="T22" s="13">
        <f t="shared" si="8"/>
        <v>46112</v>
      </c>
      <c r="U22" s="40">
        <f>IF(S22=0,0,IF(T22=R21,DAYS360(S22,T22,1)+3,DAYS360(S22,T22,1)+1))</f>
        <v>30</v>
      </c>
      <c r="V22" s="40">
        <f t="shared" ref="V22:V31" si="13">V21+U22</f>
        <v>90</v>
      </c>
      <c r="W22" s="35">
        <f>IF(AA22&gt;AB22,AB22-Y21,AA22-Y21)</f>
        <v>0</v>
      </c>
      <c r="X22" s="35">
        <f t="shared" ref="X22:X33" si="14">IF(AA22&lt;(AB22),0,IF(AA22&gt;(AB22+AC22),AC22-Z21,AA22-Z21-AB22))</f>
        <v>0</v>
      </c>
      <c r="Y22" s="35">
        <f t="shared" si="9"/>
        <v>0</v>
      </c>
      <c r="Z22" s="35">
        <f t="shared" ref="Z22:Z33" si="15">X22+Z21</f>
        <v>0</v>
      </c>
      <c r="AA22" s="35">
        <f t="shared" si="10"/>
        <v>0</v>
      </c>
      <c r="AB22" s="35">
        <f t="shared" si="11"/>
        <v>37050</v>
      </c>
      <c r="AC22" s="35">
        <f t="shared" si="12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3"/>
        <v>0</v>
      </c>
      <c r="G23" s="38">
        <f t="shared" si="4"/>
        <v>0</v>
      </c>
      <c r="H23" s="38">
        <f t="shared" si="0"/>
        <v>0</v>
      </c>
      <c r="I23" s="3"/>
      <c r="J23" s="38">
        <f t="shared" si="1"/>
        <v>0</v>
      </c>
      <c r="K23" s="38">
        <f t="shared" si="5"/>
        <v>0</v>
      </c>
      <c r="L23" s="3"/>
      <c r="M23" s="3"/>
      <c r="N23" s="38">
        <f t="shared" si="2"/>
        <v>0</v>
      </c>
      <c r="O23" s="3"/>
      <c r="P23" s="37">
        <f t="shared" si="6"/>
        <v>0</v>
      </c>
      <c r="Q23" s="13">
        <f t="shared" ref="Q23:Q31" si="16">R22+1</f>
        <v>46113</v>
      </c>
      <c r="R23" s="13">
        <f>Q23+29</f>
        <v>46142</v>
      </c>
      <c r="S23" s="13">
        <f t="shared" si="7"/>
        <v>46113</v>
      </c>
      <c r="T23" s="13">
        <f t="shared" si="8"/>
        <v>46142</v>
      </c>
      <c r="U23" s="40">
        <f t="shared" ref="U23:U31" si="17">IF(S23=0,0,DAYS360(S23,T23,1)+1)</f>
        <v>30</v>
      </c>
      <c r="V23" s="40">
        <f t="shared" si="13"/>
        <v>120</v>
      </c>
      <c r="W23" s="35">
        <f t="shared" ref="W23:W33" si="18">IF(AA23&gt;AB23,AB23-Y22,AA23-Y22)</f>
        <v>0</v>
      </c>
      <c r="X23" s="35">
        <f>IF(AA23&lt;(AB23),0,IF(AA23&gt;(AB23+AC23),AC23-Z22,AA23-Z22-AB23))</f>
        <v>0</v>
      </c>
      <c r="Y23" s="35">
        <f t="shared" si="9"/>
        <v>0</v>
      </c>
      <c r="Z23" s="35">
        <f t="shared" si="15"/>
        <v>0</v>
      </c>
      <c r="AA23" s="35">
        <f t="shared" si="10"/>
        <v>0</v>
      </c>
      <c r="AB23" s="35">
        <f t="shared" si="11"/>
        <v>49400</v>
      </c>
      <c r="AC23" s="35">
        <f t="shared" si="12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3"/>
        <v>0</v>
      </c>
      <c r="G24" s="38">
        <f t="shared" si="4"/>
        <v>0</v>
      </c>
      <c r="H24" s="38">
        <f t="shared" si="0"/>
        <v>0</v>
      </c>
      <c r="I24" s="3"/>
      <c r="J24" s="38">
        <f t="shared" si="1"/>
        <v>0</v>
      </c>
      <c r="K24" s="38">
        <f t="shared" si="5"/>
        <v>0</v>
      </c>
      <c r="L24" s="3"/>
      <c r="M24" s="3"/>
      <c r="N24" s="38">
        <f t="shared" si="2"/>
        <v>0</v>
      </c>
      <c r="O24" s="3"/>
      <c r="P24" s="37">
        <f t="shared" si="6"/>
        <v>0</v>
      </c>
      <c r="Q24" s="13">
        <f t="shared" si="16"/>
        <v>46143</v>
      </c>
      <c r="R24" s="13">
        <f>Q24+30</f>
        <v>46173</v>
      </c>
      <c r="S24" s="13">
        <f t="shared" si="7"/>
        <v>46143</v>
      </c>
      <c r="T24" s="13">
        <f t="shared" si="8"/>
        <v>46173</v>
      </c>
      <c r="U24" s="40">
        <f t="shared" si="17"/>
        <v>30</v>
      </c>
      <c r="V24" s="40">
        <f t="shared" si="13"/>
        <v>150</v>
      </c>
      <c r="W24" s="35">
        <f t="shared" si="18"/>
        <v>0</v>
      </c>
      <c r="X24" s="35">
        <f t="shared" si="14"/>
        <v>0</v>
      </c>
      <c r="Y24" s="35">
        <f t="shared" si="9"/>
        <v>0</v>
      </c>
      <c r="Z24" s="35">
        <f t="shared" si="15"/>
        <v>0</v>
      </c>
      <c r="AA24" s="35">
        <f t="shared" si="10"/>
        <v>0</v>
      </c>
      <c r="AB24" s="35">
        <f t="shared" si="11"/>
        <v>61750</v>
      </c>
      <c r="AC24" s="35">
        <f t="shared" si="12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3"/>
        <v>0</v>
      </c>
      <c r="G25" s="38">
        <f t="shared" si="4"/>
        <v>0</v>
      </c>
      <c r="H25" s="38">
        <f t="shared" si="0"/>
        <v>0</v>
      </c>
      <c r="I25" s="3"/>
      <c r="J25" s="38">
        <f t="shared" si="1"/>
        <v>0</v>
      </c>
      <c r="K25" s="38">
        <f t="shared" si="5"/>
        <v>0</v>
      </c>
      <c r="L25" s="3"/>
      <c r="M25" s="3"/>
      <c r="N25" s="38">
        <f t="shared" si="2"/>
        <v>0</v>
      </c>
      <c r="O25" s="3"/>
      <c r="P25" s="37">
        <f t="shared" si="6"/>
        <v>0</v>
      </c>
      <c r="Q25" s="13">
        <f t="shared" si="16"/>
        <v>46174</v>
      </c>
      <c r="R25" s="13">
        <f>Q25+29</f>
        <v>46203</v>
      </c>
      <c r="S25" s="13">
        <f t="shared" si="7"/>
        <v>46174</v>
      </c>
      <c r="T25" s="13">
        <f t="shared" si="8"/>
        <v>46203</v>
      </c>
      <c r="U25" s="40">
        <f t="shared" si="17"/>
        <v>30</v>
      </c>
      <c r="V25" s="40">
        <f t="shared" si="13"/>
        <v>180</v>
      </c>
      <c r="W25" s="35">
        <f t="shared" si="18"/>
        <v>0</v>
      </c>
      <c r="X25" s="35">
        <f t="shared" si="14"/>
        <v>0</v>
      </c>
      <c r="Y25" s="35">
        <f t="shared" si="9"/>
        <v>0</v>
      </c>
      <c r="Z25" s="35">
        <f t="shared" si="15"/>
        <v>0</v>
      </c>
      <c r="AA25" s="35">
        <f t="shared" si="10"/>
        <v>0</v>
      </c>
      <c r="AB25" s="35">
        <f t="shared" si="11"/>
        <v>74100</v>
      </c>
      <c r="AC25" s="35">
        <f t="shared" si="12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3"/>
        <v>0</v>
      </c>
      <c r="G26" s="38">
        <f t="shared" si="4"/>
        <v>0</v>
      </c>
      <c r="H26" s="38">
        <f t="shared" si="0"/>
        <v>0</v>
      </c>
      <c r="I26" s="3"/>
      <c r="J26" s="38">
        <f t="shared" si="1"/>
        <v>0</v>
      </c>
      <c r="K26" s="38">
        <f t="shared" si="5"/>
        <v>0</v>
      </c>
      <c r="L26" s="3"/>
      <c r="M26" s="3"/>
      <c r="N26" s="38">
        <f t="shared" si="2"/>
        <v>0</v>
      </c>
      <c r="O26" s="3"/>
      <c r="P26" s="37">
        <f t="shared" si="6"/>
        <v>0</v>
      </c>
      <c r="Q26" s="13">
        <f t="shared" si="16"/>
        <v>46204</v>
      </c>
      <c r="R26" s="13">
        <f>Q26+30</f>
        <v>46234</v>
      </c>
      <c r="S26" s="13">
        <f t="shared" si="7"/>
        <v>46204</v>
      </c>
      <c r="T26" s="13">
        <f t="shared" si="8"/>
        <v>46234</v>
      </c>
      <c r="U26" s="40">
        <f t="shared" si="17"/>
        <v>30</v>
      </c>
      <c r="V26" s="40">
        <f t="shared" si="13"/>
        <v>210</v>
      </c>
      <c r="W26" s="35">
        <f t="shared" si="18"/>
        <v>0</v>
      </c>
      <c r="X26" s="35">
        <f t="shared" si="14"/>
        <v>0</v>
      </c>
      <c r="Y26" s="35">
        <f t="shared" si="9"/>
        <v>0</v>
      </c>
      <c r="Z26" s="35">
        <f t="shared" si="15"/>
        <v>0</v>
      </c>
      <c r="AA26" s="35">
        <f t="shared" si="10"/>
        <v>0</v>
      </c>
      <c r="AB26" s="35">
        <f t="shared" si="11"/>
        <v>86450</v>
      </c>
      <c r="AC26" s="35">
        <f t="shared" si="12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3"/>
        <v>0</v>
      </c>
      <c r="G27" s="38">
        <f t="shared" si="4"/>
        <v>0</v>
      </c>
      <c r="H27" s="38">
        <f t="shared" si="0"/>
        <v>0</v>
      </c>
      <c r="I27" s="3"/>
      <c r="J27" s="38">
        <f t="shared" si="1"/>
        <v>0</v>
      </c>
      <c r="K27" s="38">
        <f t="shared" si="5"/>
        <v>0</v>
      </c>
      <c r="L27" s="3"/>
      <c r="M27" s="3"/>
      <c r="N27" s="38">
        <f t="shared" si="2"/>
        <v>0</v>
      </c>
      <c r="O27" s="3"/>
      <c r="P27" s="37">
        <f t="shared" si="6"/>
        <v>0</v>
      </c>
      <c r="Q27" s="13">
        <f t="shared" si="16"/>
        <v>46235</v>
      </c>
      <c r="R27" s="13">
        <f>Q27+30</f>
        <v>46265</v>
      </c>
      <c r="S27" s="13">
        <f t="shared" si="7"/>
        <v>46235</v>
      </c>
      <c r="T27" s="13">
        <f t="shared" si="8"/>
        <v>46265</v>
      </c>
      <c r="U27" s="40">
        <f t="shared" si="17"/>
        <v>30</v>
      </c>
      <c r="V27" s="40">
        <f t="shared" si="13"/>
        <v>240</v>
      </c>
      <c r="W27" s="35">
        <f t="shared" si="18"/>
        <v>0</v>
      </c>
      <c r="X27" s="35">
        <f t="shared" si="14"/>
        <v>0</v>
      </c>
      <c r="Y27" s="35">
        <f t="shared" si="9"/>
        <v>0</v>
      </c>
      <c r="Z27" s="35">
        <f t="shared" si="15"/>
        <v>0</v>
      </c>
      <c r="AA27" s="35">
        <f t="shared" si="10"/>
        <v>0</v>
      </c>
      <c r="AB27" s="35">
        <f t="shared" si="11"/>
        <v>98800</v>
      </c>
      <c r="AC27" s="35">
        <f t="shared" si="12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3"/>
        <v>0</v>
      </c>
      <c r="G28" s="38">
        <f t="shared" si="4"/>
        <v>0</v>
      </c>
      <c r="H28" s="38">
        <f t="shared" si="0"/>
        <v>0</v>
      </c>
      <c r="I28" s="3"/>
      <c r="J28" s="38">
        <f t="shared" si="1"/>
        <v>0</v>
      </c>
      <c r="K28" s="38">
        <f t="shared" si="5"/>
        <v>0</v>
      </c>
      <c r="L28" s="3"/>
      <c r="M28" s="3"/>
      <c r="N28" s="38">
        <f t="shared" si="2"/>
        <v>0</v>
      </c>
      <c r="O28" s="3"/>
      <c r="P28" s="37">
        <f t="shared" si="6"/>
        <v>0</v>
      </c>
      <c r="Q28" s="13">
        <f t="shared" si="16"/>
        <v>46266</v>
      </c>
      <c r="R28" s="13">
        <f>Q28+29</f>
        <v>46295</v>
      </c>
      <c r="S28" s="13">
        <f t="shared" si="7"/>
        <v>46266</v>
      </c>
      <c r="T28" s="13">
        <f t="shared" si="8"/>
        <v>46295</v>
      </c>
      <c r="U28" s="40">
        <f t="shared" si="17"/>
        <v>30</v>
      </c>
      <c r="V28" s="40">
        <f t="shared" si="13"/>
        <v>270</v>
      </c>
      <c r="W28" s="35">
        <f t="shared" si="18"/>
        <v>0</v>
      </c>
      <c r="X28" s="35">
        <f>IF(AA28&lt;(AB28),0,IF(AA28&gt;(AB28+AC28),AC28-Z27,AA28-Z27-AB28))</f>
        <v>0</v>
      </c>
      <c r="Y28" s="35">
        <f t="shared" si="9"/>
        <v>0</v>
      </c>
      <c r="Z28" s="35">
        <f t="shared" si="15"/>
        <v>0</v>
      </c>
      <c r="AA28" s="35">
        <f t="shared" si="10"/>
        <v>0</v>
      </c>
      <c r="AB28" s="35">
        <f t="shared" si="11"/>
        <v>111150</v>
      </c>
      <c r="AC28" s="35">
        <f t="shared" si="12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3"/>
        <v>0</v>
      </c>
      <c r="G29" s="38">
        <f t="shared" si="4"/>
        <v>0</v>
      </c>
      <c r="H29" s="38">
        <f t="shared" si="0"/>
        <v>0</v>
      </c>
      <c r="I29" s="3"/>
      <c r="J29" s="38">
        <f t="shared" si="1"/>
        <v>0</v>
      </c>
      <c r="K29" s="38">
        <f t="shared" si="5"/>
        <v>0</v>
      </c>
      <c r="L29" s="3"/>
      <c r="M29" s="3"/>
      <c r="N29" s="38">
        <f t="shared" si="2"/>
        <v>0</v>
      </c>
      <c r="O29" s="3"/>
      <c r="P29" s="37">
        <f t="shared" si="6"/>
        <v>0</v>
      </c>
      <c r="Q29" s="13">
        <f t="shared" si="16"/>
        <v>46296</v>
      </c>
      <c r="R29" s="13">
        <f>Q29+30</f>
        <v>46326</v>
      </c>
      <c r="S29" s="13">
        <f t="shared" si="7"/>
        <v>46296</v>
      </c>
      <c r="T29" s="13">
        <f t="shared" si="8"/>
        <v>46326</v>
      </c>
      <c r="U29" s="40">
        <f t="shared" si="17"/>
        <v>30</v>
      </c>
      <c r="V29" s="40">
        <f t="shared" si="13"/>
        <v>300</v>
      </c>
      <c r="W29" s="35">
        <f t="shared" si="18"/>
        <v>0</v>
      </c>
      <c r="X29" s="35">
        <f t="shared" si="14"/>
        <v>0</v>
      </c>
      <c r="Y29" s="35">
        <f t="shared" si="9"/>
        <v>0</v>
      </c>
      <c r="Z29" s="35">
        <f t="shared" si="15"/>
        <v>0</v>
      </c>
      <c r="AA29" s="35">
        <f t="shared" si="10"/>
        <v>0</v>
      </c>
      <c r="AB29" s="35">
        <f t="shared" si="11"/>
        <v>123500</v>
      </c>
      <c r="AC29" s="35">
        <f t="shared" si="12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3"/>
        <v>0</v>
      </c>
      <c r="G30" s="38">
        <f t="shared" si="4"/>
        <v>0</v>
      </c>
      <c r="H30" s="38">
        <f t="shared" si="0"/>
        <v>0</v>
      </c>
      <c r="I30" s="3"/>
      <c r="J30" s="38">
        <f t="shared" si="1"/>
        <v>0</v>
      </c>
      <c r="K30" s="38">
        <f t="shared" si="5"/>
        <v>0</v>
      </c>
      <c r="L30" s="3"/>
      <c r="M30" s="3"/>
      <c r="N30" s="38">
        <f t="shared" si="2"/>
        <v>0</v>
      </c>
      <c r="O30" s="3"/>
      <c r="P30" s="37">
        <f t="shared" si="6"/>
        <v>0</v>
      </c>
      <c r="Q30" s="13">
        <f t="shared" si="16"/>
        <v>46327</v>
      </c>
      <c r="R30" s="13">
        <f>Q30+29</f>
        <v>46356</v>
      </c>
      <c r="S30" s="13">
        <f t="shared" si="7"/>
        <v>46327</v>
      </c>
      <c r="T30" s="13">
        <f t="shared" si="8"/>
        <v>46356</v>
      </c>
      <c r="U30" s="40">
        <f t="shared" si="17"/>
        <v>30</v>
      </c>
      <c r="V30" s="40">
        <f t="shared" si="13"/>
        <v>330</v>
      </c>
      <c r="W30" s="35">
        <f t="shared" si="18"/>
        <v>0</v>
      </c>
      <c r="X30" s="35">
        <f t="shared" si="14"/>
        <v>0</v>
      </c>
      <c r="Y30" s="35">
        <f t="shared" si="9"/>
        <v>0</v>
      </c>
      <c r="Z30" s="35">
        <f t="shared" si="15"/>
        <v>0</v>
      </c>
      <c r="AA30" s="35">
        <f t="shared" si="10"/>
        <v>0</v>
      </c>
      <c r="AB30" s="35">
        <f t="shared" si="11"/>
        <v>135850</v>
      </c>
      <c r="AC30" s="35">
        <f t="shared" si="12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3"/>
        <v>0</v>
      </c>
      <c r="G31" s="38">
        <f t="shared" si="4"/>
        <v>0</v>
      </c>
      <c r="H31" s="38">
        <f t="shared" si="0"/>
        <v>0</v>
      </c>
      <c r="I31" s="3"/>
      <c r="J31" s="38">
        <f t="shared" si="1"/>
        <v>0</v>
      </c>
      <c r="K31" s="38">
        <f t="shared" si="5"/>
        <v>0</v>
      </c>
      <c r="L31" s="3"/>
      <c r="M31" s="3"/>
      <c r="N31" s="38">
        <f t="shared" si="2"/>
        <v>0</v>
      </c>
      <c r="O31" s="3"/>
      <c r="P31" s="37">
        <f t="shared" si="6"/>
        <v>0</v>
      </c>
      <c r="Q31" s="13">
        <f t="shared" si="16"/>
        <v>46357</v>
      </c>
      <c r="R31" s="13">
        <f>Q31+30</f>
        <v>46387</v>
      </c>
      <c r="S31" s="13">
        <f t="shared" si="7"/>
        <v>46357</v>
      </c>
      <c r="T31" s="13">
        <f t="shared" si="8"/>
        <v>46387</v>
      </c>
      <c r="U31" s="40">
        <f t="shared" si="17"/>
        <v>30</v>
      </c>
      <c r="V31" s="40">
        <f t="shared" si="13"/>
        <v>360</v>
      </c>
      <c r="W31" s="35">
        <f t="shared" si="18"/>
        <v>0</v>
      </c>
      <c r="X31" s="35">
        <f t="shared" si="14"/>
        <v>0</v>
      </c>
      <c r="Y31" s="35">
        <f t="shared" si="9"/>
        <v>0</v>
      </c>
      <c r="Z31" s="35">
        <f t="shared" si="15"/>
        <v>0</v>
      </c>
      <c r="AA31" s="35">
        <f t="shared" si="10"/>
        <v>0</v>
      </c>
      <c r="AB31" s="35">
        <f t="shared" si="11"/>
        <v>148200</v>
      </c>
      <c r="AC31" s="35">
        <f t="shared" si="12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3"/>
        <v>0</v>
      </c>
      <c r="G32" s="38">
        <f t="shared" si="4"/>
        <v>0</v>
      </c>
      <c r="H32" s="38">
        <f t="shared" si="0"/>
        <v>0</v>
      </c>
      <c r="I32" s="3"/>
      <c r="J32" s="38">
        <f t="shared" si="1"/>
        <v>0</v>
      </c>
      <c r="K32" s="38">
        <f t="shared" si="5"/>
        <v>0</v>
      </c>
      <c r="L32" s="3"/>
      <c r="M32" s="3"/>
      <c r="N32" s="38">
        <f t="shared" si="2"/>
        <v>0</v>
      </c>
      <c r="O32" s="3"/>
      <c r="P32" s="37">
        <f t="shared" si="6"/>
        <v>0</v>
      </c>
      <c r="Q32" s="13"/>
      <c r="R32" s="13"/>
      <c r="U32" s="40">
        <f>IF(S32=0,0,DAYS360(S32,T32,1)+1)</f>
        <v>0</v>
      </c>
      <c r="V32" s="40">
        <f>V31+U32</f>
        <v>360</v>
      </c>
      <c r="W32" s="35">
        <f t="shared" si="18"/>
        <v>0</v>
      </c>
      <c r="X32" s="35">
        <f t="shared" si="14"/>
        <v>0</v>
      </c>
      <c r="Y32" s="35">
        <f t="shared" si="9"/>
        <v>0</v>
      </c>
      <c r="Z32" s="35">
        <f t="shared" si="15"/>
        <v>0</v>
      </c>
      <c r="AA32" s="35">
        <f t="shared" si="10"/>
        <v>0</v>
      </c>
      <c r="AB32" s="35">
        <f>ALVMAX/360*V32</f>
        <v>148200</v>
      </c>
      <c r="AC32" s="35">
        <f t="shared" si="12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3"/>
        <v>0</v>
      </c>
      <c r="G33" s="38">
        <f t="shared" si="4"/>
        <v>0</v>
      </c>
      <c r="H33" s="38">
        <f t="shared" si="0"/>
        <v>0</v>
      </c>
      <c r="I33" s="3"/>
      <c r="J33" s="38">
        <f t="shared" si="1"/>
        <v>0</v>
      </c>
      <c r="K33" s="38">
        <f t="shared" si="5"/>
        <v>0</v>
      </c>
      <c r="L33" s="3"/>
      <c r="M33" s="3"/>
      <c r="N33" s="38">
        <f t="shared" si="2"/>
        <v>0</v>
      </c>
      <c r="O33" s="3"/>
      <c r="P33" s="37">
        <f t="shared" si="6"/>
        <v>0</v>
      </c>
      <c r="Q33" s="13"/>
      <c r="R33" s="13"/>
      <c r="U33" s="40">
        <f>IF(S33=0,0,DAYS360(S33,T33,1)+1)</f>
        <v>0</v>
      </c>
      <c r="V33" s="40">
        <f>V32+U33</f>
        <v>360</v>
      </c>
      <c r="W33" s="35">
        <f t="shared" si="18"/>
        <v>0</v>
      </c>
      <c r="X33" s="35">
        <f t="shared" si="14"/>
        <v>0</v>
      </c>
      <c r="Y33" s="35">
        <f t="shared" si="9"/>
        <v>0</v>
      </c>
      <c r="Z33" s="35">
        <f t="shared" si="15"/>
        <v>0</v>
      </c>
      <c r="AA33" s="35">
        <f t="shared" si="10"/>
        <v>0</v>
      </c>
      <c r="AB33" s="35">
        <f>ALVMAX/360*V33</f>
        <v>148200</v>
      </c>
      <c r="AC33" s="35">
        <f t="shared" si="12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TW1t0rN1ddsq3hkIck+8t4v3rP4+717Jxq9K4dgJJ3HRxy3BhHExBQxJRUCxEle9X3va2/HOtXhfcTndJhM9fQ==" saltValue="uWLYEwX6jNtEfxeKZC3AhQ==" spinCount="100000" sheet="1" objects="1" scenarios="1"/>
  <mergeCells count="50">
    <mergeCell ref="C10:D10"/>
    <mergeCell ref="F36:G36"/>
    <mergeCell ref="I16:I18"/>
    <mergeCell ref="F16:F18"/>
    <mergeCell ref="A41:Q41"/>
    <mergeCell ref="E16:E18"/>
    <mergeCell ref="L16:L17"/>
    <mergeCell ref="A39:Q39"/>
    <mergeCell ref="H16:H17"/>
    <mergeCell ref="J16:J17"/>
    <mergeCell ref="K16:K17"/>
    <mergeCell ref="H10:M10"/>
    <mergeCell ref="A66:Q66"/>
    <mergeCell ref="A60:Q60"/>
    <mergeCell ref="A61:Q61"/>
    <mergeCell ref="A62:Q62"/>
    <mergeCell ref="A63:Q63"/>
    <mergeCell ref="A65:Q65"/>
    <mergeCell ref="A64:Q64"/>
    <mergeCell ref="A59:Q59"/>
    <mergeCell ref="Q17:R17"/>
    <mergeCell ref="S17:T17"/>
    <mergeCell ref="H4:I4"/>
    <mergeCell ref="H5:I5"/>
    <mergeCell ref="C4:E4"/>
    <mergeCell ref="C5:E5"/>
    <mergeCell ref="C6:E6"/>
    <mergeCell ref="C9:D9"/>
    <mergeCell ref="C12:D12"/>
    <mergeCell ref="D16:D18"/>
    <mergeCell ref="C16:C18"/>
    <mergeCell ref="A56:Q56"/>
    <mergeCell ref="D15:G15"/>
    <mergeCell ref="A43:Q43"/>
    <mergeCell ref="C7:E7"/>
    <mergeCell ref="A57:Q57"/>
    <mergeCell ref="A58:Q58"/>
    <mergeCell ref="A55:Q55"/>
    <mergeCell ref="A44:Q44"/>
    <mergeCell ref="G16:G17"/>
    <mergeCell ref="B16:B18"/>
    <mergeCell ref="I36:K36"/>
    <mergeCell ref="A45:Q45"/>
    <mergeCell ref="P16:P18"/>
    <mergeCell ref="A40:Q40"/>
    <mergeCell ref="M16:M17"/>
    <mergeCell ref="N16:N18"/>
    <mergeCell ref="O16:O18"/>
    <mergeCell ref="A16:A18"/>
    <mergeCell ref="A42:Q4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1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>
    <pageSetUpPr fitToPage="1"/>
  </sheetPr>
  <dimension ref="A1:AC68"/>
  <sheetViews>
    <sheetView showGridLines="0" topLeftCell="A4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AIgVklwhqHwaV4Ng5U2CwP7NN2Oz+jOly2Zn+gUVwNegEYZcZmAcwHMerFmj16Yc6Hpwf8GuhYr25CyVw2z1mg==" saltValue="vTn+bdcoKRkdoQ7RWPI5sA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13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AG68"/>
  <sheetViews>
    <sheetView showGridLines="0" tabSelected="1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1" width="11.28515625" style="41" customWidth="1"/>
    <col min="32" max="33" width="11.28515625" style="41" hidden="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kcelMHAP4OD0Br7KtPKCbDmFXHZriBaIhXDTFBd2toD4K8fqrYXjZBXsFNlPYqV0AQtuEM6ovYv2qVG4NGK7XA==" saltValue="oOnTPZKVbX8dZDyDcriX6g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14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0"/>
  <sheetViews>
    <sheetView showGridLines="0" zoomScaleNormal="100" workbookViewId="0">
      <selection activeCell="A32" sqref="A3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5" width="10.28515625" style="41" customWidth="1"/>
    <col min="6" max="6" width="11.7109375" style="41" customWidth="1"/>
    <col min="7" max="13" width="10.28515625" style="41" customWidth="1"/>
    <col min="14" max="14" width="11.7109375" style="41" customWidth="1"/>
    <col min="15" max="15" width="10.28515625" style="41" customWidth="1"/>
    <col min="16" max="16" width="11.7109375" style="41" customWidth="1"/>
    <col min="17" max="16384" width="11.28515625" style="41"/>
  </cols>
  <sheetData>
    <row r="1" spans="1:16" s="6" customFormat="1" ht="20.25" x14ac:dyDescent="0.35">
      <c r="A1" s="4" t="s">
        <v>43</v>
      </c>
      <c r="B1" s="5">
        <f>Jahr</f>
        <v>2026</v>
      </c>
      <c r="P1" s="7">
        <f>Firma</f>
        <v>0</v>
      </c>
    </row>
    <row r="2" spans="1:16" s="6" customFormat="1" ht="20.25" x14ac:dyDescent="0.35">
      <c r="E2" s="8"/>
      <c r="P2" s="7">
        <f>Ort</f>
        <v>0</v>
      </c>
    </row>
    <row r="3" spans="1:16" s="6" customFormat="1" x14ac:dyDescent="0.3">
      <c r="P3" s="9"/>
    </row>
    <row r="4" spans="1:16" x14ac:dyDescent="0.3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0.25" x14ac:dyDescent="0.35">
      <c r="A5" s="4" t="s">
        <v>54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x14ac:dyDescent="0.3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x14ac:dyDescent="0.3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x14ac:dyDescent="0.3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" x14ac:dyDescent="0.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s="31" customFormat="1" ht="12.75" customHeight="1" x14ac:dyDescent="0.25">
      <c r="A10" s="106" t="s">
        <v>9</v>
      </c>
      <c r="B10" s="106" t="str">
        <f>Zusammenstellung!C21</f>
        <v>AHV-Lohn</v>
      </c>
      <c r="C10" s="131" t="str">
        <f>Zusammenstellung!D21</f>
        <v>nicht AHV-pflichtig</v>
      </c>
      <c r="D10" s="131" t="str">
        <f>Zusammenstellung!E21</f>
        <v>Unfall- und
Kranken-
taggeld</v>
      </c>
      <c r="E10" s="106" t="str">
        <f>Zusammenstellung!F21</f>
        <v>Kinder-
zulagen</v>
      </c>
      <c r="F10" s="106" t="str">
        <f>Zusammenstellung!G21</f>
        <v>Total Bruttolohn</v>
      </c>
      <c r="G10" s="99" t="str">
        <f>Zusammenstellung!H21</f>
        <v>AHV</v>
      </c>
      <c r="H10" s="99" t="str">
        <f>Zusammenstellung!I21</f>
        <v>ALV</v>
      </c>
      <c r="I10" s="106" t="str">
        <f>Zusammenstellung!J21</f>
        <v>BVG</v>
      </c>
      <c r="J10" s="99" t="str">
        <f>Zusammenstellung!K21</f>
        <v>NBU</v>
      </c>
      <c r="K10" s="99" t="str">
        <f>Zusammenstellung!L21</f>
        <v>KTG</v>
      </c>
      <c r="L10" s="113"/>
      <c r="M10" s="113"/>
      <c r="N10" s="106" t="str">
        <f>Zusammenstellung!O21</f>
        <v>Nettolohn</v>
      </c>
      <c r="O10" s="106" t="str">
        <f>Zusammenstellung!P21</f>
        <v xml:space="preserve">Spesen </v>
      </c>
      <c r="P10" s="106" t="str">
        <f>Zusammenstellung!Q21</f>
        <v>Auszahlung</v>
      </c>
    </row>
    <row r="11" spans="1:16" s="31" customFormat="1" ht="14.25" x14ac:dyDescent="0.25">
      <c r="A11" s="107"/>
      <c r="B11" s="107"/>
      <c r="C11" s="132"/>
      <c r="D11" s="132"/>
      <c r="E11" s="107"/>
      <c r="F11" s="107"/>
      <c r="G11" s="100"/>
      <c r="H11" s="100"/>
      <c r="I11" s="107"/>
      <c r="J11" s="100"/>
      <c r="K11" s="100"/>
      <c r="L11" s="120"/>
      <c r="M11" s="120"/>
      <c r="N11" s="107"/>
      <c r="O11" s="107"/>
      <c r="P11" s="107"/>
    </row>
    <row r="12" spans="1:16" s="31" customFormat="1" ht="14.25" x14ac:dyDescent="0.15">
      <c r="A12" s="108"/>
      <c r="B12" s="108"/>
      <c r="C12" s="133"/>
      <c r="D12" s="133"/>
      <c r="E12" s="108"/>
      <c r="F12" s="108"/>
      <c r="G12" s="101"/>
      <c r="H12" s="101"/>
      <c r="I12" s="108"/>
      <c r="J12" s="101"/>
      <c r="K12" s="101"/>
      <c r="L12" s="32"/>
      <c r="M12" s="32"/>
      <c r="N12" s="108"/>
      <c r="O12" s="108"/>
      <c r="P12" s="108"/>
    </row>
    <row r="13" spans="1:16" s="31" customFormat="1" ht="14.25" x14ac:dyDescent="0.15">
      <c r="A13" s="30"/>
      <c r="B13" s="30"/>
      <c r="C13" s="30"/>
      <c r="D13" s="30"/>
      <c r="E13" s="30"/>
      <c r="F13" s="30"/>
      <c r="G13" s="34"/>
      <c r="H13" s="34"/>
      <c r="I13" s="30"/>
      <c r="J13" s="34"/>
      <c r="K13" s="34"/>
      <c r="L13" s="34"/>
      <c r="M13" s="34"/>
      <c r="N13" s="30"/>
      <c r="O13" s="30"/>
      <c r="P13" s="30"/>
    </row>
    <row r="14" spans="1:16" x14ac:dyDescent="0.3">
      <c r="A14" s="36">
        <v>38383</v>
      </c>
      <c r="B14" s="38">
        <f>'Ang1'!B20+'Ang2'!B20+'Ang3'!B20+'Ang4'!B20+'Ang5'!B20+'Ang6'!B20+'Ang7'!B20+'Ang8'!B20+'Ang9'!B20+'Ang10'!B20+'Ang11'!B20+'Ang12'!B20+'Ang13'!B20+'Ang14'!B20+'Ang15'!B20+'Ang16'!B20+'Ang17'!B20+'Ang18'!B20+'Ang19'!B20+'Ang20'!B20</f>
        <v>0</v>
      </c>
      <c r="C14" s="38">
        <f>'Ang1'!C20+'Ang2'!C20+'Ang3'!C20+'Ang4'!C20+'Ang5'!C20+'Ang6'!C20+'Ang7'!C20+'Ang8'!C20+'Ang9'!C20+'Ang10'!C20+'Ang11'!C20+'Ang12'!C20+'Ang13'!C20+'Ang14'!C20+'Ang15'!C20+'Ang16'!C20+'Ang17'!C20+'Ang18'!C20+'Ang19'!C20+'Ang20'!C20</f>
        <v>0</v>
      </c>
      <c r="D14" s="38">
        <f>'Ang1'!D20+'Ang2'!D20+'Ang3'!D20+'Ang4'!D20+'Ang5'!D20+'Ang6'!D20+'Ang7'!D20+'Ang8'!D20+'Ang9'!D20+'Ang10'!D20+'Ang11'!D20+'Ang12'!D20+'Ang13'!D20+'Ang14'!D20+'Ang15'!D20+'Ang16'!D20+'Ang17'!D20+'Ang18'!D20+'Ang19'!D20+'Ang20'!D20</f>
        <v>0</v>
      </c>
      <c r="E14" s="38">
        <f>'Ang1'!E20+'Ang2'!E20+'Ang3'!E20+'Ang4'!E20+'Ang5'!E20+'Ang6'!E20+'Ang7'!E20+'Ang8'!E20+'Ang9'!E20+'Ang10'!E20+'Ang11'!E20+'Ang12'!E20+'Ang13'!E20+'Ang14'!E20+'Ang15'!E20+'Ang16'!E20+'Ang17'!E20+'Ang18'!E20+'Ang19'!E20+'Ang20'!E20</f>
        <v>0</v>
      </c>
      <c r="F14" s="37">
        <f>'Ang1'!F20+'Ang2'!F20+'Ang3'!F20+'Ang4'!F20+'Ang5'!F20+'Ang6'!F20+'Ang7'!F20+'Ang8'!F20+'Ang9'!F20+'Ang10'!F20+'Ang11'!F20+'Ang12'!F20+'Ang13'!F20+'Ang14'!F20+'Ang15'!F20+'Ang16'!F20+'Ang17'!F20+'Ang18'!F20+'Ang19'!F20+'Ang20'!F20</f>
        <v>0</v>
      </c>
      <c r="G14" s="38">
        <f>'Ang1'!G20+'Ang2'!G20+'Ang3'!G20+'Ang4'!G20+'Ang5'!G20+'Ang6'!G20+'Ang7'!G20+'Ang8'!G20+'Ang9'!G20+'Ang10'!G20+'Ang11'!G20+'Ang12'!G20+'Ang13'!G20+'Ang14'!G20+'Ang15'!G20+'Ang16'!G20+'Ang17'!G20+'Ang18'!G20+'Ang19'!G20+'Ang20'!G20</f>
        <v>0</v>
      </c>
      <c r="H14" s="38">
        <f>'Ang1'!H20+'Ang2'!H20+'Ang3'!H20+'Ang4'!H20+'Ang5'!H20+'Ang6'!H20+'Ang7'!H20+'Ang8'!H20+'Ang9'!H20+'Ang10'!H20+'Ang11'!H20+'Ang12'!H20+'Ang13'!H20+'Ang14'!H20+'Ang15'!H20+'Ang16'!H20+'Ang17'!H20+'Ang18'!H20+'Ang19'!H20+'Ang20'!H20</f>
        <v>0</v>
      </c>
      <c r="I14" s="38">
        <f>'Ang1'!I20+'Ang2'!I20+'Ang3'!I20+'Ang4'!I20+'Ang5'!I20+'Ang6'!I20+'Ang7'!I20+'Ang8'!I20+'Ang9'!I20+'Ang10'!I20+'Ang11'!I20+'Ang12'!I20+'Ang13'!I20+'Ang14'!I20+'Ang15'!I20+'Ang16'!I20+'Ang17'!I20+'Ang18'!I20+'Ang19'!I20+'Ang20'!I20</f>
        <v>0</v>
      </c>
      <c r="J14" s="38">
        <f>'Ang1'!J20+'Ang2'!J20+'Ang3'!J20+'Ang4'!J20+'Ang5'!J20+'Ang6'!J20+'Ang7'!J20+'Ang8'!J20+'Ang9'!J20+'Ang10'!J20+'Ang11'!J20+'Ang12'!J20+'Ang13'!J20+'Ang14'!J20+'Ang15'!J20+'Ang16'!J20+'Ang17'!J20+'Ang18'!J20+'Ang19'!J20+'Ang20'!J20</f>
        <v>0</v>
      </c>
      <c r="K14" s="38">
        <f>'Ang1'!K20+'Ang2'!K20+'Ang3'!K20+'Ang4'!K20+'Ang5'!K20+'Ang6'!K20+'Ang7'!K20+'Ang8'!K20+'Ang9'!K20+'Ang10'!K20+'Ang11'!K20+'Ang12'!K20+'Ang13'!K20+'Ang14'!K20+'Ang15'!K20+'Ang16'!K20+'Ang17'!K20+'Ang18'!K20+'Ang19'!K20+'Ang20'!K20</f>
        <v>0</v>
      </c>
      <c r="L14" s="38">
        <f>'Ang1'!L20+'Ang2'!L20+'Ang3'!L20+'Ang4'!L20+'Ang5'!L20+'Ang6'!L20+'Ang7'!L20+'Ang8'!L20+'Ang9'!L20+'Ang10'!L20+'Ang11'!L20+'Ang12'!L20+'Ang13'!L20+'Ang14'!L20+'Ang15'!L20+'Ang16'!L20+'Ang17'!L20+'Ang18'!L20+'Ang19'!L20+'Ang20'!L20</f>
        <v>0</v>
      </c>
      <c r="M14" s="38">
        <f>'Ang1'!M20+'Ang2'!M20+'Ang3'!M20+'Ang4'!M20+'Ang5'!M20+'Ang6'!M20+'Ang7'!M20+'Ang8'!M20+'Ang9'!M20+'Ang10'!M20+'Ang11'!M20+'Ang12'!M20+'Ang13'!M20+'Ang14'!M20+'Ang15'!M20+'Ang16'!M20+'Ang17'!M20+'Ang18'!M20+'Ang19'!M20+'Ang20'!M20</f>
        <v>0</v>
      </c>
      <c r="N14" s="38">
        <f>'Ang1'!N20+'Ang2'!N20+'Ang3'!N20+'Ang4'!N20+'Ang5'!N20+'Ang6'!N20+'Ang7'!N20+'Ang8'!N20+'Ang9'!N20+'Ang10'!N20+'Ang11'!N20+'Ang12'!N20+'Ang13'!N20+'Ang14'!N20+'Ang15'!N20+'Ang16'!N20+'Ang17'!N20+'Ang18'!N20+'Ang19'!N20+'Ang20'!N20</f>
        <v>0</v>
      </c>
      <c r="O14" s="38">
        <f>'Ang1'!O20+'Ang2'!O20+'Ang3'!O20+'Ang4'!O20+'Ang5'!O20+'Ang6'!O20+'Ang7'!O20+'Ang8'!O20+'Ang9'!O20+'Ang10'!O20+'Ang11'!O20+'Ang12'!O20+'Ang13'!O20+'Ang14'!O20+'Ang15'!O20+'Ang16'!O20+'Ang17'!O20+'Ang18'!O20+'Ang19'!O20+'Ang20'!O20</f>
        <v>0</v>
      </c>
      <c r="P14" s="37">
        <f>'Ang1'!P20+'Ang2'!P20+'Ang3'!P20+'Ang4'!P20+'Ang5'!P20+'Ang6'!P20+'Ang7'!P20+'Ang8'!P20+'Ang9'!P20+'Ang10'!P20+'Ang11'!P20+'Ang12'!P20+'Ang13'!P20+'Ang14'!P20+'Ang15'!P20+'Ang16'!P20+'Ang17'!P20+'Ang18'!P20+'Ang19'!P20+'Ang20'!P20</f>
        <v>0</v>
      </c>
    </row>
    <row r="15" spans="1:16" x14ac:dyDescent="0.3">
      <c r="A15" s="36">
        <v>38411</v>
      </c>
      <c r="B15" s="38">
        <f>'Ang1'!B21+'Ang2'!B21+'Ang3'!B21+'Ang4'!B21+'Ang5'!B21+'Ang6'!B21+'Ang7'!B21+'Ang8'!B21+'Ang9'!B21+'Ang10'!B21+'Ang11'!B21+'Ang12'!B21+'Ang13'!B21+'Ang14'!B21+'Ang15'!B21+'Ang16'!B21+'Ang17'!B21+'Ang18'!B21+'Ang19'!B21+'Ang20'!B21</f>
        <v>0</v>
      </c>
      <c r="C15" s="38">
        <f>'Ang1'!C21+'Ang2'!C21+'Ang3'!C21+'Ang4'!C21+'Ang5'!C21+'Ang6'!C21+'Ang7'!C21+'Ang8'!C21+'Ang9'!C21+'Ang10'!C21+'Ang11'!C21+'Ang12'!C21+'Ang13'!C21+'Ang14'!C21+'Ang15'!C21+'Ang16'!C21+'Ang17'!C21+'Ang18'!C21+'Ang19'!C21+'Ang20'!C21</f>
        <v>0</v>
      </c>
      <c r="D15" s="38">
        <f>'Ang1'!D21+'Ang2'!D21+'Ang3'!D21+'Ang4'!D21+'Ang5'!D21+'Ang6'!D21+'Ang7'!D21+'Ang8'!D21+'Ang9'!D21+'Ang10'!D21+'Ang11'!D21+'Ang12'!D21+'Ang13'!D21+'Ang14'!D21+'Ang15'!D21+'Ang16'!D21+'Ang17'!D21+'Ang18'!D21+'Ang19'!D21+'Ang20'!D21</f>
        <v>0</v>
      </c>
      <c r="E15" s="38">
        <f>'Ang1'!E21+'Ang2'!E21+'Ang3'!E21+'Ang4'!E21+'Ang5'!E21+'Ang6'!E21+'Ang7'!E21+'Ang8'!E21+'Ang9'!E21+'Ang10'!E21+'Ang11'!E21+'Ang12'!E21+'Ang13'!E21+'Ang14'!E21+'Ang15'!E21+'Ang16'!E21+'Ang17'!E21+'Ang18'!E21+'Ang19'!E21+'Ang20'!E21</f>
        <v>0</v>
      </c>
      <c r="F15" s="37">
        <f>'Ang1'!F21+'Ang2'!F21+'Ang3'!F21+'Ang4'!F21+'Ang5'!F21+'Ang6'!F21+'Ang7'!F21+'Ang8'!F21+'Ang9'!F21+'Ang10'!F21+'Ang11'!F21+'Ang12'!F21+'Ang13'!F21+'Ang14'!F21+'Ang15'!F21+'Ang16'!F21+'Ang17'!F21+'Ang18'!F21+'Ang19'!F21+'Ang20'!F21</f>
        <v>0</v>
      </c>
      <c r="G15" s="38">
        <f>'Ang1'!G21+'Ang2'!G21+'Ang3'!G21+'Ang4'!G21+'Ang5'!G21+'Ang6'!G21+'Ang7'!G21+'Ang8'!G21+'Ang9'!G21+'Ang10'!G21+'Ang11'!G21+'Ang12'!G21+'Ang13'!G21+'Ang14'!G21+'Ang15'!G21+'Ang16'!G21+'Ang17'!G21+'Ang18'!G21+'Ang19'!G21+'Ang20'!G21</f>
        <v>0</v>
      </c>
      <c r="H15" s="38">
        <f>'Ang1'!H21+'Ang2'!H21+'Ang3'!H21+'Ang4'!H21+'Ang5'!H21+'Ang6'!H21+'Ang7'!H21+'Ang8'!H21+'Ang9'!H21+'Ang10'!H21+'Ang11'!H21+'Ang12'!H21+'Ang13'!H21+'Ang14'!H21+'Ang15'!H21+'Ang16'!H21+'Ang17'!H21+'Ang18'!H21+'Ang19'!H21+'Ang20'!H21</f>
        <v>0</v>
      </c>
      <c r="I15" s="38">
        <f>'Ang1'!I21+'Ang2'!I21+'Ang3'!I21+'Ang4'!I21+'Ang5'!I21+'Ang6'!I21+'Ang7'!I21+'Ang8'!I21+'Ang9'!I21+'Ang10'!I21+'Ang11'!I21+'Ang12'!I21+'Ang13'!I21+'Ang14'!I21+'Ang15'!I21+'Ang16'!I21+'Ang17'!I21+'Ang18'!I21+'Ang19'!I21+'Ang20'!I21</f>
        <v>0</v>
      </c>
      <c r="J15" s="38">
        <f>'Ang1'!J21+'Ang2'!J21+'Ang3'!J21+'Ang4'!J21+'Ang5'!J21+'Ang6'!J21+'Ang7'!J21+'Ang8'!J21+'Ang9'!J21+'Ang10'!J21+'Ang11'!J21+'Ang12'!J21+'Ang13'!J21+'Ang14'!J21+'Ang15'!J21+'Ang16'!J21+'Ang17'!J21+'Ang18'!J21+'Ang19'!J21+'Ang20'!J21</f>
        <v>0</v>
      </c>
      <c r="K15" s="38">
        <f>'Ang1'!K21+'Ang2'!K21+'Ang3'!K21+'Ang4'!K21+'Ang5'!K21+'Ang6'!K21+'Ang7'!K21+'Ang8'!K21+'Ang9'!K21+'Ang10'!K21+'Ang11'!K21+'Ang12'!K21+'Ang13'!K21+'Ang14'!K21+'Ang15'!K21+'Ang16'!K21+'Ang17'!K21+'Ang18'!K21+'Ang19'!K21+'Ang20'!K21</f>
        <v>0</v>
      </c>
      <c r="L15" s="38">
        <f>'Ang1'!L21+'Ang2'!L21+'Ang3'!L21+'Ang4'!L21+'Ang5'!L21+'Ang6'!L21+'Ang7'!L21+'Ang8'!L21+'Ang9'!L21+'Ang10'!L21+'Ang11'!L21+'Ang12'!L21+'Ang13'!L21+'Ang14'!L21+'Ang15'!L21+'Ang16'!L21+'Ang17'!L21+'Ang18'!L21+'Ang19'!L21+'Ang20'!L21</f>
        <v>0</v>
      </c>
      <c r="M15" s="38">
        <f>'Ang1'!M21+'Ang2'!M21+'Ang3'!M21+'Ang4'!M21+'Ang5'!M21+'Ang6'!M21+'Ang7'!M21+'Ang8'!M21+'Ang9'!M21+'Ang10'!M21+'Ang11'!M21+'Ang12'!M21+'Ang13'!M21+'Ang14'!M21+'Ang15'!M21+'Ang16'!M21+'Ang17'!M21+'Ang18'!M21+'Ang19'!M21+'Ang20'!M21</f>
        <v>0</v>
      </c>
      <c r="N15" s="38">
        <f>'Ang1'!N21+'Ang2'!N21+'Ang3'!N21+'Ang4'!N21+'Ang5'!N21+'Ang6'!N21+'Ang7'!N21+'Ang8'!N21+'Ang9'!N21+'Ang10'!N21+'Ang11'!N21+'Ang12'!N21+'Ang13'!N21+'Ang14'!N21+'Ang15'!N21+'Ang16'!N21+'Ang17'!N21+'Ang18'!N21+'Ang19'!N21+'Ang20'!N21</f>
        <v>0</v>
      </c>
      <c r="O15" s="38">
        <f>'Ang1'!O21+'Ang2'!O21+'Ang3'!O21+'Ang4'!O21+'Ang5'!O21+'Ang6'!O21+'Ang7'!O21+'Ang8'!O21+'Ang9'!O21+'Ang10'!O21+'Ang11'!O21+'Ang12'!O21+'Ang13'!O21+'Ang14'!O21+'Ang15'!O21+'Ang16'!O21+'Ang17'!O21+'Ang18'!O21+'Ang19'!O21+'Ang20'!O21</f>
        <v>0</v>
      </c>
      <c r="P15" s="37">
        <f>'Ang1'!P21+'Ang2'!P21+'Ang3'!P21+'Ang4'!P21+'Ang5'!P21+'Ang6'!P21+'Ang7'!P21+'Ang8'!P21+'Ang9'!P21+'Ang10'!P21+'Ang11'!P21+'Ang12'!P21+'Ang13'!P21+'Ang14'!P21+'Ang15'!P21+'Ang16'!P21+'Ang17'!P21+'Ang18'!P21+'Ang19'!P21+'Ang20'!P21</f>
        <v>0</v>
      </c>
    </row>
    <row r="16" spans="1:16" x14ac:dyDescent="0.3">
      <c r="A16" s="36">
        <v>38442</v>
      </c>
      <c r="B16" s="38">
        <f>'Ang1'!B22+'Ang2'!B22+'Ang3'!B22+'Ang4'!B22+'Ang5'!B22+'Ang6'!B22+'Ang7'!B22+'Ang8'!B22+'Ang9'!B22+'Ang10'!B22+'Ang11'!B22+'Ang12'!B22+'Ang13'!B22+'Ang14'!B22+'Ang15'!B22+'Ang16'!B22+'Ang17'!B22+'Ang18'!B22+'Ang19'!B22+'Ang20'!B22</f>
        <v>0</v>
      </c>
      <c r="C16" s="38">
        <f>'Ang1'!C22+'Ang2'!C22+'Ang3'!C22+'Ang4'!C22+'Ang5'!C22+'Ang6'!C22+'Ang7'!C22+'Ang8'!C22+'Ang9'!C22+'Ang10'!C22+'Ang11'!C22+'Ang12'!C22+'Ang13'!C22+'Ang14'!C22+'Ang15'!C22+'Ang16'!C22+'Ang17'!C22+'Ang18'!C22+'Ang19'!C22+'Ang20'!C22</f>
        <v>0</v>
      </c>
      <c r="D16" s="38">
        <f>'Ang1'!D22+'Ang2'!D22+'Ang3'!D22+'Ang4'!D22+'Ang5'!D22+'Ang6'!D22+'Ang7'!D22+'Ang8'!D22+'Ang9'!D22+'Ang10'!D22+'Ang11'!D22+'Ang12'!D22+'Ang13'!D22+'Ang14'!D22+'Ang15'!D22+'Ang16'!D22+'Ang17'!D22+'Ang18'!D22+'Ang19'!D22+'Ang20'!D22</f>
        <v>0</v>
      </c>
      <c r="E16" s="38">
        <f>'Ang1'!E22+'Ang2'!E22+'Ang3'!E22+'Ang4'!E22+'Ang5'!E22+'Ang6'!E22+'Ang7'!E22+'Ang8'!E22+'Ang9'!E22+'Ang10'!E22+'Ang11'!E22+'Ang12'!E22+'Ang13'!E22+'Ang14'!E22+'Ang15'!E22+'Ang16'!E22+'Ang17'!E22+'Ang18'!E22+'Ang19'!E22+'Ang20'!E22</f>
        <v>0</v>
      </c>
      <c r="F16" s="37">
        <f>'Ang1'!F22+'Ang2'!F22+'Ang3'!F22+'Ang4'!F22+'Ang5'!F22+'Ang6'!F22+'Ang7'!F22+'Ang8'!F22+'Ang9'!F22+'Ang10'!F22+'Ang11'!F22+'Ang12'!F22+'Ang13'!F22+'Ang14'!F22+'Ang15'!F22+'Ang16'!F22+'Ang17'!F22+'Ang18'!F22+'Ang19'!F22+'Ang20'!F22</f>
        <v>0</v>
      </c>
      <c r="G16" s="38">
        <f>'Ang1'!G22+'Ang2'!G22+'Ang3'!G22+'Ang4'!G22+'Ang5'!G22+'Ang6'!G22+'Ang7'!G22+'Ang8'!G22+'Ang9'!G22+'Ang10'!G22+'Ang11'!G22+'Ang12'!G22+'Ang13'!G22+'Ang14'!G22+'Ang15'!G22+'Ang16'!G22+'Ang17'!G22+'Ang18'!G22+'Ang19'!G22+'Ang20'!G22</f>
        <v>0</v>
      </c>
      <c r="H16" s="38">
        <f>'Ang1'!H22+'Ang2'!H22+'Ang3'!H22+'Ang4'!H22+'Ang5'!H22+'Ang6'!H22+'Ang7'!H22+'Ang8'!H22+'Ang9'!H22+'Ang10'!H22+'Ang11'!H22+'Ang12'!H22+'Ang13'!H22+'Ang14'!H22+'Ang15'!H22+'Ang16'!H22+'Ang17'!H22+'Ang18'!H22+'Ang19'!H22+'Ang20'!H22</f>
        <v>0</v>
      </c>
      <c r="I16" s="38">
        <f>'Ang1'!I22+'Ang2'!I22+'Ang3'!I22+'Ang4'!I22+'Ang5'!I22+'Ang6'!I22+'Ang7'!I22+'Ang8'!I22+'Ang9'!I22+'Ang10'!I22+'Ang11'!I22+'Ang12'!I22+'Ang13'!I22+'Ang14'!I22+'Ang15'!I22+'Ang16'!I22+'Ang17'!I22+'Ang18'!I22+'Ang19'!I22+'Ang20'!I22</f>
        <v>0</v>
      </c>
      <c r="J16" s="38">
        <f>'Ang1'!J22+'Ang2'!J22+'Ang3'!J22+'Ang4'!J22+'Ang5'!J22+'Ang6'!J22+'Ang7'!J22+'Ang8'!J22+'Ang9'!J22+'Ang10'!J22+'Ang11'!J22+'Ang12'!J22+'Ang13'!J22+'Ang14'!J22+'Ang15'!J22+'Ang16'!J22+'Ang17'!J22+'Ang18'!J22+'Ang19'!J22+'Ang20'!J22</f>
        <v>0</v>
      </c>
      <c r="K16" s="38">
        <f>'Ang1'!K22+'Ang2'!K22+'Ang3'!K22+'Ang4'!K22+'Ang5'!K22+'Ang6'!K22+'Ang7'!K22+'Ang8'!K22+'Ang9'!K22+'Ang10'!K22+'Ang11'!K22+'Ang12'!K22+'Ang13'!K22+'Ang14'!K22+'Ang15'!K22+'Ang16'!K22+'Ang17'!K22+'Ang18'!K22+'Ang19'!K22+'Ang20'!K22</f>
        <v>0</v>
      </c>
      <c r="L16" s="38">
        <f>'Ang1'!L22+'Ang2'!L22+'Ang3'!L22+'Ang4'!L22+'Ang5'!L22+'Ang6'!L22+'Ang7'!L22+'Ang8'!L22+'Ang9'!L22+'Ang10'!L22+'Ang11'!L22+'Ang12'!L22+'Ang13'!L22+'Ang14'!L22+'Ang15'!L22+'Ang16'!L22+'Ang17'!L22+'Ang18'!L22+'Ang19'!L22+'Ang20'!L22</f>
        <v>0</v>
      </c>
      <c r="M16" s="38">
        <f>'Ang1'!M22+'Ang2'!M22+'Ang3'!M22+'Ang4'!M22+'Ang5'!M22+'Ang6'!M22+'Ang7'!M22+'Ang8'!M22+'Ang9'!M22+'Ang10'!M22+'Ang11'!M22+'Ang12'!M22+'Ang13'!M22+'Ang14'!M22+'Ang15'!M22+'Ang16'!M22+'Ang17'!M22+'Ang18'!M22+'Ang19'!M22+'Ang20'!M22</f>
        <v>0</v>
      </c>
      <c r="N16" s="38">
        <f>'Ang1'!N22+'Ang2'!N22+'Ang3'!N22+'Ang4'!N22+'Ang5'!N22+'Ang6'!N22+'Ang7'!N22+'Ang8'!N22+'Ang9'!N22+'Ang10'!N22+'Ang11'!N22+'Ang12'!N22+'Ang13'!N22+'Ang14'!N22+'Ang15'!N22+'Ang16'!N22+'Ang17'!N22+'Ang18'!N22+'Ang19'!N22+'Ang20'!N22</f>
        <v>0</v>
      </c>
      <c r="O16" s="38">
        <f>'Ang1'!O22+'Ang2'!O22+'Ang3'!O22+'Ang4'!O22+'Ang5'!O22+'Ang6'!O22+'Ang7'!O22+'Ang8'!O22+'Ang9'!O22+'Ang10'!O22+'Ang11'!O22+'Ang12'!O22+'Ang13'!O22+'Ang14'!O22+'Ang15'!O22+'Ang16'!O22+'Ang17'!O22+'Ang18'!O22+'Ang19'!O22+'Ang20'!O22</f>
        <v>0</v>
      </c>
      <c r="P16" s="37">
        <f>'Ang1'!P22+'Ang2'!P22+'Ang3'!P22+'Ang4'!P22+'Ang5'!P22+'Ang6'!P22+'Ang7'!P22+'Ang8'!P22+'Ang9'!P22+'Ang10'!P22+'Ang11'!P22+'Ang12'!P22+'Ang13'!P22+'Ang14'!P22+'Ang15'!P22+'Ang16'!P22+'Ang17'!P22+'Ang18'!P22+'Ang19'!P22+'Ang20'!P22</f>
        <v>0</v>
      </c>
    </row>
    <row r="17" spans="1:16" x14ac:dyDescent="0.3">
      <c r="A17" s="36">
        <v>38472</v>
      </c>
      <c r="B17" s="38">
        <f>'Ang1'!B23+'Ang2'!B23+'Ang3'!B23+'Ang4'!B23+'Ang5'!B23+'Ang6'!B23+'Ang7'!B23+'Ang8'!B23+'Ang9'!B23+'Ang10'!B23+'Ang11'!B23+'Ang12'!B23+'Ang13'!B23+'Ang14'!B23+'Ang15'!B23+'Ang16'!B23+'Ang17'!B23+'Ang18'!B23+'Ang19'!B23+'Ang20'!B23</f>
        <v>0</v>
      </c>
      <c r="C17" s="38">
        <f>'Ang1'!C23+'Ang2'!C23+'Ang3'!C23+'Ang4'!C23+'Ang5'!C23+'Ang6'!C23+'Ang7'!C23+'Ang8'!C23+'Ang9'!C23+'Ang10'!C23+'Ang11'!C23+'Ang12'!C23+'Ang13'!C23+'Ang14'!C23+'Ang15'!C23+'Ang16'!C23+'Ang17'!C23+'Ang18'!C23+'Ang19'!C23+'Ang20'!C23</f>
        <v>0</v>
      </c>
      <c r="D17" s="38">
        <f>'Ang1'!D23+'Ang2'!D23+'Ang3'!D23+'Ang4'!D23+'Ang5'!D23+'Ang6'!D23+'Ang7'!D23+'Ang8'!D23+'Ang9'!D23+'Ang10'!D23+'Ang11'!D23+'Ang12'!D23+'Ang13'!D23+'Ang14'!D23+'Ang15'!D23+'Ang16'!D23+'Ang17'!D23+'Ang18'!D23+'Ang19'!D23+'Ang20'!D23</f>
        <v>0</v>
      </c>
      <c r="E17" s="38">
        <f>'Ang1'!E23+'Ang2'!E23+'Ang3'!E23+'Ang4'!E23+'Ang5'!E23+'Ang6'!E23+'Ang7'!E23+'Ang8'!E23+'Ang9'!E23+'Ang10'!E23+'Ang11'!E23+'Ang12'!E23+'Ang13'!E23+'Ang14'!E23+'Ang15'!E23+'Ang16'!E23+'Ang17'!E23+'Ang18'!E23+'Ang19'!E23+'Ang20'!E23</f>
        <v>0</v>
      </c>
      <c r="F17" s="37">
        <f>'Ang1'!F23+'Ang2'!F23+'Ang3'!F23+'Ang4'!F23+'Ang5'!F23+'Ang6'!F23+'Ang7'!F23+'Ang8'!F23+'Ang9'!F23+'Ang10'!F23+'Ang11'!F23+'Ang12'!F23+'Ang13'!F23+'Ang14'!F23+'Ang15'!F23+'Ang16'!F23+'Ang17'!F23+'Ang18'!F23+'Ang19'!F23+'Ang20'!F23</f>
        <v>0</v>
      </c>
      <c r="G17" s="38">
        <f>'Ang1'!G23+'Ang2'!G23+'Ang3'!G23+'Ang4'!G23+'Ang5'!G23+'Ang6'!G23+'Ang7'!G23+'Ang8'!G23+'Ang9'!G23+'Ang10'!G23+'Ang11'!G23+'Ang12'!G23+'Ang13'!G23+'Ang14'!G23+'Ang15'!G23+'Ang16'!G23+'Ang17'!G23+'Ang18'!G23+'Ang19'!G23+'Ang20'!G23</f>
        <v>0</v>
      </c>
      <c r="H17" s="38">
        <f>'Ang1'!H23+'Ang2'!H23+'Ang3'!H23+'Ang4'!H23+'Ang5'!H23+'Ang6'!H23+'Ang7'!H23+'Ang8'!H23+'Ang9'!H23+'Ang10'!H23+'Ang11'!H23+'Ang12'!H23+'Ang13'!H23+'Ang14'!H23+'Ang15'!H23+'Ang16'!H23+'Ang17'!H23+'Ang18'!H23+'Ang19'!H23+'Ang20'!H23</f>
        <v>0</v>
      </c>
      <c r="I17" s="38">
        <f>'Ang1'!I23+'Ang2'!I23+'Ang3'!I23+'Ang4'!I23+'Ang5'!I23+'Ang6'!I23+'Ang7'!I23+'Ang8'!I23+'Ang9'!I23+'Ang10'!I23+'Ang11'!I23+'Ang12'!I23+'Ang13'!I23+'Ang14'!I23+'Ang15'!I23+'Ang16'!I23+'Ang17'!I23+'Ang18'!I23+'Ang19'!I23+'Ang20'!I23</f>
        <v>0</v>
      </c>
      <c r="J17" s="38">
        <f>'Ang1'!J23+'Ang2'!J23+'Ang3'!J23+'Ang4'!J23+'Ang5'!J23+'Ang6'!J23+'Ang7'!J23+'Ang8'!J23+'Ang9'!J23+'Ang10'!J23+'Ang11'!J23+'Ang12'!J23+'Ang13'!J23+'Ang14'!J23+'Ang15'!J23+'Ang16'!J23+'Ang17'!J23+'Ang18'!J23+'Ang19'!J23+'Ang20'!J23</f>
        <v>0</v>
      </c>
      <c r="K17" s="38">
        <f>'Ang1'!K23+'Ang2'!K23+'Ang3'!K23+'Ang4'!K23+'Ang5'!K23+'Ang6'!K23+'Ang7'!K23+'Ang8'!K23+'Ang9'!K23+'Ang10'!K23+'Ang11'!K23+'Ang12'!K23+'Ang13'!K23+'Ang14'!K23+'Ang15'!K23+'Ang16'!K23+'Ang17'!K23+'Ang18'!K23+'Ang19'!K23+'Ang20'!K23</f>
        <v>0</v>
      </c>
      <c r="L17" s="38">
        <f>'Ang1'!L23+'Ang2'!L23+'Ang3'!L23+'Ang4'!L23+'Ang5'!L23+'Ang6'!L23+'Ang7'!L23+'Ang8'!L23+'Ang9'!L23+'Ang10'!L23+'Ang11'!L23+'Ang12'!L23+'Ang13'!L23+'Ang14'!L23+'Ang15'!L23+'Ang16'!L23+'Ang17'!L23+'Ang18'!L23+'Ang19'!L23+'Ang20'!L23</f>
        <v>0</v>
      </c>
      <c r="M17" s="38">
        <f>'Ang1'!M23+'Ang2'!M23+'Ang3'!M23+'Ang4'!M23+'Ang5'!M23+'Ang6'!M23+'Ang7'!M23+'Ang8'!M23+'Ang9'!M23+'Ang10'!M23+'Ang11'!M23+'Ang12'!M23+'Ang13'!M23+'Ang14'!M23+'Ang15'!M23+'Ang16'!M23+'Ang17'!M23+'Ang18'!M23+'Ang19'!M23+'Ang20'!M23</f>
        <v>0</v>
      </c>
      <c r="N17" s="38">
        <f>'Ang1'!N23+'Ang2'!N23+'Ang3'!N23+'Ang4'!N23+'Ang5'!N23+'Ang6'!N23+'Ang7'!N23+'Ang8'!N23+'Ang9'!N23+'Ang10'!N23+'Ang11'!N23+'Ang12'!N23+'Ang13'!N23+'Ang14'!N23+'Ang15'!N23+'Ang16'!N23+'Ang17'!N23+'Ang18'!N23+'Ang19'!N23+'Ang20'!N23</f>
        <v>0</v>
      </c>
      <c r="O17" s="38">
        <f>'Ang1'!O23+'Ang2'!O23+'Ang3'!O23+'Ang4'!O23+'Ang5'!O23+'Ang6'!O23+'Ang7'!O23+'Ang8'!O23+'Ang9'!O23+'Ang10'!O23+'Ang11'!O23+'Ang12'!O23+'Ang13'!O23+'Ang14'!O23+'Ang15'!O23+'Ang16'!O23+'Ang17'!O23+'Ang18'!O23+'Ang19'!O23+'Ang20'!O23</f>
        <v>0</v>
      </c>
      <c r="P17" s="37">
        <f>'Ang1'!P23+'Ang2'!P23+'Ang3'!P23+'Ang4'!P23+'Ang5'!P23+'Ang6'!P23+'Ang7'!P23+'Ang8'!P23+'Ang9'!P23+'Ang10'!P23+'Ang11'!P23+'Ang12'!P23+'Ang13'!P23+'Ang14'!P23+'Ang15'!P23+'Ang16'!P23+'Ang17'!P23+'Ang18'!P23+'Ang19'!P23+'Ang20'!P23</f>
        <v>0</v>
      </c>
    </row>
    <row r="18" spans="1:16" x14ac:dyDescent="0.3">
      <c r="A18" s="36">
        <v>38503</v>
      </c>
      <c r="B18" s="38">
        <f>'Ang1'!B24+'Ang2'!B24+'Ang3'!B24+'Ang4'!B24+'Ang5'!B24+'Ang6'!B24+'Ang7'!B24+'Ang8'!B24+'Ang9'!B24+'Ang10'!B24+'Ang11'!B24+'Ang12'!B24+'Ang13'!B24+'Ang14'!B24+'Ang15'!B24+'Ang16'!B24+'Ang17'!B24+'Ang18'!B24+'Ang19'!B24+'Ang20'!B24</f>
        <v>0</v>
      </c>
      <c r="C18" s="38">
        <f>'Ang1'!C24+'Ang2'!C24+'Ang3'!C24+'Ang4'!C24+'Ang5'!C24+'Ang6'!C24+'Ang7'!C24+'Ang8'!C24+'Ang9'!C24+'Ang10'!C24+'Ang11'!C24+'Ang12'!C24+'Ang13'!C24+'Ang14'!C24+'Ang15'!C24+'Ang16'!C24+'Ang17'!C24+'Ang18'!C24+'Ang19'!C24+'Ang20'!C24</f>
        <v>0</v>
      </c>
      <c r="D18" s="38">
        <f>'Ang1'!D24+'Ang2'!D24+'Ang3'!D24+'Ang4'!D24+'Ang5'!D24+'Ang6'!D24+'Ang7'!D24+'Ang8'!D24+'Ang9'!D24+'Ang10'!D24+'Ang11'!D24+'Ang12'!D24+'Ang13'!D24+'Ang14'!D24+'Ang15'!D24+'Ang16'!D24+'Ang17'!D24+'Ang18'!D24+'Ang19'!D24+'Ang20'!D24</f>
        <v>0</v>
      </c>
      <c r="E18" s="38">
        <f>'Ang1'!E24+'Ang2'!E24+'Ang3'!E24+'Ang4'!E24+'Ang5'!E24+'Ang6'!E24+'Ang7'!E24+'Ang8'!E24+'Ang9'!E24+'Ang10'!E24+'Ang11'!E24+'Ang12'!E24+'Ang13'!E24+'Ang14'!E24+'Ang15'!E24+'Ang16'!E24+'Ang17'!E24+'Ang18'!E24+'Ang19'!E24+'Ang20'!E24</f>
        <v>0</v>
      </c>
      <c r="F18" s="37">
        <f>'Ang1'!F24+'Ang2'!F24+'Ang3'!F24+'Ang4'!F24+'Ang5'!F24+'Ang6'!F24+'Ang7'!F24+'Ang8'!F24+'Ang9'!F24+'Ang10'!F24+'Ang11'!F24+'Ang12'!F24+'Ang13'!F24+'Ang14'!F24+'Ang15'!F24+'Ang16'!F24+'Ang17'!F24+'Ang18'!F24+'Ang19'!F24+'Ang20'!F24</f>
        <v>0</v>
      </c>
      <c r="G18" s="38">
        <f>'Ang1'!G24+'Ang2'!G24+'Ang3'!G24+'Ang4'!G24+'Ang5'!G24+'Ang6'!G24+'Ang7'!G24+'Ang8'!G24+'Ang9'!G24+'Ang10'!G24+'Ang11'!G24+'Ang12'!G24+'Ang13'!G24+'Ang14'!G24+'Ang15'!G24+'Ang16'!G24+'Ang17'!G24+'Ang18'!G24+'Ang19'!G24+'Ang20'!G24</f>
        <v>0</v>
      </c>
      <c r="H18" s="38">
        <f>'Ang1'!H24+'Ang2'!H24+'Ang3'!H24+'Ang4'!H24+'Ang5'!H24+'Ang6'!H24+'Ang7'!H24+'Ang8'!H24+'Ang9'!H24+'Ang10'!H24+'Ang11'!H24+'Ang12'!H24+'Ang13'!H24+'Ang14'!H24+'Ang15'!H24+'Ang16'!H24+'Ang17'!H24+'Ang18'!H24+'Ang19'!H24+'Ang20'!H24</f>
        <v>0</v>
      </c>
      <c r="I18" s="38">
        <f>'Ang1'!I24+'Ang2'!I24+'Ang3'!I24+'Ang4'!I24+'Ang5'!I24+'Ang6'!I24+'Ang7'!I24+'Ang8'!I24+'Ang9'!I24+'Ang10'!I24+'Ang11'!I24+'Ang12'!I24+'Ang13'!I24+'Ang14'!I24+'Ang15'!I24+'Ang16'!I24+'Ang17'!I24+'Ang18'!I24+'Ang19'!I24+'Ang20'!I24</f>
        <v>0</v>
      </c>
      <c r="J18" s="38">
        <f>'Ang1'!J24+'Ang2'!J24+'Ang3'!J24+'Ang4'!J24+'Ang5'!J24+'Ang6'!J24+'Ang7'!J24+'Ang8'!J24+'Ang9'!J24+'Ang10'!J24+'Ang11'!J24+'Ang12'!J24+'Ang13'!J24+'Ang14'!J24+'Ang15'!J24+'Ang16'!J24+'Ang17'!J24+'Ang18'!J24+'Ang19'!J24+'Ang20'!J24</f>
        <v>0</v>
      </c>
      <c r="K18" s="38">
        <f>'Ang1'!K24+'Ang2'!K24+'Ang3'!K24+'Ang4'!K24+'Ang5'!K24+'Ang6'!K24+'Ang7'!K24+'Ang8'!K24+'Ang9'!K24+'Ang10'!K24+'Ang11'!K24+'Ang12'!K24+'Ang13'!K24+'Ang14'!K24+'Ang15'!K24+'Ang16'!K24+'Ang17'!K24+'Ang18'!K24+'Ang19'!K24+'Ang20'!K24</f>
        <v>0</v>
      </c>
      <c r="L18" s="38">
        <f>'Ang1'!L24+'Ang2'!L24+'Ang3'!L24+'Ang4'!L24+'Ang5'!L24+'Ang6'!L24+'Ang7'!L24+'Ang8'!L24+'Ang9'!L24+'Ang10'!L24+'Ang11'!L24+'Ang12'!L24+'Ang13'!L24+'Ang14'!L24+'Ang15'!L24+'Ang16'!L24+'Ang17'!L24+'Ang18'!L24+'Ang19'!L24+'Ang20'!L24</f>
        <v>0</v>
      </c>
      <c r="M18" s="38">
        <f>'Ang1'!M24+'Ang2'!M24+'Ang3'!M24+'Ang4'!M24+'Ang5'!M24+'Ang6'!M24+'Ang7'!M24+'Ang8'!M24+'Ang9'!M24+'Ang10'!M24+'Ang11'!M24+'Ang12'!M24+'Ang13'!M24+'Ang14'!M24+'Ang15'!M24+'Ang16'!M24+'Ang17'!M24+'Ang18'!M24+'Ang19'!M24+'Ang20'!M24</f>
        <v>0</v>
      </c>
      <c r="N18" s="38">
        <f>'Ang1'!N24+'Ang2'!N24+'Ang3'!N24+'Ang4'!N24+'Ang5'!N24+'Ang6'!N24+'Ang7'!N24+'Ang8'!N24+'Ang9'!N24+'Ang10'!N24+'Ang11'!N24+'Ang12'!N24+'Ang13'!N24+'Ang14'!N24+'Ang15'!N24+'Ang16'!N24+'Ang17'!N24+'Ang18'!N24+'Ang19'!N24+'Ang20'!N24</f>
        <v>0</v>
      </c>
      <c r="O18" s="38">
        <f>'Ang1'!O24+'Ang2'!O24+'Ang3'!O24+'Ang4'!O24+'Ang5'!O24+'Ang6'!O24+'Ang7'!O24+'Ang8'!O24+'Ang9'!O24+'Ang10'!O24+'Ang11'!O24+'Ang12'!O24+'Ang13'!O24+'Ang14'!O24+'Ang15'!O24+'Ang16'!O24+'Ang17'!O24+'Ang18'!O24+'Ang19'!O24+'Ang20'!O24</f>
        <v>0</v>
      </c>
      <c r="P18" s="37">
        <f>'Ang1'!P24+'Ang2'!P24+'Ang3'!P24+'Ang4'!P24+'Ang5'!P24+'Ang6'!P24+'Ang7'!P24+'Ang8'!P24+'Ang9'!P24+'Ang10'!P24+'Ang11'!P24+'Ang12'!P24+'Ang13'!P24+'Ang14'!P24+'Ang15'!P24+'Ang16'!P24+'Ang17'!P24+'Ang18'!P24+'Ang19'!P24+'Ang20'!P24</f>
        <v>0</v>
      </c>
    </row>
    <row r="19" spans="1:16" x14ac:dyDescent="0.3">
      <c r="A19" s="36">
        <v>38533</v>
      </c>
      <c r="B19" s="38">
        <f>'Ang1'!B25+'Ang2'!B25+'Ang3'!B25+'Ang4'!B25+'Ang5'!B25+'Ang6'!B25+'Ang7'!B25+'Ang8'!B25+'Ang9'!B25+'Ang10'!B25+'Ang11'!B25+'Ang12'!B25+'Ang13'!B25+'Ang14'!B25+'Ang15'!B25+'Ang16'!B25+'Ang17'!B25+'Ang18'!B25+'Ang19'!B25+'Ang20'!B25</f>
        <v>0</v>
      </c>
      <c r="C19" s="38">
        <f>'Ang1'!C25+'Ang2'!C25+'Ang3'!C25+'Ang4'!C25+'Ang5'!C25+'Ang6'!C25+'Ang7'!C25+'Ang8'!C25+'Ang9'!C25+'Ang10'!C25+'Ang11'!C25+'Ang12'!C25+'Ang13'!C25+'Ang14'!C25+'Ang15'!C25+'Ang16'!C25+'Ang17'!C25+'Ang18'!C25+'Ang19'!C25+'Ang20'!C25</f>
        <v>0</v>
      </c>
      <c r="D19" s="38">
        <f>'Ang1'!D25+'Ang2'!D25+'Ang3'!D25+'Ang4'!D25+'Ang5'!D25+'Ang6'!D25+'Ang7'!D25+'Ang8'!D25+'Ang9'!D25+'Ang10'!D25+'Ang11'!D25+'Ang12'!D25+'Ang13'!D25+'Ang14'!D25+'Ang15'!D25+'Ang16'!D25+'Ang17'!D25+'Ang18'!D25+'Ang19'!D25+'Ang20'!D25</f>
        <v>0</v>
      </c>
      <c r="E19" s="38">
        <f>'Ang1'!E25+'Ang2'!E25+'Ang3'!E25+'Ang4'!E25+'Ang5'!E25+'Ang6'!E25+'Ang7'!E25+'Ang8'!E25+'Ang9'!E25+'Ang10'!E25+'Ang11'!E25+'Ang12'!E25+'Ang13'!E25+'Ang14'!E25+'Ang15'!E25+'Ang16'!E25+'Ang17'!E25+'Ang18'!E25+'Ang19'!E25+'Ang20'!E25</f>
        <v>0</v>
      </c>
      <c r="F19" s="37">
        <f>'Ang1'!F25+'Ang2'!F25+'Ang3'!F25+'Ang4'!F25+'Ang5'!F25+'Ang6'!F25+'Ang7'!F25+'Ang8'!F25+'Ang9'!F25+'Ang10'!F25+'Ang11'!F25+'Ang12'!F25+'Ang13'!F25+'Ang14'!F25+'Ang15'!F25+'Ang16'!F25+'Ang17'!F25+'Ang18'!F25+'Ang19'!F25+'Ang20'!F25</f>
        <v>0</v>
      </c>
      <c r="G19" s="38">
        <f>'Ang1'!G25+'Ang2'!G25+'Ang3'!G25+'Ang4'!G25+'Ang5'!G25+'Ang6'!G25+'Ang7'!G25+'Ang8'!G25+'Ang9'!G25+'Ang10'!G25+'Ang11'!G25+'Ang12'!G25+'Ang13'!G25+'Ang14'!G25+'Ang15'!G25+'Ang16'!G25+'Ang17'!G25+'Ang18'!G25+'Ang19'!G25+'Ang20'!G25</f>
        <v>0</v>
      </c>
      <c r="H19" s="38">
        <f>'Ang1'!H25+'Ang2'!H25+'Ang3'!H25+'Ang4'!H25+'Ang5'!H25+'Ang6'!H25+'Ang7'!H25+'Ang8'!H25+'Ang9'!H25+'Ang10'!H25+'Ang11'!H25+'Ang12'!H25+'Ang13'!H25+'Ang14'!H25+'Ang15'!H25+'Ang16'!H25+'Ang17'!H25+'Ang18'!H25+'Ang19'!H25+'Ang20'!H25</f>
        <v>0</v>
      </c>
      <c r="I19" s="38">
        <f>'Ang1'!I25+'Ang2'!I25+'Ang3'!I25+'Ang4'!I25+'Ang5'!I25+'Ang6'!I25+'Ang7'!I25+'Ang8'!I25+'Ang9'!I25+'Ang10'!I25+'Ang11'!I25+'Ang12'!I25+'Ang13'!I25+'Ang14'!I25+'Ang15'!I25+'Ang16'!I25+'Ang17'!I25+'Ang18'!I25+'Ang19'!I25+'Ang20'!I25</f>
        <v>0</v>
      </c>
      <c r="J19" s="38">
        <f>'Ang1'!J25+'Ang2'!J25+'Ang3'!J25+'Ang4'!J25+'Ang5'!J25+'Ang6'!J25+'Ang7'!J25+'Ang8'!J25+'Ang9'!J25+'Ang10'!J25+'Ang11'!J25+'Ang12'!J25+'Ang13'!J25+'Ang14'!J25+'Ang15'!J25+'Ang16'!J25+'Ang17'!J25+'Ang18'!J25+'Ang19'!J25+'Ang20'!J25</f>
        <v>0</v>
      </c>
      <c r="K19" s="38">
        <f>'Ang1'!K25+'Ang2'!K25+'Ang3'!K25+'Ang4'!K25+'Ang5'!K25+'Ang6'!K25+'Ang7'!K25+'Ang8'!K25+'Ang9'!K25+'Ang10'!K25+'Ang11'!K25+'Ang12'!K25+'Ang13'!K25+'Ang14'!K25+'Ang15'!K25+'Ang16'!K25+'Ang17'!K25+'Ang18'!K25+'Ang19'!K25+'Ang20'!K25</f>
        <v>0</v>
      </c>
      <c r="L19" s="38">
        <f>'Ang1'!L25+'Ang2'!L25+'Ang3'!L25+'Ang4'!L25+'Ang5'!L25+'Ang6'!L25+'Ang7'!L25+'Ang8'!L25+'Ang9'!L25+'Ang10'!L25+'Ang11'!L25+'Ang12'!L25+'Ang13'!L25+'Ang14'!L25+'Ang15'!L25+'Ang16'!L25+'Ang17'!L25+'Ang18'!L25+'Ang19'!L25+'Ang20'!L25</f>
        <v>0</v>
      </c>
      <c r="M19" s="38">
        <f>'Ang1'!M25+'Ang2'!M25+'Ang3'!M25+'Ang4'!M25+'Ang5'!M25+'Ang6'!M25+'Ang7'!M25+'Ang8'!M25+'Ang9'!M25+'Ang10'!M25+'Ang11'!M25+'Ang12'!M25+'Ang13'!M25+'Ang14'!M25+'Ang15'!M25+'Ang16'!M25+'Ang17'!M25+'Ang18'!M25+'Ang19'!M25+'Ang20'!M25</f>
        <v>0</v>
      </c>
      <c r="N19" s="38">
        <f>'Ang1'!N25+'Ang2'!N25+'Ang3'!N25+'Ang4'!N25+'Ang5'!N25+'Ang6'!N25+'Ang7'!N25+'Ang8'!N25+'Ang9'!N25+'Ang10'!N25+'Ang11'!N25+'Ang12'!N25+'Ang13'!N25+'Ang14'!N25+'Ang15'!N25+'Ang16'!N25+'Ang17'!N25+'Ang18'!N25+'Ang19'!N25+'Ang20'!N25</f>
        <v>0</v>
      </c>
      <c r="O19" s="38">
        <f>'Ang1'!O25+'Ang2'!O25+'Ang3'!O25+'Ang4'!O25+'Ang5'!O25+'Ang6'!O25+'Ang7'!O25+'Ang8'!O25+'Ang9'!O25+'Ang10'!O25+'Ang11'!O25+'Ang12'!O25+'Ang13'!O25+'Ang14'!O25+'Ang15'!O25+'Ang16'!O25+'Ang17'!O25+'Ang18'!O25+'Ang19'!O25+'Ang20'!O25</f>
        <v>0</v>
      </c>
      <c r="P19" s="37">
        <f>'Ang1'!P25+'Ang2'!P25+'Ang3'!P25+'Ang4'!P25+'Ang5'!P25+'Ang6'!P25+'Ang7'!P25+'Ang8'!P25+'Ang9'!P25+'Ang10'!P25+'Ang11'!P25+'Ang12'!P25+'Ang13'!P25+'Ang14'!P25+'Ang15'!P25+'Ang16'!P25+'Ang17'!P25+'Ang18'!P25+'Ang19'!P25+'Ang20'!P25</f>
        <v>0</v>
      </c>
    </row>
    <row r="20" spans="1:16" x14ac:dyDescent="0.3">
      <c r="A20" s="36">
        <v>38564</v>
      </c>
      <c r="B20" s="38">
        <f>'Ang1'!B26+'Ang2'!B26+'Ang3'!B26+'Ang4'!B26+'Ang5'!B26+'Ang6'!B26+'Ang7'!B26+'Ang8'!B26+'Ang9'!B26+'Ang10'!B26+'Ang11'!B26+'Ang12'!B26+'Ang13'!B26+'Ang14'!B26+'Ang15'!B26+'Ang16'!B26+'Ang17'!B26+'Ang18'!B26+'Ang19'!B26+'Ang20'!B26</f>
        <v>0</v>
      </c>
      <c r="C20" s="38">
        <f>'Ang1'!C26+'Ang2'!C26+'Ang3'!C26+'Ang4'!C26+'Ang5'!C26+'Ang6'!C26+'Ang7'!C26+'Ang8'!C26+'Ang9'!C26+'Ang10'!C26+'Ang11'!C26+'Ang12'!C26+'Ang13'!C26+'Ang14'!C26+'Ang15'!C26+'Ang16'!C26+'Ang17'!C26+'Ang18'!C26+'Ang19'!C26+'Ang20'!C26</f>
        <v>0</v>
      </c>
      <c r="D20" s="38">
        <f>'Ang1'!D26+'Ang2'!D26+'Ang3'!D26+'Ang4'!D26+'Ang5'!D26+'Ang6'!D26+'Ang7'!D26+'Ang8'!D26+'Ang9'!D26+'Ang10'!D26+'Ang11'!D26+'Ang12'!D26+'Ang13'!D26+'Ang14'!D26+'Ang15'!D26+'Ang16'!D26+'Ang17'!D26+'Ang18'!D26+'Ang19'!D26+'Ang20'!D26</f>
        <v>0</v>
      </c>
      <c r="E20" s="38">
        <f>'Ang1'!E26+'Ang2'!E26+'Ang3'!E26+'Ang4'!E26+'Ang5'!E26+'Ang6'!E26+'Ang7'!E26+'Ang8'!E26+'Ang9'!E26+'Ang10'!E26+'Ang11'!E26+'Ang12'!E26+'Ang13'!E26+'Ang14'!E26+'Ang15'!E26+'Ang16'!E26+'Ang17'!E26+'Ang18'!E26+'Ang19'!E26+'Ang20'!E26</f>
        <v>0</v>
      </c>
      <c r="F20" s="37">
        <f>'Ang1'!F26+'Ang2'!F26+'Ang3'!F26+'Ang4'!F26+'Ang5'!F26+'Ang6'!F26+'Ang7'!F26+'Ang8'!F26+'Ang9'!F26+'Ang10'!F26+'Ang11'!F26+'Ang12'!F26+'Ang13'!F26+'Ang14'!F26+'Ang15'!F26+'Ang16'!F26+'Ang17'!F26+'Ang18'!F26+'Ang19'!F26+'Ang20'!F26</f>
        <v>0</v>
      </c>
      <c r="G20" s="38">
        <f>'Ang1'!G26+'Ang2'!G26+'Ang3'!G26+'Ang4'!G26+'Ang5'!G26+'Ang6'!G26+'Ang7'!G26+'Ang8'!G26+'Ang9'!G26+'Ang10'!G26+'Ang11'!G26+'Ang12'!G26+'Ang13'!G26+'Ang14'!G26+'Ang15'!G26+'Ang16'!G26+'Ang17'!G26+'Ang18'!G26+'Ang19'!G26+'Ang20'!G26</f>
        <v>0</v>
      </c>
      <c r="H20" s="38">
        <f>'Ang1'!H26+'Ang2'!H26+'Ang3'!H26+'Ang4'!H26+'Ang5'!H26+'Ang6'!H26+'Ang7'!H26+'Ang8'!H26+'Ang9'!H26+'Ang10'!H26+'Ang11'!H26+'Ang12'!H26+'Ang13'!H26+'Ang14'!H26+'Ang15'!H26+'Ang16'!H26+'Ang17'!H26+'Ang18'!H26+'Ang19'!H26+'Ang20'!H26</f>
        <v>0</v>
      </c>
      <c r="I20" s="38">
        <f>'Ang1'!I26+'Ang2'!I26+'Ang3'!I26+'Ang4'!I26+'Ang5'!I26+'Ang6'!I26+'Ang7'!I26+'Ang8'!I26+'Ang9'!I26+'Ang10'!I26+'Ang11'!I26+'Ang12'!I26+'Ang13'!I26+'Ang14'!I26+'Ang15'!I26+'Ang16'!I26+'Ang17'!I26+'Ang18'!I26+'Ang19'!I26+'Ang20'!I26</f>
        <v>0</v>
      </c>
      <c r="J20" s="38">
        <f>'Ang1'!J26+'Ang2'!J26+'Ang3'!J26+'Ang4'!J26+'Ang5'!J26+'Ang6'!J26+'Ang7'!J26+'Ang8'!J26+'Ang9'!J26+'Ang10'!J26+'Ang11'!J26+'Ang12'!J26+'Ang13'!J26+'Ang14'!J26+'Ang15'!J26+'Ang16'!J26+'Ang17'!J26+'Ang18'!J26+'Ang19'!J26+'Ang20'!J26</f>
        <v>0</v>
      </c>
      <c r="K20" s="38">
        <f>'Ang1'!K26+'Ang2'!K26+'Ang3'!K26+'Ang4'!K26+'Ang5'!K26+'Ang6'!K26+'Ang7'!K26+'Ang8'!K26+'Ang9'!K26+'Ang10'!K26+'Ang11'!K26+'Ang12'!K26+'Ang13'!K26+'Ang14'!K26+'Ang15'!K26+'Ang16'!K26+'Ang17'!K26+'Ang18'!K26+'Ang19'!K26+'Ang20'!K26</f>
        <v>0</v>
      </c>
      <c r="L20" s="38">
        <f>'Ang1'!L26+'Ang2'!L26+'Ang3'!L26+'Ang4'!L26+'Ang5'!L26+'Ang6'!L26+'Ang7'!L26+'Ang8'!L26+'Ang9'!L26+'Ang10'!L26+'Ang11'!L26+'Ang12'!L26+'Ang13'!L26+'Ang14'!L26+'Ang15'!L26+'Ang16'!L26+'Ang17'!L26+'Ang18'!L26+'Ang19'!L26+'Ang20'!L26</f>
        <v>0</v>
      </c>
      <c r="M20" s="38">
        <f>'Ang1'!M26+'Ang2'!M26+'Ang3'!M26+'Ang4'!M26+'Ang5'!M26+'Ang6'!M26+'Ang7'!M26+'Ang8'!M26+'Ang9'!M26+'Ang10'!M26+'Ang11'!M26+'Ang12'!M26+'Ang13'!M26+'Ang14'!M26+'Ang15'!M26+'Ang16'!M26+'Ang17'!M26+'Ang18'!M26+'Ang19'!M26+'Ang20'!M26</f>
        <v>0</v>
      </c>
      <c r="N20" s="38">
        <f>'Ang1'!N26+'Ang2'!N26+'Ang3'!N26+'Ang4'!N26+'Ang5'!N26+'Ang6'!N26+'Ang7'!N26+'Ang8'!N26+'Ang9'!N26+'Ang10'!N26+'Ang11'!N26+'Ang12'!N26+'Ang13'!N26+'Ang14'!N26+'Ang15'!N26+'Ang16'!N26+'Ang17'!N26+'Ang18'!N26+'Ang19'!N26+'Ang20'!N26</f>
        <v>0</v>
      </c>
      <c r="O20" s="38">
        <f>'Ang1'!O26+'Ang2'!O26+'Ang3'!O26+'Ang4'!O26+'Ang5'!O26+'Ang6'!O26+'Ang7'!O26+'Ang8'!O26+'Ang9'!O26+'Ang10'!O26+'Ang11'!O26+'Ang12'!O26+'Ang13'!O26+'Ang14'!O26+'Ang15'!O26+'Ang16'!O26+'Ang17'!O26+'Ang18'!O26+'Ang19'!O26+'Ang20'!O26</f>
        <v>0</v>
      </c>
      <c r="P20" s="37">
        <f>'Ang1'!P26+'Ang2'!P26+'Ang3'!P26+'Ang4'!P26+'Ang5'!P26+'Ang6'!P26+'Ang7'!P26+'Ang8'!P26+'Ang9'!P26+'Ang10'!P26+'Ang11'!P26+'Ang12'!P26+'Ang13'!P26+'Ang14'!P26+'Ang15'!P26+'Ang16'!P26+'Ang17'!P26+'Ang18'!P26+'Ang19'!P26+'Ang20'!P26</f>
        <v>0</v>
      </c>
    </row>
    <row r="21" spans="1:16" x14ac:dyDescent="0.3">
      <c r="A21" s="36">
        <v>38595</v>
      </c>
      <c r="B21" s="38">
        <f>'Ang1'!B27+'Ang2'!B27+'Ang3'!B27+'Ang4'!B27+'Ang5'!B27+'Ang6'!B27+'Ang7'!B27+'Ang8'!B27+'Ang9'!B27+'Ang10'!B27+'Ang11'!B27+'Ang12'!B27+'Ang13'!B27+'Ang14'!B27+'Ang15'!B27+'Ang16'!B27+'Ang17'!B27+'Ang18'!B27+'Ang19'!B27+'Ang20'!B27</f>
        <v>0</v>
      </c>
      <c r="C21" s="38">
        <f>'Ang1'!C27+'Ang2'!C27+'Ang3'!C27+'Ang4'!C27+'Ang5'!C27+'Ang6'!C27+'Ang7'!C27+'Ang8'!C27+'Ang9'!C27+'Ang10'!C27+'Ang11'!C27+'Ang12'!C27+'Ang13'!C27+'Ang14'!C27+'Ang15'!C27+'Ang16'!C27+'Ang17'!C27+'Ang18'!C27+'Ang19'!C27+'Ang20'!C27</f>
        <v>0</v>
      </c>
      <c r="D21" s="38">
        <f>'Ang1'!D27+'Ang2'!D27+'Ang3'!D27+'Ang4'!D27+'Ang5'!D27+'Ang6'!D27+'Ang7'!D27+'Ang8'!D27+'Ang9'!D27+'Ang10'!D27+'Ang11'!D27+'Ang12'!D27+'Ang13'!D27+'Ang14'!D27+'Ang15'!D27+'Ang16'!D27+'Ang17'!D27+'Ang18'!D27+'Ang19'!D27+'Ang20'!D27</f>
        <v>0</v>
      </c>
      <c r="E21" s="38">
        <f>'Ang1'!E27+'Ang2'!E27+'Ang3'!E27+'Ang4'!E27+'Ang5'!E27+'Ang6'!E27+'Ang7'!E27+'Ang8'!E27+'Ang9'!E27+'Ang10'!E27+'Ang11'!E27+'Ang12'!E27+'Ang13'!E27+'Ang14'!E27+'Ang15'!E27+'Ang16'!E27+'Ang17'!E27+'Ang18'!E27+'Ang19'!E27+'Ang20'!E27</f>
        <v>0</v>
      </c>
      <c r="F21" s="37">
        <f>'Ang1'!F27+'Ang2'!F27+'Ang3'!F27+'Ang4'!F27+'Ang5'!F27+'Ang6'!F27+'Ang7'!F27+'Ang8'!F27+'Ang9'!F27+'Ang10'!F27+'Ang11'!F27+'Ang12'!F27+'Ang13'!F27+'Ang14'!F27+'Ang15'!F27+'Ang16'!F27+'Ang17'!F27+'Ang18'!F27+'Ang19'!F27+'Ang20'!F27</f>
        <v>0</v>
      </c>
      <c r="G21" s="38">
        <f>'Ang1'!G27+'Ang2'!G27+'Ang3'!G27+'Ang4'!G27+'Ang5'!G27+'Ang6'!G27+'Ang7'!G27+'Ang8'!G27+'Ang9'!G27+'Ang10'!G27+'Ang11'!G27+'Ang12'!G27+'Ang13'!G27+'Ang14'!G27+'Ang15'!G27+'Ang16'!G27+'Ang17'!G27+'Ang18'!G27+'Ang19'!G27+'Ang20'!G27</f>
        <v>0</v>
      </c>
      <c r="H21" s="38">
        <f>'Ang1'!H27+'Ang2'!H27+'Ang3'!H27+'Ang4'!H27+'Ang5'!H27+'Ang6'!H27+'Ang7'!H27+'Ang8'!H27+'Ang9'!H27+'Ang10'!H27+'Ang11'!H27+'Ang12'!H27+'Ang13'!H27+'Ang14'!H27+'Ang15'!H27+'Ang16'!H27+'Ang17'!H27+'Ang18'!H27+'Ang19'!H27+'Ang20'!H27</f>
        <v>0</v>
      </c>
      <c r="I21" s="38">
        <f>'Ang1'!I27+'Ang2'!I27+'Ang3'!I27+'Ang4'!I27+'Ang5'!I27+'Ang6'!I27+'Ang7'!I27+'Ang8'!I27+'Ang9'!I27+'Ang10'!I27+'Ang11'!I27+'Ang12'!I27+'Ang13'!I27+'Ang14'!I27+'Ang15'!I27+'Ang16'!I27+'Ang17'!I27+'Ang18'!I27+'Ang19'!I27+'Ang20'!I27</f>
        <v>0</v>
      </c>
      <c r="J21" s="38">
        <f>'Ang1'!J27+'Ang2'!J27+'Ang3'!J27+'Ang4'!J27+'Ang5'!J27+'Ang6'!J27+'Ang7'!J27+'Ang8'!J27+'Ang9'!J27+'Ang10'!J27+'Ang11'!J27+'Ang12'!J27+'Ang13'!J27+'Ang14'!J27+'Ang15'!J27+'Ang16'!J27+'Ang17'!J27+'Ang18'!J27+'Ang19'!J27+'Ang20'!J27</f>
        <v>0</v>
      </c>
      <c r="K21" s="38">
        <f>'Ang1'!K27+'Ang2'!K27+'Ang3'!K27+'Ang4'!K27+'Ang5'!K27+'Ang6'!K27+'Ang7'!K27+'Ang8'!K27+'Ang9'!K27+'Ang10'!K27+'Ang11'!K27+'Ang12'!K27+'Ang13'!K27+'Ang14'!K27+'Ang15'!K27+'Ang16'!K27+'Ang17'!K27+'Ang18'!K27+'Ang19'!K27+'Ang20'!K27</f>
        <v>0</v>
      </c>
      <c r="L21" s="38">
        <f>'Ang1'!L27+'Ang2'!L27+'Ang3'!L27+'Ang4'!L27+'Ang5'!L27+'Ang6'!L27+'Ang7'!L27+'Ang8'!L27+'Ang9'!L27+'Ang10'!L27+'Ang11'!L27+'Ang12'!L27+'Ang13'!L27+'Ang14'!L27+'Ang15'!L27+'Ang16'!L27+'Ang17'!L27+'Ang18'!L27+'Ang19'!L27+'Ang20'!L27</f>
        <v>0</v>
      </c>
      <c r="M21" s="38">
        <f>'Ang1'!M27+'Ang2'!M27+'Ang3'!M27+'Ang4'!M27+'Ang5'!M27+'Ang6'!M27+'Ang7'!M27+'Ang8'!M27+'Ang9'!M27+'Ang10'!M27+'Ang11'!M27+'Ang12'!M27+'Ang13'!M27+'Ang14'!M27+'Ang15'!M27+'Ang16'!M27+'Ang17'!M27+'Ang18'!M27+'Ang19'!M27+'Ang20'!M27</f>
        <v>0</v>
      </c>
      <c r="N21" s="38">
        <f>'Ang1'!N27+'Ang2'!N27+'Ang3'!N27+'Ang4'!N27+'Ang5'!N27+'Ang6'!N27+'Ang7'!N27+'Ang8'!N27+'Ang9'!N27+'Ang10'!N27+'Ang11'!N27+'Ang12'!N27+'Ang13'!N27+'Ang14'!N27+'Ang15'!N27+'Ang16'!N27+'Ang17'!N27+'Ang18'!N27+'Ang19'!N27+'Ang20'!N27</f>
        <v>0</v>
      </c>
      <c r="O21" s="38">
        <f>'Ang1'!O27+'Ang2'!O27+'Ang3'!O27+'Ang4'!O27+'Ang5'!O27+'Ang6'!O27+'Ang7'!O27+'Ang8'!O27+'Ang9'!O27+'Ang10'!O27+'Ang11'!O27+'Ang12'!O27+'Ang13'!O27+'Ang14'!O27+'Ang15'!O27+'Ang16'!O27+'Ang17'!O27+'Ang18'!O27+'Ang19'!O27+'Ang20'!O27</f>
        <v>0</v>
      </c>
      <c r="P21" s="37">
        <f>'Ang1'!P27+'Ang2'!P27+'Ang3'!P27+'Ang4'!P27+'Ang5'!P27+'Ang6'!P27+'Ang7'!P27+'Ang8'!P27+'Ang9'!P27+'Ang10'!P27+'Ang11'!P27+'Ang12'!P27+'Ang13'!P27+'Ang14'!P27+'Ang15'!P27+'Ang16'!P27+'Ang17'!P27+'Ang18'!P27+'Ang19'!P27+'Ang20'!P27</f>
        <v>0</v>
      </c>
    </row>
    <row r="22" spans="1:16" x14ac:dyDescent="0.3">
      <c r="A22" s="36">
        <v>38625</v>
      </c>
      <c r="B22" s="38">
        <f>'Ang1'!B28+'Ang2'!B28+'Ang3'!B28+'Ang4'!B28+'Ang5'!B28+'Ang6'!B28+'Ang7'!B28+'Ang8'!B28+'Ang9'!B28+'Ang10'!B28+'Ang11'!B28+'Ang12'!B28+'Ang13'!B28+'Ang14'!B28+'Ang15'!B28+'Ang16'!B28+'Ang17'!B28+'Ang18'!B28+'Ang19'!B28+'Ang20'!B28</f>
        <v>0</v>
      </c>
      <c r="C22" s="38">
        <f>'Ang1'!C28+'Ang2'!C28+'Ang3'!C28+'Ang4'!C28+'Ang5'!C28+'Ang6'!C28+'Ang7'!C28+'Ang8'!C28+'Ang9'!C28+'Ang10'!C28+'Ang11'!C28+'Ang12'!C28+'Ang13'!C28+'Ang14'!C28+'Ang15'!C28+'Ang16'!C28+'Ang17'!C28+'Ang18'!C28+'Ang19'!C28+'Ang20'!C28</f>
        <v>0</v>
      </c>
      <c r="D22" s="38">
        <f>'Ang1'!D28+'Ang2'!D28+'Ang3'!D28+'Ang4'!D28+'Ang5'!D28+'Ang6'!D28+'Ang7'!D28+'Ang8'!D28+'Ang9'!D28+'Ang10'!D28+'Ang11'!D28+'Ang12'!D28+'Ang13'!D28+'Ang14'!D28+'Ang15'!D28+'Ang16'!D28+'Ang17'!D28+'Ang18'!D28+'Ang19'!D28+'Ang20'!D28</f>
        <v>0</v>
      </c>
      <c r="E22" s="38">
        <f>'Ang1'!E28+'Ang2'!E28+'Ang3'!E28+'Ang4'!E28+'Ang5'!E28+'Ang6'!E28+'Ang7'!E28+'Ang8'!E28+'Ang9'!E28+'Ang10'!E28+'Ang11'!E28+'Ang12'!E28+'Ang13'!E28+'Ang14'!E28+'Ang15'!E28+'Ang16'!E28+'Ang17'!E28+'Ang18'!E28+'Ang19'!E28+'Ang20'!E28</f>
        <v>0</v>
      </c>
      <c r="F22" s="37">
        <f>'Ang1'!F28+'Ang2'!F28+'Ang3'!F28+'Ang4'!F28+'Ang5'!F28+'Ang6'!F28+'Ang7'!F28+'Ang8'!F28+'Ang9'!F28+'Ang10'!F28+'Ang11'!F28+'Ang12'!F28+'Ang13'!F28+'Ang14'!F28+'Ang15'!F28+'Ang16'!F28+'Ang17'!F28+'Ang18'!F28+'Ang19'!F28+'Ang20'!F28</f>
        <v>0</v>
      </c>
      <c r="G22" s="38">
        <f>'Ang1'!G28+'Ang2'!G28+'Ang3'!G28+'Ang4'!G28+'Ang5'!G28+'Ang6'!G28+'Ang7'!G28+'Ang8'!G28+'Ang9'!G28+'Ang10'!G28+'Ang11'!G28+'Ang12'!G28+'Ang13'!G28+'Ang14'!G28+'Ang15'!G28+'Ang16'!G28+'Ang17'!G28+'Ang18'!G28+'Ang19'!G28+'Ang20'!G28</f>
        <v>0</v>
      </c>
      <c r="H22" s="38">
        <f>'Ang1'!H28+'Ang2'!H28+'Ang3'!H28+'Ang4'!H28+'Ang5'!H28+'Ang6'!H28+'Ang7'!H28+'Ang8'!H28+'Ang9'!H28+'Ang10'!H28+'Ang11'!H28+'Ang12'!H28+'Ang13'!H28+'Ang14'!H28+'Ang15'!H28+'Ang16'!H28+'Ang17'!H28+'Ang18'!H28+'Ang19'!H28+'Ang20'!H28</f>
        <v>0</v>
      </c>
      <c r="I22" s="38">
        <f>'Ang1'!I28+'Ang2'!I28+'Ang3'!I28+'Ang4'!I28+'Ang5'!I28+'Ang6'!I28+'Ang7'!I28+'Ang8'!I28+'Ang9'!I28+'Ang10'!I28+'Ang11'!I28+'Ang12'!I28+'Ang13'!I28+'Ang14'!I28+'Ang15'!I28+'Ang16'!I28+'Ang17'!I28+'Ang18'!I28+'Ang19'!I28+'Ang20'!I28</f>
        <v>0</v>
      </c>
      <c r="J22" s="38">
        <f>'Ang1'!J28+'Ang2'!J28+'Ang3'!J28+'Ang4'!J28+'Ang5'!J28+'Ang6'!J28+'Ang7'!J28+'Ang8'!J28+'Ang9'!J28+'Ang10'!J28+'Ang11'!J28+'Ang12'!J28+'Ang13'!J28+'Ang14'!J28+'Ang15'!J28+'Ang16'!J28+'Ang17'!J28+'Ang18'!J28+'Ang19'!J28+'Ang20'!J28</f>
        <v>0</v>
      </c>
      <c r="K22" s="38">
        <f>'Ang1'!K28+'Ang2'!K28+'Ang3'!K28+'Ang4'!K28+'Ang5'!K28+'Ang6'!K28+'Ang7'!K28+'Ang8'!K28+'Ang9'!K28+'Ang10'!K28+'Ang11'!K28+'Ang12'!K28+'Ang13'!K28+'Ang14'!K28+'Ang15'!K28+'Ang16'!K28+'Ang17'!K28+'Ang18'!K28+'Ang19'!K28+'Ang20'!K28</f>
        <v>0</v>
      </c>
      <c r="L22" s="38">
        <f>'Ang1'!L28+'Ang2'!L28+'Ang3'!L28+'Ang4'!L28+'Ang5'!L28+'Ang6'!L28+'Ang7'!L28+'Ang8'!L28+'Ang9'!L28+'Ang10'!L28+'Ang11'!L28+'Ang12'!L28+'Ang13'!L28+'Ang14'!L28+'Ang15'!L28+'Ang16'!L28+'Ang17'!L28+'Ang18'!L28+'Ang19'!L28+'Ang20'!L28</f>
        <v>0</v>
      </c>
      <c r="M22" s="38">
        <f>'Ang1'!M28+'Ang2'!M28+'Ang3'!M28+'Ang4'!M28+'Ang5'!M28+'Ang6'!M28+'Ang7'!M28+'Ang8'!M28+'Ang9'!M28+'Ang10'!M28+'Ang11'!M28+'Ang12'!M28+'Ang13'!M28+'Ang14'!M28+'Ang15'!M28+'Ang16'!M28+'Ang17'!M28+'Ang18'!M28+'Ang19'!M28+'Ang20'!M28</f>
        <v>0</v>
      </c>
      <c r="N22" s="38">
        <f>'Ang1'!N28+'Ang2'!N28+'Ang3'!N28+'Ang4'!N28+'Ang5'!N28+'Ang6'!N28+'Ang7'!N28+'Ang8'!N28+'Ang9'!N28+'Ang10'!N28+'Ang11'!N28+'Ang12'!N28+'Ang13'!N28+'Ang14'!N28+'Ang15'!N28+'Ang16'!N28+'Ang17'!N28+'Ang18'!N28+'Ang19'!N28+'Ang20'!N28</f>
        <v>0</v>
      </c>
      <c r="O22" s="38">
        <f>'Ang1'!O28+'Ang2'!O28+'Ang3'!O28+'Ang4'!O28+'Ang5'!O28+'Ang6'!O28+'Ang7'!O28+'Ang8'!O28+'Ang9'!O28+'Ang10'!O28+'Ang11'!O28+'Ang12'!O28+'Ang13'!O28+'Ang14'!O28+'Ang15'!O28+'Ang16'!O28+'Ang17'!O28+'Ang18'!O28+'Ang19'!O28+'Ang20'!O28</f>
        <v>0</v>
      </c>
      <c r="P22" s="37">
        <f>'Ang1'!P28+'Ang2'!P28+'Ang3'!P28+'Ang4'!P28+'Ang5'!P28+'Ang6'!P28+'Ang7'!P28+'Ang8'!P28+'Ang9'!P28+'Ang10'!P28+'Ang11'!P28+'Ang12'!P28+'Ang13'!P28+'Ang14'!P28+'Ang15'!P28+'Ang16'!P28+'Ang17'!P28+'Ang18'!P28+'Ang19'!P28+'Ang20'!P28</f>
        <v>0</v>
      </c>
    </row>
    <row r="23" spans="1:16" x14ac:dyDescent="0.3">
      <c r="A23" s="36">
        <v>38656</v>
      </c>
      <c r="B23" s="38">
        <f>'Ang1'!B29+'Ang2'!B29+'Ang3'!B29+'Ang4'!B29+'Ang5'!B29+'Ang6'!B29+'Ang7'!B29+'Ang8'!B29+'Ang9'!B29+'Ang10'!B29+'Ang11'!B29+'Ang12'!B29+'Ang13'!B29+'Ang14'!B29+'Ang15'!B29+'Ang16'!B29+'Ang17'!B29+'Ang18'!B29+'Ang19'!B29+'Ang20'!B29</f>
        <v>0</v>
      </c>
      <c r="C23" s="38">
        <f>'Ang1'!C29+'Ang2'!C29+'Ang3'!C29+'Ang4'!C29+'Ang5'!C29+'Ang6'!C29+'Ang7'!C29+'Ang8'!C29+'Ang9'!C29+'Ang10'!C29+'Ang11'!C29+'Ang12'!C29+'Ang13'!C29+'Ang14'!C29+'Ang15'!C29+'Ang16'!C29+'Ang17'!C29+'Ang18'!C29+'Ang19'!C29+'Ang20'!C29</f>
        <v>0</v>
      </c>
      <c r="D23" s="38">
        <f>'Ang1'!D29+'Ang2'!D29+'Ang3'!D29+'Ang4'!D29+'Ang5'!D29+'Ang6'!D29+'Ang7'!D29+'Ang8'!D29+'Ang9'!D29+'Ang10'!D29+'Ang11'!D29+'Ang12'!D29+'Ang13'!D29+'Ang14'!D29+'Ang15'!D29+'Ang16'!D29+'Ang17'!D29+'Ang18'!D29+'Ang19'!D29+'Ang20'!D29</f>
        <v>0</v>
      </c>
      <c r="E23" s="38">
        <f>'Ang1'!E29+'Ang2'!E29+'Ang3'!E29+'Ang4'!E29+'Ang5'!E29+'Ang6'!E29+'Ang7'!E29+'Ang8'!E29+'Ang9'!E29+'Ang10'!E29+'Ang11'!E29+'Ang12'!E29+'Ang13'!E29+'Ang14'!E29+'Ang15'!E29+'Ang16'!E29+'Ang17'!E29+'Ang18'!E29+'Ang19'!E29+'Ang20'!E29</f>
        <v>0</v>
      </c>
      <c r="F23" s="37">
        <f>'Ang1'!F29+'Ang2'!F29+'Ang3'!F29+'Ang4'!F29+'Ang5'!F29+'Ang6'!F29+'Ang7'!F29+'Ang8'!F29+'Ang9'!F29+'Ang10'!F29+'Ang11'!F29+'Ang12'!F29+'Ang13'!F29+'Ang14'!F29+'Ang15'!F29+'Ang16'!F29+'Ang17'!F29+'Ang18'!F29+'Ang19'!F29+'Ang20'!F29</f>
        <v>0</v>
      </c>
      <c r="G23" s="38">
        <f>'Ang1'!G29+'Ang2'!G29+'Ang3'!G29+'Ang4'!G29+'Ang5'!G29+'Ang6'!G29+'Ang7'!G29+'Ang8'!G29+'Ang9'!G29+'Ang10'!G29+'Ang11'!G29+'Ang12'!G29+'Ang13'!G29+'Ang14'!G29+'Ang15'!G29+'Ang16'!G29+'Ang17'!G29+'Ang18'!G29+'Ang19'!G29+'Ang20'!G29</f>
        <v>0</v>
      </c>
      <c r="H23" s="38">
        <f>'Ang1'!H29+'Ang2'!H29+'Ang3'!H29+'Ang4'!H29+'Ang5'!H29+'Ang6'!H29+'Ang7'!H29+'Ang8'!H29+'Ang9'!H29+'Ang10'!H29+'Ang11'!H29+'Ang12'!H29+'Ang13'!H29+'Ang14'!H29+'Ang15'!H29+'Ang16'!H29+'Ang17'!H29+'Ang18'!H29+'Ang19'!H29+'Ang20'!H29</f>
        <v>0</v>
      </c>
      <c r="I23" s="38">
        <f>'Ang1'!I29+'Ang2'!I29+'Ang3'!I29+'Ang4'!I29+'Ang5'!I29+'Ang6'!I29+'Ang7'!I29+'Ang8'!I29+'Ang9'!I29+'Ang10'!I29+'Ang11'!I29+'Ang12'!I29+'Ang13'!I29+'Ang14'!I29+'Ang15'!I29+'Ang16'!I29+'Ang17'!I29+'Ang18'!I29+'Ang19'!I29+'Ang20'!I29</f>
        <v>0</v>
      </c>
      <c r="J23" s="38">
        <f>'Ang1'!J29+'Ang2'!J29+'Ang3'!J29+'Ang4'!J29+'Ang5'!J29+'Ang6'!J29+'Ang7'!J29+'Ang8'!J29+'Ang9'!J29+'Ang10'!J29+'Ang11'!J29+'Ang12'!J29+'Ang13'!J29+'Ang14'!J29+'Ang15'!J29+'Ang16'!J29+'Ang17'!J29+'Ang18'!J29+'Ang19'!J29+'Ang20'!J29</f>
        <v>0</v>
      </c>
      <c r="K23" s="38">
        <f>'Ang1'!K29+'Ang2'!K29+'Ang3'!K29+'Ang4'!K29+'Ang5'!K29+'Ang6'!K29+'Ang7'!K29+'Ang8'!K29+'Ang9'!K29+'Ang10'!K29+'Ang11'!K29+'Ang12'!K29+'Ang13'!K29+'Ang14'!K29+'Ang15'!K29+'Ang16'!K29+'Ang17'!K29+'Ang18'!K29+'Ang19'!K29+'Ang20'!K29</f>
        <v>0</v>
      </c>
      <c r="L23" s="38">
        <f>'Ang1'!L29+'Ang2'!L29+'Ang3'!L29+'Ang4'!L29+'Ang5'!L29+'Ang6'!L29+'Ang7'!L29+'Ang8'!L29+'Ang9'!L29+'Ang10'!L29+'Ang11'!L29+'Ang12'!L29+'Ang13'!L29+'Ang14'!L29+'Ang15'!L29+'Ang16'!L29+'Ang17'!L29+'Ang18'!L29+'Ang19'!L29+'Ang20'!L29</f>
        <v>0</v>
      </c>
      <c r="M23" s="38">
        <f>'Ang1'!M29+'Ang2'!M29+'Ang3'!M29+'Ang4'!M29+'Ang5'!M29+'Ang6'!M29+'Ang7'!M29+'Ang8'!M29+'Ang9'!M29+'Ang10'!M29+'Ang11'!M29+'Ang12'!M29+'Ang13'!M29+'Ang14'!M29+'Ang15'!M29+'Ang16'!M29+'Ang17'!M29+'Ang18'!M29+'Ang19'!M29+'Ang20'!M29</f>
        <v>0</v>
      </c>
      <c r="N23" s="38">
        <f>'Ang1'!N29+'Ang2'!N29+'Ang3'!N29+'Ang4'!N29+'Ang5'!N29+'Ang6'!N29+'Ang7'!N29+'Ang8'!N29+'Ang9'!N29+'Ang10'!N29+'Ang11'!N29+'Ang12'!N29+'Ang13'!N29+'Ang14'!N29+'Ang15'!N29+'Ang16'!N29+'Ang17'!N29+'Ang18'!N29+'Ang19'!N29+'Ang20'!N29</f>
        <v>0</v>
      </c>
      <c r="O23" s="38">
        <f>'Ang1'!O29+'Ang2'!O29+'Ang3'!O29+'Ang4'!O29+'Ang5'!O29+'Ang6'!O29+'Ang7'!O29+'Ang8'!O29+'Ang9'!O29+'Ang10'!O29+'Ang11'!O29+'Ang12'!O29+'Ang13'!O29+'Ang14'!O29+'Ang15'!O29+'Ang16'!O29+'Ang17'!O29+'Ang18'!O29+'Ang19'!O29+'Ang20'!O29</f>
        <v>0</v>
      </c>
      <c r="P23" s="37">
        <f>'Ang1'!P29+'Ang2'!P29+'Ang3'!P29+'Ang4'!P29+'Ang5'!P29+'Ang6'!P29+'Ang7'!P29+'Ang8'!P29+'Ang9'!P29+'Ang10'!P29+'Ang11'!P29+'Ang12'!P29+'Ang13'!P29+'Ang14'!P29+'Ang15'!P29+'Ang16'!P29+'Ang17'!P29+'Ang18'!P29+'Ang19'!P29+'Ang20'!P29</f>
        <v>0</v>
      </c>
    </row>
    <row r="24" spans="1:16" x14ac:dyDescent="0.3">
      <c r="A24" s="36">
        <v>38686</v>
      </c>
      <c r="B24" s="38">
        <f>'Ang1'!B30+'Ang2'!B30+'Ang3'!B30+'Ang4'!B30+'Ang5'!B30+'Ang6'!B30+'Ang7'!B30+'Ang8'!B30+'Ang9'!B30+'Ang10'!B30+'Ang11'!B30+'Ang12'!B30+'Ang13'!B30+'Ang14'!B30+'Ang15'!B30+'Ang16'!B30+'Ang17'!B30+'Ang18'!B30+'Ang19'!B30+'Ang20'!B30</f>
        <v>0</v>
      </c>
      <c r="C24" s="38">
        <f>'Ang1'!C30+'Ang2'!C30+'Ang3'!C30+'Ang4'!C30+'Ang5'!C30+'Ang6'!C30+'Ang7'!C30+'Ang8'!C30+'Ang9'!C30+'Ang10'!C30+'Ang11'!C30+'Ang12'!C30+'Ang13'!C30+'Ang14'!C30+'Ang15'!C30+'Ang16'!C30+'Ang17'!C30+'Ang18'!C30+'Ang19'!C30+'Ang20'!C30</f>
        <v>0</v>
      </c>
      <c r="D24" s="38">
        <f>'Ang1'!D30+'Ang2'!D30+'Ang3'!D30+'Ang4'!D30+'Ang5'!D30+'Ang6'!D30+'Ang7'!D30+'Ang8'!D30+'Ang9'!D30+'Ang10'!D30+'Ang11'!D30+'Ang12'!D30+'Ang13'!D30+'Ang14'!D30+'Ang15'!D30+'Ang16'!D30+'Ang17'!D30+'Ang18'!D30+'Ang19'!D30+'Ang20'!D30</f>
        <v>0</v>
      </c>
      <c r="E24" s="38">
        <f>'Ang1'!E30+'Ang2'!E30+'Ang3'!E30+'Ang4'!E30+'Ang5'!E30+'Ang6'!E30+'Ang7'!E30+'Ang8'!E30+'Ang9'!E30+'Ang10'!E30+'Ang11'!E30+'Ang12'!E30+'Ang13'!E30+'Ang14'!E30+'Ang15'!E30+'Ang16'!E30+'Ang17'!E30+'Ang18'!E30+'Ang19'!E30+'Ang20'!E30</f>
        <v>0</v>
      </c>
      <c r="F24" s="37">
        <f>'Ang1'!F30+'Ang2'!F30+'Ang3'!F30+'Ang4'!F30+'Ang5'!F30+'Ang6'!F30+'Ang7'!F30+'Ang8'!F30+'Ang9'!F30+'Ang10'!F30+'Ang11'!F30+'Ang12'!F30+'Ang13'!F30+'Ang14'!F30+'Ang15'!F30+'Ang16'!F30+'Ang17'!F30+'Ang18'!F30+'Ang19'!F30+'Ang20'!F30</f>
        <v>0</v>
      </c>
      <c r="G24" s="38">
        <f>'Ang1'!G30+'Ang2'!G30+'Ang3'!G30+'Ang4'!G30+'Ang5'!G30+'Ang6'!G30+'Ang7'!G30+'Ang8'!G30+'Ang9'!G30+'Ang10'!G30+'Ang11'!G30+'Ang12'!G30+'Ang13'!G30+'Ang14'!G30+'Ang15'!G30+'Ang16'!G30+'Ang17'!G30+'Ang18'!G30+'Ang19'!G30+'Ang20'!G30</f>
        <v>0</v>
      </c>
      <c r="H24" s="38">
        <f>'Ang1'!H30+'Ang2'!H30+'Ang3'!H30+'Ang4'!H30+'Ang5'!H30+'Ang6'!H30+'Ang7'!H30+'Ang8'!H30+'Ang9'!H30+'Ang10'!H30+'Ang11'!H30+'Ang12'!H30+'Ang13'!H30+'Ang14'!H30+'Ang15'!H30+'Ang16'!H30+'Ang17'!H30+'Ang18'!H30+'Ang19'!H30+'Ang20'!H30</f>
        <v>0</v>
      </c>
      <c r="I24" s="38">
        <f>'Ang1'!I30+'Ang2'!I30+'Ang3'!I30+'Ang4'!I30+'Ang5'!I30+'Ang6'!I30+'Ang7'!I30+'Ang8'!I30+'Ang9'!I30+'Ang10'!I30+'Ang11'!I30+'Ang12'!I30+'Ang13'!I30+'Ang14'!I30+'Ang15'!I30+'Ang16'!I30+'Ang17'!I30+'Ang18'!I30+'Ang19'!I30+'Ang20'!I30</f>
        <v>0</v>
      </c>
      <c r="J24" s="38">
        <f>'Ang1'!J30+'Ang2'!J30+'Ang3'!J30+'Ang4'!J30+'Ang5'!J30+'Ang6'!J30+'Ang7'!J30+'Ang8'!J30+'Ang9'!J30+'Ang10'!J30+'Ang11'!J30+'Ang12'!J30+'Ang13'!J30+'Ang14'!J30+'Ang15'!J30+'Ang16'!J30+'Ang17'!J30+'Ang18'!J30+'Ang19'!J30+'Ang20'!J30</f>
        <v>0</v>
      </c>
      <c r="K24" s="38">
        <f>'Ang1'!K30+'Ang2'!K30+'Ang3'!K30+'Ang4'!K30+'Ang5'!K30+'Ang6'!K30+'Ang7'!K30+'Ang8'!K30+'Ang9'!K30+'Ang10'!K30+'Ang11'!K30+'Ang12'!K30+'Ang13'!K30+'Ang14'!K30+'Ang15'!K30+'Ang16'!K30+'Ang17'!K30+'Ang18'!K30+'Ang19'!K30+'Ang20'!K30</f>
        <v>0</v>
      </c>
      <c r="L24" s="38">
        <f>'Ang1'!L30+'Ang2'!L30+'Ang3'!L30+'Ang4'!L30+'Ang5'!L30+'Ang6'!L30+'Ang7'!L30+'Ang8'!L30+'Ang9'!L30+'Ang10'!L30+'Ang11'!L30+'Ang12'!L30+'Ang13'!L30+'Ang14'!L30+'Ang15'!L30+'Ang16'!L30+'Ang17'!L30+'Ang18'!L30+'Ang19'!L30+'Ang20'!L30</f>
        <v>0</v>
      </c>
      <c r="M24" s="38">
        <f>'Ang1'!M30+'Ang2'!M30+'Ang3'!M30+'Ang4'!M30+'Ang5'!M30+'Ang6'!M30+'Ang7'!M30+'Ang8'!M30+'Ang9'!M30+'Ang10'!M30+'Ang11'!M30+'Ang12'!M30+'Ang13'!M30+'Ang14'!M30+'Ang15'!M30+'Ang16'!M30+'Ang17'!M30+'Ang18'!M30+'Ang19'!M30+'Ang20'!M30</f>
        <v>0</v>
      </c>
      <c r="N24" s="38">
        <f>'Ang1'!N30+'Ang2'!N30+'Ang3'!N30+'Ang4'!N30+'Ang5'!N30+'Ang6'!N30+'Ang7'!N30+'Ang8'!N30+'Ang9'!N30+'Ang10'!N30+'Ang11'!N30+'Ang12'!N30+'Ang13'!N30+'Ang14'!N30+'Ang15'!N30+'Ang16'!N30+'Ang17'!N30+'Ang18'!N30+'Ang19'!N30+'Ang20'!N30</f>
        <v>0</v>
      </c>
      <c r="O24" s="38">
        <f>'Ang1'!O30+'Ang2'!O30+'Ang3'!O30+'Ang4'!O30+'Ang5'!O30+'Ang6'!O30+'Ang7'!O30+'Ang8'!O30+'Ang9'!O30+'Ang10'!O30+'Ang11'!O30+'Ang12'!O30+'Ang13'!O30+'Ang14'!O30+'Ang15'!O30+'Ang16'!O30+'Ang17'!O30+'Ang18'!O30+'Ang19'!O30+'Ang20'!O30</f>
        <v>0</v>
      </c>
      <c r="P24" s="37">
        <f>'Ang1'!P30+'Ang2'!P30+'Ang3'!P30+'Ang4'!P30+'Ang5'!P30+'Ang6'!P30+'Ang7'!P30+'Ang8'!P30+'Ang9'!P30+'Ang10'!P30+'Ang11'!P30+'Ang12'!P30+'Ang13'!P30+'Ang14'!P30+'Ang15'!P30+'Ang16'!P30+'Ang17'!P30+'Ang18'!P30+'Ang19'!P30+'Ang20'!P30</f>
        <v>0</v>
      </c>
    </row>
    <row r="25" spans="1:16" x14ac:dyDescent="0.3">
      <c r="A25" s="36">
        <v>38717</v>
      </c>
      <c r="B25" s="38">
        <f>'Ang1'!B31+'Ang2'!B31+'Ang3'!B31+'Ang4'!B31+'Ang5'!B31+'Ang6'!B31+'Ang7'!B31+'Ang8'!B31+'Ang9'!B31+'Ang10'!B31+'Ang11'!B31+'Ang12'!B31+'Ang13'!B31+'Ang14'!B31+'Ang15'!B31+'Ang16'!B31+'Ang17'!B31+'Ang18'!B31+'Ang19'!B31+'Ang20'!B31</f>
        <v>0</v>
      </c>
      <c r="C25" s="38">
        <f>'Ang1'!C31+'Ang2'!C31+'Ang3'!C31+'Ang4'!C31+'Ang5'!C31+'Ang6'!C31+'Ang7'!C31+'Ang8'!C31+'Ang9'!C31+'Ang10'!C31+'Ang11'!C31+'Ang12'!C31+'Ang13'!C31+'Ang14'!C31+'Ang15'!C31+'Ang16'!C31+'Ang17'!C31+'Ang18'!C31+'Ang19'!C31+'Ang20'!C31</f>
        <v>0</v>
      </c>
      <c r="D25" s="38">
        <f>'Ang1'!D31+'Ang2'!D31+'Ang3'!D31+'Ang4'!D31+'Ang5'!D31+'Ang6'!D31+'Ang7'!D31+'Ang8'!D31+'Ang9'!D31+'Ang10'!D31+'Ang11'!D31+'Ang12'!D31+'Ang13'!D31+'Ang14'!D31+'Ang15'!D31+'Ang16'!D31+'Ang17'!D31+'Ang18'!D31+'Ang19'!D31+'Ang20'!D31</f>
        <v>0</v>
      </c>
      <c r="E25" s="38">
        <f>'Ang1'!E31+'Ang2'!E31+'Ang3'!E31+'Ang4'!E31+'Ang5'!E31+'Ang6'!E31+'Ang7'!E31+'Ang8'!E31+'Ang9'!E31+'Ang10'!E31+'Ang11'!E31+'Ang12'!E31+'Ang13'!E31+'Ang14'!E31+'Ang15'!E31+'Ang16'!E31+'Ang17'!E31+'Ang18'!E31+'Ang19'!E31+'Ang20'!E31</f>
        <v>0</v>
      </c>
      <c r="F25" s="37">
        <f>'Ang1'!F31+'Ang2'!F31+'Ang3'!F31+'Ang4'!F31+'Ang5'!F31+'Ang6'!F31+'Ang7'!F31+'Ang8'!F31+'Ang9'!F31+'Ang10'!F31+'Ang11'!F31+'Ang12'!F31+'Ang13'!F31+'Ang14'!F31+'Ang15'!F31+'Ang16'!F31+'Ang17'!F31+'Ang18'!F31+'Ang19'!F31+'Ang20'!F31</f>
        <v>0</v>
      </c>
      <c r="G25" s="38">
        <f>'Ang1'!G31+'Ang2'!G31+'Ang3'!G31+'Ang4'!G31+'Ang5'!G31+'Ang6'!G31+'Ang7'!G31+'Ang8'!G31+'Ang9'!G31+'Ang10'!G31+'Ang11'!G31+'Ang12'!G31+'Ang13'!G31+'Ang14'!G31+'Ang15'!G31+'Ang16'!G31+'Ang17'!G31+'Ang18'!G31+'Ang19'!G31+'Ang20'!G31</f>
        <v>0</v>
      </c>
      <c r="H25" s="38">
        <f>'Ang1'!H31+'Ang2'!H31+'Ang3'!H31+'Ang4'!H31+'Ang5'!H31+'Ang6'!H31+'Ang7'!H31+'Ang8'!H31+'Ang9'!H31+'Ang10'!H31+'Ang11'!H31+'Ang12'!H31+'Ang13'!H31+'Ang14'!H31+'Ang15'!H31+'Ang16'!H31+'Ang17'!H31+'Ang18'!H31+'Ang19'!H31+'Ang20'!H31</f>
        <v>0</v>
      </c>
      <c r="I25" s="38">
        <f>'Ang1'!I31+'Ang2'!I31+'Ang3'!I31+'Ang4'!I31+'Ang5'!I31+'Ang6'!I31+'Ang7'!I31+'Ang8'!I31+'Ang9'!I31+'Ang10'!I31+'Ang11'!I31+'Ang12'!I31+'Ang13'!I31+'Ang14'!I31+'Ang15'!I31+'Ang16'!I31+'Ang17'!I31+'Ang18'!I31+'Ang19'!I31+'Ang20'!I31</f>
        <v>0</v>
      </c>
      <c r="J25" s="38">
        <f>'Ang1'!J31+'Ang2'!J31+'Ang3'!J31+'Ang4'!J31+'Ang5'!J31+'Ang6'!J31+'Ang7'!J31+'Ang8'!J31+'Ang9'!J31+'Ang10'!J31+'Ang11'!J31+'Ang12'!J31+'Ang13'!J31+'Ang14'!J31+'Ang15'!J31+'Ang16'!J31+'Ang17'!J31+'Ang18'!J31+'Ang19'!J31+'Ang20'!J31</f>
        <v>0</v>
      </c>
      <c r="K25" s="38">
        <f>'Ang1'!K31+'Ang2'!K31+'Ang3'!K31+'Ang4'!K31+'Ang5'!K31+'Ang6'!K31+'Ang7'!K31+'Ang8'!K31+'Ang9'!K31+'Ang10'!K31+'Ang11'!K31+'Ang12'!K31+'Ang13'!K31+'Ang14'!K31+'Ang15'!K31+'Ang16'!K31+'Ang17'!K31+'Ang18'!K31+'Ang19'!K31+'Ang20'!K31</f>
        <v>0</v>
      </c>
      <c r="L25" s="38">
        <f>'Ang1'!L31+'Ang2'!L31+'Ang3'!L31+'Ang4'!L31+'Ang5'!L31+'Ang6'!L31+'Ang7'!L31+'Ang8'!L31+'Ang9'!L31+'Ang10'!L31+'Ang11'!L31+'Ang12'!L31+'Ang13'!L31+'Ang14'!L31+'Ang15'!L31+'Ang16'!L31+'Ang17'!L31+'Ang18'!L31+'Ang19'!L31+'Ang20'!L31</f>
        <v>0</v>
      </c>
      <c r="M25" s="38">
        <f>'Ang1'!M31+'Ang2'!M31+'Ang3'!M31+'Ang4'!M31+'Ang5'!M31+'Ang6'!M31+'Ang7'!M31+'Ang8'!M31+'Ang9'!M31+'Ang10'!M31+'Ang11'!M31+'Ang12'!M31+'Ang13'!M31+'Ang14'!M31+'Ang15'!M31+'Ang16'!M31+'Ang17'!M31+'Ang18'!M31+'Ang19'!M31+'Ang20'!M31</f>
        <v>0</v>
      </c>
      <c r="N25" s="38">
        <f>'Ang1'!N31+'Ang2'!N31+'Ang3'!N31+'Ang4'!N31+'Ang5'!N31+'Ang6'!N31+'Ang7'!N31+'Ang8'!N31+'Ang9'!N31+'Ang10'!N31+'Ang11'!N31+'Ang12'!N31+'Ang13'!N31+'Ang14'!N31+'Ang15'!N31+'Ang16'!N31+'Ang17'!N31+'Ang18'!N31+'Ang19'!N31+'Ang20'!N31</f>
        <v>0</v>
      </c>
      <c r="O25" s="38">
        <f>'Ang1'!O31+'Ang2'!O31+'Ang3'!O31+'Ang4'!O31+'Ang5'!O31+'Ang6'!O31+'Ang7'!O31+'Ang8'!O31+'Ang9'!O31+'Ang10'!O31+'Ang11'!O31+'Ang12'!O31+'Ang13'!O31+'Ang14'!O31+'Ang15'!O31+'Ang16'!O31+'Ang17'!O31+'Ang18'!O31+'Ang19'!O31+'Ang20'!O31</f>
        <v>0</v>
      </c>
      <c r="P25" s="37">
        <f>'Ang1'!P31+'Ang2'!P31+'Ang3'!P31+'Ang4'!P31+'Ang5'!P31+'Ang6'!P31+'Ang7'!P31+'Ang8'!P31+'Ang9'!P31+'Ang10'!P31+'Ang11'!P31+'Ang12'!P31+'Ang13'!P31+'Ang14'!P31+'Ang15'!P31+'Ang16'!P31+'Ang17'!P31+'Ang18'!P31+'Ang19'!P31+'Ang20'!P31</f>
        <v>0</v>
      </c>
    </row>
    <row r="26" spans="1:16" x14ac:dyDescent="0.3">
      <c r="A26" s="42" t="s">
        <v>20</v>
      </c>
      <c r="B26" s="38">
        <f>'Ang1'!B32+'Ang2'!B32+'Ang3'!B32+'Ang4'!B32+'Ang5'!B32+'Ang6'!B32+'Ang7'!B32+'Ang8'!B32+'Ang9'!B32+'Ang10'!B32+'Ang11'!B32+'Ang12'!B32+'Ang13'!B32+'Ang14'!B32+'Ang15'!B32+'Ang16'!B32+'Ang17'!B32+'Ang18'!B32+'Ang19'!B32+'Ang20'!B32</f>
        <v>0</v>
      </c>
      <c r="C26" s="38">
        <f>'Ang1'!C32+'Ang2'!C32+'Ang3'!C32+'Ang4'!C32+'Ang5'!C32+'Ang6'!C32+'Ang7'!C32+'Ang8'!C32+'Ang9'!C32+'Ang10'!C32+'Ang11'!C32+'Ang12'!C32+'Ang13'!C32+'Ang14'!C32+'Ang15'!C32+'Ang16'!C32+'Ang17'!C32+'Ang18'!C32+'Ang19'!C32+'Ang20'!C32</f>
        <v>0</v>
      </c>
      <c r="D26" s="38">
        <f>'Ang1'!D32+'Ang2'!D32+'Ang3'!D32+'Ang4'!D32+'Ang5'!D32+'Ang6'!D32+'Ang7'!D32+'Ang8'!D32+'Ang9'!D32+'Ang10'!D32+'Ang11'!D32+'Ang12'!D32+'Ang13'!D32+'Ang14'!D32+'Ang15'!D32+'Ang16'!D32+'Ang17'!D32+'Ang18'!D32+'Ang19'!D32+'Ang20'!D32</f>
        <v>0</v>
      </c>
      <c r="E26" s="38">
        <f>'Ang1'!E32+'Ang2'!E32+'Ang3'!E32+'Ang4'!E32+'Ang5'!E32+'Ang6'!E32+'Ang7'!E32+'Ang8'!E32+'Ang9'!E32+'Ang10'!E32+'Ang11'!E32+'Ang12'!E32+'Ang13'!E32+'Ang14'!E32+'Ang15'!E32+'Ang16'!E32+'Ang17'!E32+'Ang18'!E32+'Ang19'!E32+'Ang20'!E32</f>
        <v>0</v>
      </c>
      <c r="F26" s="37">
        <f>'Ang1'!F32+'Ang2'!F32+'Ang3'!F32+'Ang4'!F32+'Ang5'!F32+'Ang6'!F32+'Ang7'!F32+'Ang8'!F32+'Ang9'!F32+'Ang10'!F32+'Ang11'!F32+'Ang12'!F32+'Ang13'!F32+'Ang14'!F32+'Ang15'!F32+'Ang16'!F32+'Ang17'!F32+'Ang18'!F32+'Ang19'!F32+'Ang20'!F32</f>
        <v>0</v>
      </c>
      <c r="G26" s="38">
        <f>'Ang1'!G32+'Ang2'!G32+'Ang3'!G32+'Ang4'!G32+'Ang5'!G32+'Ang6'!G32+'Ang7'!G32+'Ang8'!G32+'Ang9'!G32+'Ang10'!G32+'Ang11'!G32+'Ang12'!G32+'Ang13'!G32+'Ang14'!G32+'Ang15'!G32+'Ang16'!G32+'Ang17'!G32+'Ang18'!G32+'Ang19'!G32+'Ang20'!G32</f>
        <v>0</v>
      </c>
      <c r="H26" s="38">
        <f>'Ang1'!H32+'Ang2'!H32+'Ang3'!H32+'Ang4'!H32+'Ang5'!H32+'Ang6'!H32+'Ang7'!H32+'Ang8'!H32+'Ang9'!H32+'Ang10'!H32+'Ang11'!H32+'Ang12'!H32+'Ang13'!H32+'Ang14'!H32+'Ang15'!H32+'Ang16'!H32+'Ang17'!H32+'Ang18'!H32+'Ang19'!H32+'Ang20'!H32</f>
        <v>0</v>
      </c>
      <c r="I26" s="38">
        <f>'Ang1'!I32+'Ang2'!I32+'Ang3'!I32+'Ang4'!I32+'Ang5'!I32+'Ang6'!I32+'Ang7'!I32+'Ang8'!I32+'Ang9'!I32+'Ang10'!I32+'Ang11'!I32+'Ang12'!I32+'Ang13'!I32+'Ang14'!I32+'Ang15'!I32+'Ang16'!I32+'Ang17'!I32+'Ang18'!I32+'Ang19'!I32+'Ang20'!I32</f>
        <v>0</v>
      </c>
      <c r="J26" s="38">
        <f>'Ang1'!J32+'Ang2'!J32+'Ang3'!J32+'Ang4'!J32+'Ang5'!J32+'Ang6'!J32+'Ang7'!J32+'Ang8'!J32+'Ang9'!J32+'Ang10'!J32+'Ang11'!J32+'Ang12'!J32+'Ang13'!J32+'Ang14'!J32+'Ang15'!J32+'Ang16'!J32+'Ang17'!J32+'Ang18'!J32+'Ang19'!J32+'Ang20'!J32</f>
        <v>0</v>
      </c>
      <c r="K26" s="38">
        <f>'Ang1'!K32+'Ang2'!K32+'Ang3'!K32+'Ang4'!K32+'Ang5'!K32+'Ang6'!K32+'Ang7'!K32+'Ang8'!K32+'Ang9'!K32+'Ang10'!K32+'Ang11'!K32+'Ang12'!K32+'Ang13'!K32+'Ang14'!K32+'Ang15'!K32+'Ang16'!K32+'Ang17'!K32+'Ang18'!K32+'Ang19'!K32+'Ang20'!K32</f>
        <v>0</v>
      </c>
      <c r="L26" s="38">
        <f>'Ang1'!L32+'Ang2'!L32+'Ang3'!L32+'Ang4'!L32+'Ang5'!L32+'Ang6'!L32+'Ang7'!L32+'Ang8'!L32+'Ang9'!L32+'Ang10'!L32+'Ang11'!L32+'Ang12'!L32+'Ang13'!L32+'Ang14'!L32+'Ang15'!L32+'Ang16'!L32+'Ang17'!L32+'Ang18'!L32+'Ang19'!L32+'Ang20'!L32</f>
        <v>0</v>
      </c>
      <c r="M26" s="38">
        <f>'Ang1'!M32+'Ang2'!M32+'Ang3'!M32+'Ang4'!M32+'Ang5'!M32+'Ang6'!M32+'Ang7'!M32+'Ang8'!M32+'Ang9'!M32+'Ang10'!M32+'Ang11'!M32+'Ang12'!M32+'Ang13'!M32+'Ang14'!M32+'Ang15'!M32+'Ang16'!M32+'Ang17'!M32+'Ang18'!M32+'Ang19'!M32+'Ang20'!M32</f>
        <v>0</v>
      </c>
      <c r="N26" s="38">
        <f>'Ang1'!N32+'Ang2'!N32+'Ang3'!N32+'Ang4'!N32+'Ang5'!N32+'Ang6'!N32+'Ang7'!N32+'Ang8'!N32+'Ang9'!N32+'Ang10'!N32+'Ang11'!N32+'Ang12'!N32+'Ang13'!N32+'Ang14'!N32+'Ang15'!N32+'Ang16'!N32+'Ang17'!N32+'Ang18'!N32+'Ang19'!N32+'Ang20'!N32</f>
        <v>0</v>
      </c>
      <c r="O26" s="38">
        <f>'Ang1'!O32+'Ang2'!O32+'Ang3'!O32+'Ang4'!O32+'Ang5'!O32+'Ang6'!O32+'Ang7'!O32+'Ang8'!O32+'Ang9'!O32+'Ang10'!O32+'Ang11'!O32+'Ang12'!O32+'Ang13'!O32+'Ang14'!O32+'Ang15'!O32+'Ang16'!O32+'Ang17'!O32+'Ang18'!O32+'Ang19'!O32+'Ang20'!O32</f>
        <v>0</v>
      </c>
      <c r="P26" s="37">
        <f>'Ang1'!P32+'Ang2'!P32+'Ang3'!P32+'Ang4'!P32+'Ang5'!P32+'Ang6'!P32+'Ang7'!P32+'Ang8'!P32+'Ang9'!P32+'Ang10'!P32+'Ang11'!P32+'Ang12'!P32+'Ang13'!P32+'Ang14'!P32+'Ang15'!P32+'Ang16'!P32+'Ang17'!P32+'Ang18'!P32+'Ang19'!P32+'Ang20'!P32</f>
        <v>0</v>
      </c>
    </row>
    <row r="27" spans="1:16" x14ac:dyDescent="0.3">
      <c r="A27" s="43"/>
      <c r="B27" s="38">
        <f>'Ang1'!B33+'Ang2'!B33+'Ang3'!B33+'Ang4'!B33+'Ang5'!B33+'Ang6'!B33+'Ang7'!B33+'Ang8'!B33+'Ang9'!B33+'Ang10'!B33+'Ang11'!B33+'Ang12'!B33+'Ang13'!B33+'Ang14'!B33+'Ang15'!B33+'Ang16'!B33+'Ang17'!B33+'Ang18'!B33+'Ang19'!B33+'Ang20'!B33</f>
        <v>0</v>
      </c>
      <c r="C27" s="38">
        <f>'Ang1'!C33+'Ang2'!C33+'Ang3'!C33+'Ang4'!C33+'Ang5'!C33+'Ang6'!C33+'Ang7'!C33+'Ang8'!C33+'Ang9'!C33+'Ang10'!C33+'Ang11'!C33+'Ang12'!C33+'Ang13'!C33+'Ang14'!C33+'Ang15'!C33+'Ang16'!C33+'Ang17'!C33+'Ang18'!C33+'Ang19'!C33+'Ang20'!C33</f>
        <v>0</v>
      </c>
      <c r="D27" s="38">
        <f>'Ang1'!D33+'Ang2'!D33+'Ang3'!D33+'Ang4'!D33+'Ang5'!D33+'Ang6'!D33+'Ang7'!D33+'Ang8'!D33+'Ang9'!D33+'Ang10'!D33+'Ang11'!D33+'Ang12'!D33+'Ang13'!D33+'Ang14'!D33+'Ang15'!D33+'Ang16'!D33+'Ang17'!D33+'Ang18'!D33+'Ang19'!D33+'Ang20'!D33</f>
        <v>0</v>
      </c>
      <c r="E27" s="38">
        <f>'Ang1'!E33+'Ang2'!E33+'Ang3'!E33+'Ang4'!E33+'Ang5'!E33+'Ang6'!E33+'Ang7'!E33+'Ang8'!E33+'Ang9'!E33+'Ang10'!E33+'Ang11'!E33+'Ang12'!E33+'Ang13'!E33+'Ang14'!E33+'Ang15'!E33+'Ang16'!E33+'Ang17'!E33+'Ang18'!E33+'Ang19'!E33+'Ang20'!E33</f>
        <v>0</v>
      </c>
      <c r="F27" s="37">
        <f>'Ang1'!F33+'Ang2'!F33+'Ang3'!F33+'Ang4'!F33+'Ang5'!F33+'Ang6'!F33+'Ang7'!F33+'Ang8'!F33+'Ang9'!F33+'Ang10'!F33+'Ang11'!F33+'Ang12'!F33+'Ang13'!F33+'Ang14'!F33+'Ang15'!F33+'Ang16'!F33+'Ang17'!F33+'Ang18'!F33+'Ang19'!F33+'Ang20'!F33</f>
        <v>0</v>
      </c>
      <c r="G27" s="38">
        <f>'Ang1'!G33+'Ang2'!G33+'Ang3'!G33+'Ang4'!G33+'Ang5'!G33+'Ang6'!G33+'Ang7'!G33+'Ang8'!G33+'Ang9'!G33+'Ang10'!G33+'Ang11'!G33+'Ang12'!G33+'Ang13'!G33+'Ang14'!G33+'Ang15'!G33+'Ang16'!G33+'Ang17'!G33+'Ang18'!G33+'Ang19'!G33+'Ang20'!G33</f>
        <v>0</v>
      </c>
      <c r="H27" s="38">
        <f>'Ang1'!H33+'Ang2'!H33+'Ang3'!H33+'Ang4'!H33+'Ang5'!H33+'Ang6'!H33+'Ang7'!H33+'Ang8'!H33+'Ang9'!H33+'Ang10'!H33+'Ang11'!H33+'Ang12'!H33+'Ang13'!H33+'Ang14'!H33+'Ang15'!H33+'Ang16'!H33+'Ang17'!H33+'Ang18'!H33+'Ang19'!H33+'Ang20'!H33</f>
        <v>0</v>
      </c>
      <c r="I27" s="38">
        <f>'Ang1'!I33+'Ang2'!I33+'Ang3'!I33+'Ang4'!I33+'Ang5'!I33+'Ang6'!I33+'Ang7'!I33+'Ang8'!I33+'Ang9'!I33+'Ang10'!I33+'Ang11'!I33+'Ang12'!I33+'Ang13'!I33+'Ang14'!I33+'Ang15'!I33+'Ang16'!I33+'Ang17'!I33+'Ang18'!I33+'Ang19'!I33+'Ang20'!I33</f>
        <v>0</v>
      </c>
      <c r="J27" s="38">
        <f>'Ang1'!J33+'Ang2'!J33+'Ang3'!J33+'Ang4'!J33+'Ang5'!J33+'Ang6'!J33+'Ang7'!J33+'Ang8'!J33+'Ang9'!J33+'Ang10'!J33+'Ang11'!J33+'Ang12'!J33+'Ang13'!J33+'Ang14'!J33+'Ang15'!J33+'Ang16'!J33+'Ang17'!J33+'Ang18'!J33+'Ang19'!J33+'Ang20'!J33</f>
        <v>0</v>
      </c>
      <c r="K27" s="38">
        <f>'Ang1'!K33+'Ang2'!K33+'Ang3'!K33+'Ang4'!K33+'Ang5'!K33+'Ang6'!K33+'Ang7'!K33+'Ang8'!K33+'Ang9'!K33+'Ang10'!K33+'Ang11'!K33+'Ang12'!K33+'Ang13'!K33+'Ang14'!K33+'Ang15'!K33+'Ang16'!K33+'Ang17'!K33+'Ang18'!K33+'Ang19'!K33+'Ang20'!K33</f>
        <v>0</v>
      </c>
      <c r="L27" s="38">
        <f>'Ang1'!L33+'Ang2'!L33+'Ang3'!L33+'Ang4'!L33+'Ang5'!L33+'Ang6'!L33+'Ang7'!L33+'Ang8'!L33+'Ang9'!L33+'Ang10'!L33+'Ang11'!L33+'Ang12'!L33+'Ang13'!L33+'Ang14'!L33+'Ang15'!L33+'Ang16'!L33+'Ang17'!L33+'Ang18'!L33+'Ang19'!L33+'Ang20'!L33</f>
        <v>0</v>
      </c>
      <c r="M27" s="38">
        <f>'Ang1'!M33+'Ang2'!M33+'Ang3'!M33+'Ang4'!M33+'Ang5'!M33+'Ang6'!M33+'Ang7'!M33+'Ang8'!M33+'Ang9'!M33+'Ang10'!M33+'Ang11'!M33+'Ang12'!M33+'Ang13'!M33+'Ang14'!M33+'Ang15'!M33+'Ang16'!M33+'Ang17'!M33+'Ang18'!M33+'Ang19'!M33+'Ang20'!M33</f>
        <v>0</v>
      </c>
      <c r="N27" s="38">
        <f>'Ang1'!N33+'Ang2'!N33+'Ang3'!N33+'Ang4'!N33+'Ang5'!N33+'Ang6'!N33+'Ang7'!N33+'Ang8'!N33+'Ang9'!N33+'Ang10'!N33+'Ang11'!N33+'Ang12'!N33+'Ang13'!N33+'Ang14'!N33+'Ang15'!N33+'Ang16'!N33+'Ang17'!N33+'Ang18'!N33+'Ang19'!N33+'Ang20'!N33</f>
        <v>0</v>
      </c>
      <c r="O27" s="38">
        <f>'Ang1'!O33+'Ang2'!O33+'Ang3'!O33+'Ang4'!O33+'Ang5'!O33+'Ang6'!O33+'Ang7'!O33+'Ang8'!O33+'Ang9'!O33+'Ang10'!O33+'Ang11'!O33+'Ang12'!O33+'Ang13'!O33+'Ang14'!O33+'Ang15'!O33+'Ang16'!O33+'Ang17'!O33+'Ang18'!O33+'Ang19'!O33+'Ang20'!O33</f>
        <v>0</v>
      </c>
      <c r="P27" s="37">
        <f>'Ang1'!P33+'Ang2'!P33+'Ang3'!P33+'Ang4'!P33+'Ang5'!P33+'Ang6'!P33+'Ang7'!P33+'Ang8'!P33+'Ang9'!P33+'Ang10'!P33+'Ang11'!P33+'Ang12'!P33+'Ang13'!P33+'Ang14'!P33+'Ang15'!P33+'Ang16'!P33+'Ang17'!P33+'Ang18'!P33+'Ang19'!P33+'Ang20'!P33</f>
        <v>0</v>
      </c>
    </row>
    <row r="28" spans="1:16" s="31" customFormat="1" ht="14.25" x14ac:dyDescent="0.15">
      <c r="A28" s="30"/>
      <c r="B28" s="30"/>
      <c r="C28" s="30"/>
      <c r="D28" s="30"/>
      <c r="E28" s="30"/>
      <c r="F28" s="30"/>
      <c r="G28" s="34"/>
      <c r="H28" s="34"/>
      <c r="I28" s="30"/>
      <c r="J28" s="34"/>
      <c r="K28" s="34"/>
      <c r="L28" s="34"/>
      <c r="M28" s="34"/>
      <c r="N28" s="30"/>
      <c r="O28" s="30"/>
      <c r="P28" s="30"/>
    </row>
    <row r="29" spans="1:16" s="48" customFormat="1" ht="15" thickBot="1" x14ac:dyDescent="0.3">
      <c r="A29" s="45" t="s">
        <v>0</v>
      </c>
      <c r="B29" s="46">
        <f t="shared" ref="B29:P29" si="0">SUM(B14:B27)</f>
        <v>0</v>
      </c>
      <c r="C29" s="46">
        <f t="shared" si="0"/>
        <v>0</v>
      </c>
      <c r="D29" s="46">
        <f t="shared" si="0"/>
        <v>0</v>
      </c>
      <c r="E29" s="46">
        <f t="shared" si="0"/>
        <v>0</v>
      </c>
      <c r="F29" s="46">
        <f t="shared" si="0"/>
        <v>0</v>
      </c>
      <c r="G29" s="46">
        <f t="shared" si="0"/>
        <v>0</v>
      </c>
      <c r="H29" s="46">
        <f t="shared" si="0"/>
        <v>0</v>
      </c>
      <c r="I29" s="46">
        <f>SUM(I14:I27)</f>
        <v>0</v>
      </c>
      <c r="J29" s="46">
        <f t="shared" si="0"/>
        <v>0</v>
      </c>
      <c r="K29" s="46">
        <f t="shared" si="0"/>
        <v>0</v>
      </c>
      <c r="L29" s="46">
        <f t="shared" si="0"/>
        <v>0</v>
      </c>
      <c r="M29" s="46">
        <f t="shared" si="0"/>
        <v>0</v>
      </c>
      <c r="N29" s="46">
        <f t="shared" si="0"/>
        <v>0</v>
      </c>
      <c r="O29" s="46">
        <f t="shared" si="0"/>
        <v>0</v>
      </c>
      <c r="P29" s="46">
        <f t="shared" si="0"/>
        <v>0</v>
      </c>
    </row>
    <row r="30" spans="1:16" ht="17.25" thickTop="1" x14ac:dyDescent="0.3">
      <c r="A30" s="7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3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x14ac:dyDescent="0.3">
      <c r="A32" s="48" t="s">
        <v>35</v>
      </c>
      <c r="B32" s="53"/>
      <c r="C32" s="53"/>
      <c r="D32" s="53"/>
      <c r="E32" s="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x14ac:dyDescent="0.3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4"/>
    </row>
    <row r="34" spans="1:16" x14ac:dyDescent="0.3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</row>
    <row r="35" spans="1:16" x14ac:dyDescent="0.3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</row>
    <row r="36" spans="1:16" x14ac:dyDescent="0.3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</row>
    <row r="37" spans="1:16" x14ac:dyDescent="0.3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</row>
    <row r="38" spans="1:16" x14ac:dyDescent="0.3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</row>
    <row r="39" spans="1:16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</row>
    <row r="40" spans="1:16" x14ac:dyDescent="0.3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</row>
    <row r="41" spans="1:16" x14ac:dyDescent="0.3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</row>
    <row r="44" spans="1:16" x14ac:dyDescent="0.3">
      <c r="A44" s="48"/>
      <c r="P44" s="57"/>
    </row>
    <row r="45" spans="1:16" x14ac:dyDescent="0.3">
      <c r="A45" s="58"/>
      <c r="H45" s="57"/>
      <c r="P45" s="57"/>
    </row>
    <row r="46" spans="1:16" x14ac:dyDescent="0.3">
      <c r="A46" s="60"/>
      <c r="P46" s="61"/>
    </row>
    <row r="48" spans="1:16" x14ac:dyDescent="0.3">
      <c r="A48" s="48" t="s">
        <v>36</v>
      </c>
      <c r="P48" s="53"/>
    </row>
    <row r="49" spans="1:16" x14ac:dyDescent="0.3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</row>
    <row r="50" spans="1:16" s="22" customFormat="1" x14ac:dyDescent="0.3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</row>
    <row r="51" spans="1:16" s="22" customFormat="1" x14ac:dyDescent="0.3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</row>
    <row r="52" spans="1:16" x14ac:dyDescent="0.3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4"/>
    </row>
    <row r="53" spans="1:16" s="22" customFormat="1" x14ac:dyDescent="0.3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s="22" customFormat="1" x14ac:dyDescent="0.3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4"/>
    </row>
    <row r="56" spans="1:16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4"/>
    </row>
    <row r="57" spans="1:16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4"/>
    </row>
    <row r="58" spans="1:16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4"/>
    </row>
    <row r="59" spans="1:16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</row>
    <row r="60" spans="1:16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</row>
  </sheetData>
  <sheetProtection algorithmName="SHA-512" hashValue="fKEknLGOksnfYidI1c/1WjEUqhLL0GTvuyrHLHzzqtfjtzgH9wOmtiwHvlCRFAIISBgBp89hnM4m3Xmdmep5RA==" saltValue="CFNuFGR0EbezILgrkBMaBg==" spinCount="100000" sheet="1" objects="1" scenarios="1"/>
  <mergeCells count="35">
    <mergeCell ref="A33:P33"/>
    <mergeCell ref="L10:L11"/>
    <mergeCell ref="A54:P54"/>
    <mergeCell ref="A34:P34"/>
    <mergeCell ref="A35:P35"/>
    <mergeCell ref="A36:P36"/>
    <mergeCell ref="A37:P37"/>
    <mergeCell ref="A38:P38"/>
    <mergeCell ref="A39:P39"/>
    <mergeCell ref="A50:P50"/>
    <mergeCell ref="A49:P49"/>
    <mergeCell ref="A51:P51"/>
    <mergeCell ref="A52:P52"/>
    <mergeCell ref="A53:P53"/>
    <mergeCell ref="H10:H12"/>
    <mergeCell ref="P10:P12"/>
    <mergeCell ref="A59:P59"/>
    <mergeCell ref="A60:P60"/>
    <mergeCell ref="A55:P55"/>
    <mergeCell ref="A56:P56"/>
    <mergeCell ref="A57:P57"/>
    <mergeCell ref="A58:P58"/>
    <mergeCell ref="G10:G12"/>
    <mergeCell ref="A10:A12"/>
    <mergeCell ref="B10:B12"/>
    <mergeCell ref="C10:C12"/>
    <mergeCell ref="D10:D12"/>
    <mergeCell ref="E10:E12"/>
    <mergeCell ref="F10:F12"/>
    <mergeCell ref="M10:M11"/>
    <mergeCell ref="N10:N12"/>
    <mergeCell ref="O10:O12"/>
    <mergeCell ref="I10:I12"/>
    <mergeCell ref="K10:K12"/>
    <mergeCell ref="J10:J12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D68"/>
  <sheetViews>
    <sheetView showGridLines="0" topLeftCell="A4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30" width="14.28515625" style="41" hidden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H8" s="22"/>
      <c r="I8" s="93" t="str">
        <f>IF((B35+C35)&lt;&gt;0,IF(I7="","Achtung: 'm' für männlich, 'w' für weiblich eingeben!",""),"")</f>
        <v/>
      </c>
      <c r="K8" s="1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>SUM(B20:E20)</f>
        <v>0</v>
      </c>
      <c r="G20" s="38">
        <f>ROUND($B20*G$18/5,2)*5</f>
        <v>0</v>
      </c>
      <c r="H20" s="38">
        <f t="shared" ref="H20:H33" si="0">ROUND(W20*$H$18/5,2)*5</f>
        <v>0</v>
      </c>
      <c r="I20" s="3"/>
      <c r="J20" s="38">
        <f t="shared" ref="J20:J33" si="1">ROUND(W20*$J$18/5,2)*5</f>
        <v>0</v>
      </c>
      <c r="K20" s="38">
        <f t="shared" ref="K20:K33" si="2">ROUND(($B20+$C20)*K$18/5,2)*5</f>
        <v>0</v>
      </c>
      <c r="L20" s="3"/>
      <c r="M20" s="3"/>
      <c r="N20" s="38">
        <f t="shared" ref="N20:N33" si="3">F20-G20-H20-J20-K20-L20-M20-I20</f>
        <v>0</v>
      </c>
      <c r="O20" s="3"/>
      <c r="P20" s="37">
        <f>N20+O20</f>
        <v>0</v>
      </c>
      <c r="Q20" s="39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>ALVMAX/360*V20</f>
        <v>12350</v>
      </c>
      <c r="AC20" s="35">
        <f t="shared" ref="AC20:AC33" si="4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ref="F21:F33" si="5">SUM(B21:E21)</f>
        <v>0</v>
      </c>
      <c r="G21" s="38">
        <f t="shared" ref="G21:G33" si="6">ROUND(B21*$G$18/5,2)*5</f>
        <v>0</v>
      </c>
      <c r="H21" s="38">
        <f t="shared" si="0"/>
        <v>0</v>
      </c>
      <c r="I21" s="3"/>
      <c r="J21" s="38">
        <f t="shared" si="1"/>
        <v>0</v>
      </c>
      <c r="K21" s="38">
        <f t="shared" si="2"/>
        <v>0</v>
      </c>
      <c r="L21" s="3"/>
      <c r="M21" s="3"/>
      <c r="N21" s="38">
        <f t="shared" si="3"/>
        <v>0</v>
      </c>
      <c r="O21" s="3"/>
      <c r="P21" s="37">
        <f t="shared" ref="P21:P33" si="7">N21+O21</f>
        <v>0</v>
      </c>
      <c r="Q21" s="13">
        <f>R20+1</f>
        <v>46054</v>
      </c>
      <c r="R21" s="39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0">
        <f>IF(S21=0,0,IF(R21=T21,DAYS360(S21,T21,1)+3,DAYS360(S21,T21,1)+1))</f>
        <v>30</v>
      </c>
      <c r="V21" s="40">
        <f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0">Y20+W21</f>
        <v>0</v>
      </c>
      <c r="Z21" s="35">
        <f>X21+Z20</f>
        <v>0</v>
      </c>
      <c r="AA21" s="35">
        <f t="shared" ref="AA21:AA33" si="11">AA20+B21+C21</f>
        <v>0</v>
      </c>
      <c r="AB21" s="35">
        <f t="shared" ref="AB21:AB31" si="12">ALVMAX/360*V21</f>
        <v>24700</v>
      </c>
      <c r="AC21" s="35">
        <f t="shared" si="4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5"/>
        <v>0</v>
      </c>
      <c r="G22" s="38">
        <f t="shared" si="6"/>
        <v>0</v>
      </c>
      <c r="H22" s="38">
        <f t="shared" si="0"/>
        <v>0</v>
      </c>
      <c r="I22" s="3"/>
      <c r="J22" s="38">
        <f t="shared" si="1"/>
        <v>0</v>
      </c>
      <c r="K22" s="38">
        <f t="shared" si="2"/>
        <v>0</v>
      </c>
      <c r="L22" s="3"/>
      <c r="M22" s="3"/>
      <c r="N22" s="38">
        <f t="shared" si="3"/>
        <v>0</v>
      </c>
      <c r="O22" s="3"/>
      <c r="P22" s="37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0">
        <f>IF(S22=0,0,IF(T22=R21,DAYS360(S22,T22,1)+3,DAYS360(S22,T22,1)+1))</f>
        <v>30</v>
      </c>
      <c r="V22" s="40">
        <f t="shared" ref="V22:V31" si="13">V21+U22</f>
        <v>90</v>
      </c>
      <c r="W22" s="35">
        <f>IF(AA22&gt;AB22,AB22-Y21,AA22-Y21)</f>
        <v>0</v>
      </c>
      <c r="X22" s="35">
        <f t="shared" ref="X22:X33" si="14">IF(AA22&lt;(AB22),0,IF(AA22&gt;(AB22+AC22),AC22-Z21,AA22-Z21-AB22))</f>
        <v>0</v>
      </c>
      <c r="Y22" s="35">
        <f t="shared" si="10"/>
        <v>0</v>
      </c>
      <c r="Z22" s="35">
        <f t="shared" ref="Z22:Z33" si="15">X22+Z21</f>
        <v>0</v>
      </c>
      <c r="AA22" s="35">
        <f t="shared" si="11"/>
        <v>0</v>
      </c>
      <c r="AB22" s="35">
        <f t="shared" si="12"/>
        <v>37050</v>
      </c>
      <c r="AC22" s="35">
        <f t="shared" si="4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5"/>
        <v>0</v>
      </c>
      <c r="G23" s="38">
        <f t="shared" si="6"/>
        <v>0</v>
      </c>
      <c r="H23" s="38">
        <f t="shared" si="0"/>
        <v>0</v>
      </c>
      <c r="I23" s="3"/>
      <c r="J23" s="38">
        <f t="shared" si="1"/>
        <v>0</v>
      </c>
      <c r="K23" s="38">
        <f t="shared" si="2"/>
        <v>0</v>
      </c>
      <c r="L23" s="3"/>
      <c r="M23" s="3"/>
      <c r="N23" s="38">
        <f t="shared" si="3"/>
        <v>0</v>
      </c>
      <c r="O23" s="3"/>
      <c r="P23" s="37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0">
        <f t="shared" ref="U23:U31" si="17">IF(S23=0,0,DAYS360(S23,T23,1)+1)</f>
        <v>30</v>
      </c>
      <c r="V23" s="40">
        <f t="shared" si="13"/>
        <v>120</v>
      </c>
      <c r="W23" s="35">
        <f t="shared" ref="W23:W33" si="18">IF(AA23&gt;AB23,AB23-Y22,AA23-Y22)</f>
        <v>0</v>
      </c>
      <c r="X23" s="35">
        <f t="shared" si="14"/>
        <v>0</v>
      </c>
      <c r="Y23" s="35">
        <f t="shared" si="10"/>
        <v>0</v>
      </c>
      <c r="Z23" s="35">
        <f t="shared" si="15"/>
        <v>0</v>
      </c>
      <c r="AA23" s="35">
        <f t="shared" si="11"/>
        <v>0</v>
      </c>
      <c r="AB23" s="35">
        <f t="shared" si="12"/>
        <v>49400</v>
      </c>
      <c r="AC23" s="35">
        <f t="shared" si="4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5"/>
        <v>0</v>
      </c>
      <c r="G24" s="38">
        <f t="shared" si="6"/>
        <v>0</v>
      </c>
      <c r="H24" s="38">
        <f t="shared" si="0"/>
        <v>0</v>
      </c>
      <c r="I24" s="3"/>
      <c r="J24" s="38">
        <f t="shared" si="1"/>
        <v>0</v>
      </c>
      <c r="K24" s="38">
        <f t="shared" si="2"/>
        <v>0</v>
      </c>
      <c r="L24" s="3"/>
      <c r="M24" s="3"/>
      <c r="N24" s="38">
        <f t="shared" si="3"/>
        <v>0</v>
      </c>
      <c r="O24" s="3"/>
      <c r="P24" s="37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0">
        <f t="shared" si="17"/>
        <v>30</v>
      </c>
      <c r="V24" s="40">
        <f t="shared" si="13"/>
        <v>150</v>
      </c>
      <c r="W24" s="35">
        <f t="shared" si="18"/>
        <v>0</v>
      </c>
      <c r="X24" s="35">
        <f t="shared" si="14"/>
        <v>0</v>
      </c>
      <c r="Y24" s="35">
        <f t="shared" si="10"/>
        <v>0</v>
      </c>
      <c r="Z24" s="35">
        <f t="shared" si="15"/>
        <v>0</v>
      </c>
      <c r="AA24" s="35">
        <f t="shared" si="11"/>
        <v>0</v>
      </c>
      <c r="AB24" s="35">
        <f t="shared" si="12"/>
        <v>61750</v>
      </c>
      <c r="AC24" s="35">
        <f t="shared" si="4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5"/>
        <v>0</v>
      </c>
      <c r="G25" s="38">
        <f t="shared" si="6"/>
        <v>0</v>
      </c>
      <c r="H25" s="38">
        <f t="shared" si="0"/>
        <v>0</v>
      </c>
      <c r="I25" s="3"/>
      <c r="J25" s="38">
        <f t="shared" si="1"/>
        <v>0</v>
      </c>
      <c r="K25" s="38">
        <f t="shared" si="2"/>
        <v>0</v>
      </c>
      <c r="L25" s="3"/>
      <c r="M25" s="3"/>
      <c r="N25" s="38">
        <f t="shared" si="3"/>
        <v>0</v>
      </c>
      <c r="O25" s="3"/>
      <c r="P25" s="37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0">
        <f t="shared" si="17"/>
        <v>30</v>
      </c>
      <c r="V25" s="40">
        <f t="shared" si="13"/>
        <v>180</v>
      </c>
      <c r="W25" s="35">
        <f t="shared" si="18"/>
        <v>0</v>
      </c>
      <c r="X25" s="35">
        <f t="shared" si="14"/>
        <v>0</v>
      </c>
      <c r="Y25" s="35">
        <f t="shared" si="10"/>
        <v>0</v>
      </c>
      <c r="Z25" s="35">
        <f t="shared" si="15"/>
        <v>0</v>
      </c>
      <c r="AA25" s="35">
        <f t="shared" si="11"/>
        <v>0</v>
      </c>
      <c r="AB25" s="35">
        <f t="shared" si="12"/>
        <v>74100</v>
      </c>
      <c r="AC25" s="35">
        <f t="shared" si="4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5"/>
        <v>0</v>
      </c>
      <c r="G26" s="38">
        <f t="shared" si="6"/>
        <v>0</v>
      </c>
      <c r="H26" s="38">
        <f t="shared" si="0"/>
        <v>0</v>
      </c>
      <c r="I26" s="3"/>
      <c r="J26" s="38">
        <f t="shared" si="1"/>
        <v>0</v>
      </c>
      <c r="K26" s="38">
        <f t="shared" si="2"/>
        <v>0</v>
      </c>
      <c r="L26" s="3"/>
      <c r="M26" s="3"/>
      <c r="N26" s="38">
        <f t="shared" si="3"/>
        <v>0</v>
      </c>
      <c r="O26" s="3"/>
      <c r="P26" s="37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0">
        <f t="shared" si="17"/>
        <v>30</v>
      </c>
      <c r="V26" s="40">
        <f t="shared" si="13"/>
        <v>210</v>
      </c>
      <c r="W26" s="35">
        <f t="shared" si="18"/>
        <v>0</v>
      </c>
      <c r="X26" s="35">
        <f t="shared" si="14"/>
        <v>0</v>
      </c>
      <c r="Y26" s="35">
        <f t="shared" si="10"/>
        <v>0</v>
      </c>
      <c r="Z26" s="35">
        <f t="shared" si="15"/>
        <v>0</v>
      </c>
      <c r="AA26" s="35">
        <f t="shared" si="11"/>
        <v>0</v>
      </c>
      <c r="AB26" s="35">
        <f t="shared" si="12"/>
        <v>86450</v>
      </c>
      <c r="AC26" s="35">
        <f t="shared" si="4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5"/>
        <v>0</v>
      </c>
      <c r="G27" s="38">
        <f t="shared" si="6"/>
        <v>0</v>
      </c>
      <c r="H27" s="38">
        <f t="shared" si="0"/>
        <v>0</v>
      </c>
      <c r="I27" s="3"/>
      <c r="J27" s="38">
        <f t="shared" si="1"/>
        <v>0</v>
      </c>
      <c r="K27" s="38">
        <f t="shared" si="2"/>
        <v>0</v>
      </c>
      <c r="L27" s="3"/>
      <c r="M27" s="3"/>
      <c r="N27" s="38">
        <f t="shared" si="3"/>
        <v>0</v>
      </c>
      <c r="O27" s="3"/>
      <c r="P27" s="37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0">
        <f t="shared" si="17"/>
        <v>30</v>
      </c>
      <c r="V27" s="40">
        <f t="shared" si="13"/>
        <v>240</v>
      </c>
      <c r="W27" s="35">
        <f t="shared" si="18"/>
        <v>0</v>
      </c>
      <c r="X27" s="35">
        <f t="shared" si="14"/>
        <v>0</v>
      </c>
      <c r="Y27" s="35">
        <f t="shared" si="10"/>
        <v>0</v>
      </c>
      <c r="Z27" s="35">
        <f t="shared" si="15"/>
        <v>0</v>
      </c>
      <c r="AA27" s="35">
        <f t="shared" si="11"/>
        <v>0</v>
      </c>
      <c r="AB27" s="35">
        <f t="shared" si="12"/>
        <v>98800</v>
      </c>
      <c r="AC27" s="35">
        <f t="shared" si="4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5"/>
        <v>0</v>
      </c>
      <c r="G28" s="38">
        <f t="shared" si="6"/>
        <v>0</v>
      </c>
      <c r="H28" s="38">
        <f t="shared" si="0"/>
        <v>0</v>
      </c>
      <c r="I28" s="3"/>
      <c r="J28" s="38">
        <f t="shared" si="1"/>
        <v>0</v>
      </c>
      <c r="K28" s="38">
        <f t="shared" si="2"/>
        <v>0</v>
      </c>
      <c r="L28" s="3"/>
      <c r="M28" s="3"/>
      <c r="N28" s="38">
        <f t="shared" si="3"/>
        <v>0</v>
      </c>
      <c r="O28" s="3"/>
      <c r="P28" s="37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0">
        <f t="shared" si="17"/>
        <v>30</v>
      </c>
      <c r="V28" s="40">
        <f t="shared" si="13"/>
        <v>270</v>
      </c>
      <c r="W28" s="35">
        <f t="shared" si="18"/>
        <v>0</v>
      </c>
      <c r="X28" s="35">
        <f t="shared" si="14"/>
        <v>0</v>
      </c>
      <c r="Y28" s="35">
        <f t="shared" si="10"/>
        <v>0</v>
      </c>
      <c r="Z28" s="35">
        <f t="shared" si="15"/>
        <v>0</v>
      </c>
      <c r="AA28" s="35">
        <f t="shared" si="11"/>
        <v>0</v>
      </c>
      <c r="AB28" s="35">
        <f t="shared" si="12"/>
        <v>111150</v>
      </c>
      <c r="AC28" s="35">
        <f t="shared" si="4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5"/>
        <v>0</v>
      </c>
      <c r="G29" s="38">
        <f t="shared" si="6"/>
        <v>0</v>
      </c>
      <c r="H29" s="38">
        <f t="shared" si="0"/>
        <v>0</v>
      </c>
      <c r="I29" s="3"/>
      <c r="J29" s="38">
        <f t="shared" si="1"/>
        <v>0</v>
      </c>
      <c r="K29" s="38">
        <f t="shared" si="2"/>
        <v>0</v>
      </c>
      <c r="L29" s="3"/>
      <c r="M29" s="3"/>
      <c r="N29" s="38">
        <f t="shared" si="3"/>
        <v>0</v>
      </c>
      <c r="O29" s="3"/>
      <c r="P29" s="37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0">
        <f t="shared" si="17"/>
        <v>30</v>
      </c>
      <c r="V29" s="40">
        <f t="shared" si="13"/>
        <v>300</v>
      </c>
      <c r="W29" s="35">
        <f t="shared" si="18"/>
        <v>0</v>
      </c>
      <c r="X29" s="35">
        <f t="shared" si="14"/>
        <v>0</v>
      </c>
      <c r="Y29" s="35">
        <f t="shared" si="10"/>
        <v>0</v>
      </c>
      <c r="Z29" s="35">
        <f t="shared" si="15"/>
        <v>0</v>
      </c>
      <c r="AA29" s="35">
        <f t="shared" si="11"/>
        <v>0</v>
      </c>
      <c r="AB29" s="35">
        <f t="shared" si="12"/>
        <v>123500</v>
      </c>
      <c r="AC29" s="35">
        <f t="shared" si="4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5"/>
        <v>0</v>
      </c>
      <c r="G30" s="38">
        <f t="shared" si="6"/>
        <v>0</v>
      </c>
      <c r="H30" s="38">
        <f t="shared" si="0"/>
        <v>0</v>
      </c>
      <c r="I30" s="3"/>
      <c r="J30" s="38">
        <f t="shared" si="1"/>
        <v>0</v>
      </c>
      <c r="K30" s="38">
        <f t="shared" si="2"/>
        <v>0</v>
      </c>
      <c r="L30" s="3"/>
      <c r="M30" s="3"/>
      <c r="N30" s="38">
        <f t="shared" si="3"/>
        <v>0</v>
      </c>
      <c r="O30" s="3"/>
      <c r="P30" s="37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0">
        <f t="shared" si="17"/>
        <v>30</v>
      </c>
      <c r="V30" s="40">
        <f t="shared" si="13"/>
        <v>330</v>
      </c>
      <c r="W30" s="35">
        <f t="shared" si="18"/>
        <v>0</v>
      </c>
      <c r="X30" s="35">
        <f t="shared" si="14"/>
        <v>0</v>
      </c>
      <c r="Y30" s="35">
        <f t="shared" si="10"/>
        <v>0</v>
      </c>
      <c r="Z30" s="35">
        <f t="shared" si="15"/>
        <v>0</v>
      </c>
      <c r="AA30" s="35">
        <f t="shared" si="11"/>
        <v>0</v>
      </c>
      <c r="AB30" s="35">
        <f t="shared" si="12"/>
        <v>135850</v>
      </c>
      <c r="AC30" s="35">
        <f t="shared" si="4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5"/>
        <v>0</v>
      </c>
      <c r="G31" s="38">
        <f t="shared" si="6"/>
        <v>0</v>
      </c>
      <c r="H31" s="38">
        <f t="shared" si="0"/>
        <v>0</v>
      </c>
      <c r="I31" s="3"/>
      <c r="J31" s="38">
        <f t="shared" si="1"/>
        <v>0</v>
      </c>
      <c r="K31" s="38">
        <f t="shared" si="2"/>
        <v>0</v>
      </c>
      <c r="L31" s="3"/>
      <c r="M31" s="3"/>
      <c r="N31" s="38">
        <f t="shared" si="3"/>
        <v>0</v>
      </c>
      <c r="O31" s="3"/>
      <c r="P31" s="37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0">
        <f t="shared" si="17"/>
        <v>30</v>
      </c>
      <c r="V31" s="40">
        <f t="shared" si="13"/>
        <v>360</v>
      </c>
      <c r="W31" s="35">
        <f t="shared" si="18"/>
        <v>0</v>
      </c>
      <c r="X31" s="35">
        <f t="shared" si="14"/>
        <v>0</v>
      </c>
      <c r="Y31" s="35">
        <f t="shared" si="10"/>
        <v>0</v>
      </c>
      <c r="Z31" s="35">
        <f t="shared" si="15"/>
        <v>0</v>
      </c>
      <c r="AA31" s="35">
        <f t="shared" si="11"/>
        <v>0</v>
      </c>
      <c r="AB31" s="35">
        <f t="shared" si="12"/>
        <v>148200</v>
      </c>
      <c r="AC31" s="35">
        <f t="shared" si="4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5"/>
        <v>0</v>
      </c>
      <c r="G32" s="38">
        <f t="shared" si="6"/>
        <v>0</v>
      </c>
      <c r="H32" s="38">
        <f t="shared" si="0"/>
        <v>0</v>
      </c>
      <c r="I32" s="3"/>
      <c r="J32" s="38">
        <f t="shared" si="1"/>
        <v>0</v>
      </c>
      <c r="K32" s="38">
        <f t="shared" si="2"/>
        <v>0</v>
      </c>
      <c r="L32" s="3"/>
      <c r="M32" s="3"/>
      <c r="N32" s="38">
        <f t="shared" si="3"/>
        <v>0</v>
      </c>
      <c r="O32" s="3"/>
      <c r="P32" s="37">
        <f t="shared" si="7"/>
        <v>0</v>
      </c>
      <c r="Q32" s="13"/>
      <c r="R32" s="13"/>
      <c r="U32" s="40">
        <f>IF(S32=0,0,DAYS360(S32,T32,1)+1)</f>
        <v>0</v>
      </c>
      <c r="V32" s="40">
        <f>V31+U32</f>
        <v>360</v>
      </c>
      <c r="W32" s="35">
        <f t="shared" si="18"/>
        <v>0</v>
      </c>
      <c r="X32" s="35">
        <f t="shared" si="14"/>
        <v>0</v>
      </c>
      <c r="Y32" s="35">
        <f t="shared" si="10"/>
        <v>0</v>
      </c>
      <c r="Z32" s="35">
        <f t="shared" si="15"/>
        <v>0</v>
      </c>
      <c r="AA32" s="35">
        <f t="shared" si="11"/>
        <v>0</v>
      </c>
      <c r="AB32" s="35">
        <f>ALVMAX/360*V32</f>
        <v>148200</v>
      </c>
      <c r="AC32" s="35">
        <f t="shared" si="4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5"/>
        <v>0</v>
      </c>
      <c r="G33" s="38">
        <f t="shared" si="6"/>
        <v>0</v>
      </c>
      <c r="H33" s="38">
        <f t="shared" si="0"/>
        <v>0</v>
      </c>
      <c r="I33" s="3"/>
      <c r="J33" s="38">
        <f t="shared" si="1"/>
        <v>0</v>
      </c>
      <c r="K33" s="38">
        <f t="shared" si="2"/>
        <v>0</v>
      </c>
      <c r="L33" s="3"/>
      <c r="M33" s="3"/>
      <c r="N33" s="38">
        <f t="shared" si="3"/>
        <v>0</v>
      </c>
      <c r="O33" s="3"/>
      <c r="P33" s="37">
        <f t="shared" si="7"/>
        <v>0</v>
      </c>
      <c r="Q33" s="13"/>
      <c r="R33" s="13"/>
      <c r="U33" s="40">
        <f>IF(S33=0,0,DAYS360(S33,T33,1)+1)</f>
        <v>0</v>
      </c>
      <c r="V33" s="40">
        <f>V32+U33</f>
        <v>360</v>
      </c>
      <c r="W33" s="35">
        <f t="shared" si="18"/>
        <v>0</v>
      </c>
      <c r="X33" s="35">
        <f t="shared" si="14"/>
        <v>0</v>
      </c>
      <c r="Y33" s="35">
        <f t="shared" si="10"/>
        <v>0</v>
      </c>
      <c r="Z33" s="35">
        <f t="shared" si="15"/>
        <v>0</v>
      </c>
      <c r="AA33" s="35">
        <f t="shared" si="11"/>
        <v>0</v>
      </c>
      <c r="AB33" s="35">
        <f>ALVMAX/360*V33</f>
        <v>148200</v>
      </c>
      <c r="AC33" s="35">
        <f t="shared" si="4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29iNB+OTD1XmliG/gWmJsIQNH4dCQSDjdGuMA+R4eHaHB31h4Pqn05sdMF3FJYUhSeo1mJjUCI7APxE7rTEGIg==" saltValue="kpI7fTB5grdPJFLhEatvNw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2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>SUM(B20:E20)</f>
        <v>0</v>
      </c>
      <c r="G20" s="38">
        <f>ROUND($B20*G$18/5,2)*5</f>
        <v>0</v>
      </c>
      <c r="H20" s="38">
        <f t="shared" ref="H20:H33" si="0">ROUND(W20*$H$18/5,2)*5</f>
        <v>0</v>
      </c>
      <c r="I20" s="3"/>
      <c r="J20" s="38">
        <f t="shared" ref="J20:J33" si="1">ROUND(W20*$J$18/5,2)*5</f>
        <v>0</v>
      </c>
      <c r="K20" s="38">
        <f t="shared" ref="K20:K33" si="2">ROUND(($B20+$C20)*K$18/5,2)*5</f>
        <v>0</v>
      </c>
      <c r="L20" s="3"/>
      <c r="M20" s="3"/>
      <c r="N20" s="38">
        <f t="shared" ref="N20:N33" si="3">F20-G20-H20-J20-K20-L20-M20-I20</f>
        <v>0</v>
      </c>
      <c r="O20" s="3"/>
      <c r="P20" s="37">
        <f>N20+O20</f>
        <v>0</v>
      </c>
      <c r="Q20" s="39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>ALVMAX/360*V20</f>
        <v>12350</v>
      </c>
      <c r="AC20" s="35">
        <f t="shared" ref="AC20:AC33" si="4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ref="F21:F33" si="5">SUM(B21:E21)</f>
        <v>0</v>
      </c>
      <c r="G21" s="38">
        <f t="shared" ref="G21:G33" si="6">ROUND(B21*$G$18/5,2)*5</f>
        <v>0</v>
      </c>
      <c r="H21" s="38">
        <f t="shared" si="0"/>
        <v>0</v>
      </c>
      <c r="I21" s="3"/>
      <c r="J21" s="38">
        <f t="shared" si="1"/>
        <v>0</v>
      </c>
      <c r="K21" s="38">
        <f t="shared" si="2"/>
        <v>0</v>
      </c>
      <c r="L21" s="3"/>
      <c r="M21" s="3"/>
      <c r="N21" s="38">
        <f t="shared" si="3"/>
        <v>0</v>
      </c>
      <c r="O21" s="3"/>
      <c r="P21" s="37">
        <f t="shared" ref="P21:P33" si="7">N21+O21</f>
        <v>0</v>
      </c>
      <c r="Q21" s="13">
        <f>R20+1</f>
        <v>46054</v>
      </c>
      <c r="R21" s="39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0">
        <f>IF(S21=0,0,IF(R21=T21,DAYS360(S21,T21,1)+3,DAYS360(S21,T21,1)+1))</f>
        <v>30</v>
      </c>
      <c r="V21" s="40">
        <f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0">Y20+W21</f>
        <v>0</v>
      </c>
      <c r="Z21" s="35">
        <f>X21+Z20</f>
        <v>0</v>
      </c>
      <c r="AA21" s="35">
        <f t="shared" ref="AA21:AA33" si="11">AA20+B21+C21</f>
        <v>0</v>
      </c>
      <c r="AB21" s="35">
        <f t="shared" ref="AB21:AB31" si="12">ALVMAX/360*V21</f>
        <v>24700</v>
      </c>
      <c r="AC21" s="35">
        <f t="shared" si="4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5"/>
        <v>0</v>
      </c>
      <c r="G22" s="38">
        <f t="shared" si="6"/>
        <v>0</v>
      </c>
      <c r="H22" s="38">
        <f t="shared" si="0"/>
        <v>0</v>
      </c>
      <c r="I22" s="3"/>
      <c r="J22" s="38">
        <f t="shared" si="1"/>
        <v>0</v>
      </c>
      <c r="K22" s="38">
        <f t="shared" si="2"/>
        <v>0</v>
      </c>
      <c r="L22" s="3"/>
      <c r="M22" s="3"/>
      <c r="N22" s="38">
        <f t="shared" si="3"/>
        <v>0</v>
      </c>
      <c r="O22" s="3"/>
      <c r="P22" s="37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0">
        <f>IF(S22=0,0,IF(T22=R21,DAYS360(S22,T22,1)+3,DAYS360(S22,T22,1)+1))</f>
        <v>30</v>
      </c>
      <c r="V22" s="40">
        <f t="shared" ref="V22:V31" si="13">V21+U22</f>
        <v>90</v>
      </c>
      <c r="W22" s="35">
        <f>IF(AA22&gt;AB22,AB22-Y21,AA22-Y21)</f>
        <v>0</v>
      </c>
      <c r="X22" s="35">
        <f t="shared" ref="X22:X33" si="14">IF(AA22&lt;(AB22),0,IF(AA22&gt;(AB22+AC22),AC22-Z21,AA22-Z21-AB22))</f>
        <v>0</v>
      </c>
      <c r="Y22" s="35">
        <f t="shared" si="10"/>
        <v>0</v>
      </c>
      <c r="Z22" s="35">
        <f t="shared" ref="Z22:Z33" si="15">X22+Z21</f>
        <v>0</v>
      </c>
      <c r="AA22" s="35">
        <f t="shared" si="11"/>
        <v>0</v>
      </c>
      <c r="AB22" s="35">
        <f t="shared" si="12"/>
        <v>37050</v>
      </c>
      <c r="AC22" s="35">
        <f t="shared" si="4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5"/>
        <v>0</v>
      </c>
      <c r="G23" s="38">
        <f t="shared" si="6"/>
        <v>0</v>
      </c>
      <c r="H23" s="38">
        <f t="shared" si="0"/>
        <v>0</v>
      </c>
      <c r="I23" s="3"/>
      <c r="J23" s="38">
        <f t="shared" si="1"/>
        <v>0</v>
      </c>
      <c r="K23" s="38">
        <f t="shared" si="2"/>
        <v>0</v>
      </c>
      <c r="L23" s="3"/>
      <c r="M23" s="3"/>
      <c r="N23" s="38">
        <f t="shared" si="3"/>
        <v>0</v>
      </c>
      <c r="O23" s="3"/>
      <c r="P23" s="37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0">
        <f t="shared" ref="U23:U31" si="17">IF(S23=0,0,DAYS360(S23,T23,1)+1)</f>
        <v>30</v>
      </c>
      <c r="V23" s="40">
        <f t="shared" si="13"/>
        <v>120</v>
      </c>
      <c r="W23" s="35">
        <f t="shared" ref="W23:W33" si="18">IF(AA23&gt;AB23,AB23-Y22,AA23-Y22)</f>
        <v>0</v>
      </c>
      <c r="X23" s="35">
        <f t="shared" si="14"/>
        <v>0</v>
      </c>
      <c r="Y23" s="35">
        <f t="shared" si="10"/>
        <v>0</v>
      </c>
      <c r="Z23" s="35">
        <f t="shared" si="15"/>
        <v>0</v>
      </c>
      <c r="AA23" s="35">
        <f t="shared" si="11"/>
        <v>0</v>
      </c>
      <c r="AB23" s="35">
        <f t="shared" si="12"/>
        <v>49400</v>
      </c>
      <c r="AC23" s="35">
        <f t="shared" si="4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5"/>
        <v>0</v>
      </c>
      <c r="G24" s="38">
        <f t="shared" si="6"/>
        <v>0</v>
      </c>
      <c r="H24" s="38">
        <f t="shared" si="0"/>
        <v>0</v>
      </c>
      <c r="I24" s="3"/>
      <c r="J24" s="38">
        <f t="shared" si="1"/>
        <v>0</v>
      </c>
      <c r="K24" s="38">
        <f t="shared" si="2"/>
        <v>0</v>
      </c>
      <c r="L24" s="3"/>
      <c r="M24" s="3"/>
      <c r="N24" s="38">
        <f t="shared" si="3"/>
        <v>0</v>
      </c>
      <c r="O24" s="3"/>
      <c r="P24" s="37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0">
        <f t="shared" si="17"/>
        <v>30</v>
      </c>
      <c r="V24" s="40">
        <f t="shared" si="13"/>
        <v>150</v>
      </c>
      <c r="W24" s="35">
        <f t="shared" si="18"/>
        <v>0</v>
      </c>
      <c r="X24" s="35">
        <f t="shared" si="14"/>
        <v>0</v>
      </c>
      <c r="Y24" s="35">
        <f t="shared" si="10"/>
        <v>0</v>
      </c>
      <c r="Z24" s="35">
        <f t="shared" si="15"/>
        <v>0</v>
      </c>
      <c r="AA24" s="35">
        <f t="shared" si="11"/>
        <v>0</v>
      </c>
      <c r="AB24" s="35">
        <f t="shared" si="12"/>
        <v>61750</v>
      </c>
      <c r="AC24" s="35">
        <f t="shared" si="4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5"/>
        <v>0</v>
      </c>
      <c r="G25" s="38">
        <f t="shared" si="6"/>
        <v>0</v>
      </c>
      <c r="H25" s="38">
        <f t="shared" si="0"/>
        <v>0</v>
      </c>
      <c r="I25" s="3"/>
      <c r="J25" s="38">
        <f t="shared" si="1"/>
        <v>0</v>
      </c>
      <c r="K25" s="38">
        <f t="shared" si="2"/>
        <v>0</v>
      </c>
      <c r="L25" s="3"/>
      <c r="M25" s="3"/>
      <c r="N25" s="38">
        <f t="shared" si="3"/>
        <v>0</v>
      </c>
      <c r="O25" s="3"/>
      <c r="P25" s="37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0">
        <f t="shared" si="17"/>
        <v>30</v>
      </c>
      <c r="V25" s="40">
        <f t="shared" si="13"/>
        <v>180</v>
      </c>
      <c r="W25" s="35">
        <f t="shared" si="18"/>
        <v>0</v>
      </c>
      <c r="X25" s="35">
        <f t="shared" si="14"/>
        <v>0</v>
      </c>
      <c r="Y25" s="35">
        <f t="shared" si="10"/>
        <v>0</v>
      </c>
      <c r="Z25" s="35">
        <f t="shared" si="15"/>
        <v>0</v>
      </c>
      <c r="AA25" s="35">
        <f t="shared" si="11"/>
        <v>0</v>
      </c>
      <c r="AB25" s="35">
        <f t="shared" si="12"/>
        <v>74100</v>
      </c>
      <c r="AC25" s="35">
        <f t="shared" si="4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5"/>
        <v>0</v>
      </c>
      <c r="G26" s="38">
        <f t="shared" si="6"/>
        <v>0</v>
      </c>
      <c r="H26" s="38">
        <f t="shared" si="0"/>
        <v>0</v>
      </c>
      <c r="I26" s="3"/>
      <c r="J26" s="38">
        <f t="shared" si="1"/>
        <v>0</v>
      </c>
      <c r="K26" s="38">
        <f t="shared" si="2"/>
        <v>0</v>
      </c>
      <c r="L26" s="3"/>
      <c r="M26" s="3"/>
      <c r="N26" s="38">
        <f t="shared" si="3"/>
        <v>0</v>
      </c>
      <c r="O26" s="3"/>
      <c r="P26" s="37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0">
        <f t="shared" si="17"/>
        <v>30</v>
      </c>
      <c r="V26" s="40">
        <f t="shared" si="13"/>
        <v>210</v>
      </c>
      <c r="W26" s="35">
        <f t="shared" si="18"/>
        <v>0</v>
      </c>
      <c r="X26" s="35">
        <f t="shared" si="14"/>
        <v>0</v>
      </c>
      <c r="Y26" s="35">
        <f t="shared" si="10"/>
        <v>0</v>
      </c>
      <c r="Z26" s="35">
        <f t="shared" si="15"/>
        <v>0</v>
      </c>
      <c r="AA26" s="35">
        <f t="shared" si="11"/>
        <v>0</v>
      </c>
      <c r="AB26" s="35">
        <f t="shared" si="12"/>
        <v>86450</v>
      </c>
      <c r="AC26" s="35">
        <f t="shared" si="4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5"/>
        <v>0</v>
      </c>
      <c r="G27" s="38">
        <f t="shared" si="6"/>
        <v>0</v>
      </c>
      <c r="H27" s="38">
        <f t="shared" si="0"/>
        <v>0</v>
      </c>
      <c r="I27" s="3"/>
      <c r="J27" s="38">
        <f t="shared" si="1"/>
        <v>0</v>
      </c>
      <c r="K27" s="38">
        <f t="shared" si="2"/>
        <v>0</v>
      </c>
      <c r="L27" s="3"/>
      <c r="M27" s="3"/>
      <c r="N27" s="38">
        <f t="shared" si="3"/>
        <v>0</v>
      </c>
      <c r="O27" s="3"/>
      <c r="P27" s="37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0">
        <f t="shared" si="17"/>
        <v>30</v>
      </c>
      <c r="V27" s="40">
        <f t="shared" si="13"/>
        <v>240</v>
      </c>
      <c r="W27" s="35">
        <f t="shared" si="18"/>
        <v>0</v>
      </c>
      <c r="X27" s="35">
        <f t="shared" si="14"/>
        <v>0</v>
      </c>
      <c r="Y27" s="35">
        <f t="shared" si="10"/>
        <v>0</v>
      </c>
      <c r="Z27" s="35">
        <f t="shared" si="15"/>
        <v>0</v>
      </c>
      <c r="AA27" s="35">
        <f t="shared" si="11"/>
        <v>0</v>
      </c>
      <c r="AB27" s="35">
        <f t="shared" si="12"/>
        <v>98800</v>
      </c>
      <c r="AC27" s="35">
        <f t="shared" si="4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5"/>
        <v>0</v>
      </c>
      <c r="G28" s="38">
        <f t="shared" si="6"/>
        <v>0</v>
      </c>
      <c r="H28" s="38">
        <f t="shared" si="0"/>
        <v>0</v>
      </c>
      <c r="I28" s="3"/>
      <c r="J28" s="38">
        <f t="shared" si="1"/>
        <v>0</v>
      </c>
      <c r="K28" s="38">
        <f t="shared" si="2"/>
        <v>0</v>
      </c>
      <c r="L28" s="3"/>
      <c r="M28" s="3"/>
      <c r="N28" s="38">
        <f t="shared" si="3"/>
        <v>0</v>
      </c>
      <c r="O28" s="3"/>
      <c r="P28" s="37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0">
        <f t="shared" si="17"/>
        <v>30</v>
      </c>
      <c r="V28" s="40">
        <f t="shared" si="13"/>
        <v>270</v>
      </c>
      <c r="W28" s="35">
        <f t="shared" si="18"/>
        <v>0</v>
      </c>
      <c r="X28" s="35">
        <f t="shared" si="14"/>
        <v>0</v>
      </c>
      <c r="Y28" s="35">
        <f t="shared" si="10"/>
        <v>0</v>
      </c>
      <c r="Z28" s="35">
        <f t="shared" si="15"/>
        <v>0</v>
      </c>
      <c r="AA28" s="35">
        <f t="shared" si="11"/>
        <v>0</v>
      </c>
      <c r="AB28" s="35">
        <f t="shared" si="12"/>
        <v>111150</v>
      </c>
      <c r="AC28" s="35">
        <f t="shared" si="4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5"/>
        <v>0</v>
      </c>
      <c r="G29" s="38">
        <f t="shared" si="6"/>
        <v>0</v>
      </c>
      <c r="H29" s="38">
        <f t="shared" si="0"/>
        <v>0</v>
      </c>
      <c r="I29" s="3"/>
      <c r="J29" s="38">
        <f t="shared" si="1"/>
        <v>0</v>
      </c>
      <c r="K29" s="38">
        <f t="shared" si="2"/>
        <v>0</v>
      </c>
      <c r="L29" s="3"/>
      <c r="M29" s="3"/>
      <c r="N29" s="38">
        <f t="shared" si="3"/>
        <v>0</v>
      </c>
      <c r="O29" s="3"/>
      <c r="P29" s="37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0">
        <f t="shared" si="17"/>
        <v>30</v>
      </c>
      <c r="V29" s="40">
        <f t="shared" si="13"/>
        <v>300</v>
      </c>
      <c r="W29" s="35">
        <f t="shared" si="18"/>
        <v>0</v>
      </c>
      <c r="X29" s="35">
        <f t="shared" si="14"/>
        <v>0</v>
      </c>
      <c r="Y29" s="35">
        <f t="shared" si="10"/>
        <v>0</v>
      </c>
      <c r="Z29" s="35">
        <f t="shared" si="15"/>
        <v>0</v>
      </c>
      <c r="AA29" s="35">
        <f t="shared" si="11"/>
        <v>0</v>
      </c>
      <c r="AB29" s="35">
        <f t="shared" si="12"/>
        <v>123500</v>
      </c>
      <c r="AC29" s="35">
        <f t="shared" si="4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5"/>
        <v>0</v>
      </c>
      <c r="G30" s="38">
        <f t="shared" si="6"/>
        <v>0</v>
      </c>
      <c r="H30" s="38">
        <f t="shared" si="0"/>
        <v>0</v>
      </c>
      <c r="I30" s="3"/>
      <c r="J30" s="38">
        <f t="shared" si="1"/>
        <v>0</v>
      </c>
      <c r="K30" s="38">
        <f t="shared" si="2"/>
        <v>0</v>
      </c>
      <c r="L30" s="3"/>
      <c r="M30" s="3"/>
      <c r="N30" s="38">
        <f t="shared" si="3"/>
        <v>0</v>
      </c>
      <c r="O30" s="3"/>
      <c r="P30" s="37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0">
        <f t="shared" si="17"/>
        <v>30</v>
      </c>
      <c r="V30" s="40">
        <f t="shared" si="13"/>
        <v>330</v>
      </c>
      <c r="W30" s="35">
        <f t="shared" si="18"/>
        <v>0</v>
      </c>
      <c r="X30" s="35">
        <f t="shared" si="14"/>
        <v>0</v>
      </c>
      <c r="Y30" s="35">
        <f t="shared" si="10"/>
        <v>0</v>
      </c>
      <c r="Z30" s="35">
        <f t="shared" si="15"/>
        <v>0</v>
      </c>
      <c r="AA30" s="35">
        <f t="shared" si="11"/>
        <v>0</v>
      </c>
      <c r="AB30" s="35">
        <f t="shared" si="12"/>
        <v>135850</v>
      </c>
      <c r="AC30" s="35">
        <f t="shared" si="4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5"/>
        <v>0</v>
      </c>
      <c r="G31" s="38">
        <f t="shared" si="6"/>
        <v>0</v>
      </c>
      <c r="H31" s="38">
        <f t="shared" si="0"/>
        <v>0</v>
      </c>
      <c r="I31" s="3"/>
      <c r="J31" s="38">
        <f t="shared" si="1"/>
        <v>0</v>
      </c>
      <c r="K31" s="38">
        <f t="shared" si="2"/>
        <v>0</v>
      </c>
      <c r="L31" s="3"/>
      <c r="M31" s="3"/>
      <c r="N31" s="38">
        <f t="shared" si="3"/>
        <v>0</v>
      </c>
      <c r="O31" s="3"/>
      <c r="P31" s="37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0">
        <f t="shared" si="17"/>
        <v>30</v>
      </c>
      <c r="V31" s="40">
        <f t="shared" si="13"/>
        <v>360</v>
      </c>
      <c r="W31" s="35">
        <f t="shared" si="18"/>
        <v>0</v>
      </c>
      <c r="X31" s="35">
        <f t="shared" si="14"/>
        <v>0</v>
      </c>
      <c r="Y31" s="35">
        <f t="shared" si="10"/>
        <v>0</v>
      </c>
      <c r="Z31" s="35">
        <f t="shared" si="15"/>
        <v>0</v>
      </c>
      <c r="AA31" s="35">
        <f t="shared" si="11"/>
        <v>0</v>
      </c>
      <c r="AB31" s="35">
        <f t="shared" si="12"/>
        <v>148200</v>
      </c>
      <c r="AC31" s="35">
        <f t="shared" si="4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5"/>
        <v>0</v>
      </c>
      <c r="G32" s="38">
        <f t="shared" si="6"/>
        <v>0</v>
      </c>
      <c r="H32" s="38">
        <f t="shared" si="0"/>
        <v>0</v>
      </c>
      <c r="I32" s="3"/>
      <c r="J32" s="38">
        <f t="shared" si="1"/>
        <v>0</v>
      </c>
      <c r="K32" s="38">
        <f t="shared" si="2"/>
        <v>0</v>
      </c>
      <c r="L32" s="3"/>
      <c r="M32" s="3"/>
      <c r="N32" s="38">
        <f t="shared" si="3"/>
        <v>0</v>
      </c>
      <c r="O32" s="3"/>
      <c r="P32" s="37">
        <f t="shared" si="7"/>
        <v>0</v>
      </c>
      <c r="Q32" s="13"/>
      <c r="R32" s="13"/>
      <c r="U32" s="40">
        <f>IF(S32=0,0,DAYS360(S32,T32,1)+1)</f>
        <v>0</v>
      </c>
      <c r="V32" s="40">
        <f>V31+U32</f>
        <v>360</v>
      </c>
      <c r="W32" s="35">
        <f t="shared" si="18"/>
        <v>0</v>
      </c>
      <c r="X32" s="35">
        <f t="shared" si="14"/>
        <v>0</v>
      </c>
      <c r="Y32" s="35">
        <f t="shared" si="10"/>
        <v>0</v>
      </c>
      <c r="Z32" s="35">
        <f t="shared" si="15"/>
        <v>0</v>
      </c>
      <c r="AA32" s="35">
        <f t="shared" si="11"/>
        <v>0</v>
      </c>
      <c r="AB32" s="35">
        <f>ALVMAX/360*V32</f>
        <v>148200</v>
      </c>
      <c r="AC32" s="35">
        <f t="shared" si="4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5"/>
        <v>0</v>
      </c>
      <c r="G33" s="38">
        <f t="shared" si="6"/>
        <v>0</v>
      </c>
      <c r="H33" s="38">
        <f t="shared" si="0"/>
        <v>0</v>
      </c>
      <c r="I33" s="3"/>
      <c r="J33" s="38">
        <f t="shared" si="1"/>
        <v>0</v>
      </c>
      <c r="K33" s="38">
        <f t="shared" si="2"/>
        <v>0</v>
      </c>
      <c r="L33" s="3"/>
      <c r="M33" s="3"/>
      <c r="N33" s="38">
        <f t="shared" si="3"/>
        <v>0</v>
      </c>
      <c r="O33" s="3"/>
      <c r="P33" s="37">
        <f t="shared" si="7"/>
        <v>0</v>
      </c>
      <c r="Q33" s="13"/>
      <c r="R33" s="13"/>
      <c r="U33" s="40">
        <f>IF(S33=0,0,DAYS360(S33,T33,1)+1)</f>
        <v>0</v>
      </c>
      <c r="V33" s="40">
        <f>V32+U33</f>
        <v>360</v>
      </c>
      <c r="W33" s="35">
        <f t="shared" si="18"/>
        <v>0</v>
      </c>
      <c r="X33" s="35">
        <f t="shared" si="14"/>
        <v>0</v>
      </c>
      <c r="Y33" s="35">
        <f t="shared" si="10"/>
        <v>0</v>
      </c>
      <c r="Z33" s="35">
        <f t="shared" si="15"/>
        <v>0</v>
      </c>
      <c r="AA33" s="35">
        <f t="shared" si="11"/>
        <v>0</v>
      </c>
      <c r="AB33" s="35">
        <f>ALVMAX/360*V33</f>
        <v>148200</v>
      </c>
      <c r="AC33" s="35">
        <f t="shared" si="4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DuPNSnADCWPl1Eg3vW39OevNBWU+NB0tOMfTHKXOLFdQKolepJ27jbujJa1ICmbP7VCzMaFyjG+o74oWFzdvRg==" saltValue="1B/MRCrkDkQlZiZuvN2OEA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3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QTDpX5YfCyC5QYyjKn79tMWCiKbBgsykujmysXpc2Z7sMc+pQFVc9Miw62Nuid6M8U4aywWkc4Ml1SEDe0S7xg==" saltValue="hRDldJUoV3ur0Z146wfcSQ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4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>SUM(B20:E20)</f>
        <v>0</v>
      </c>
      <c r="G20" s="38">
        <f>ROUND($B20*G$18/5,2)*5</f>
        <v>0</v>
      </c>
      <c r="H20" s="38">
        <f t="shared" ref="H20:H33" si="0">ROUND(W20*$H$18/5,2)*5</f>
        <v>0</v>
      </c>
      <c r="I20" s="3"/>
      <c r="J20" s="38">
        <f t="shared" ref="J20:J33" si="1">ROUND(W20*$J$18/5,2)*5</f>
        <v>0</v>
      </c>
      <c r="K20" s="38">
        <f t="shared" ref="K20:K33" si="2">ROUND(($B20+$C20)*K$18/5,2)*5</f>
        <v>0</v>
      </c>
      <c r="L20" s="3"/>
      <c r="M20" s="3"/>
      <c r="N20" s="38">
        <f t="shared" ref="N20:N33" si="3">F20-G20-H20-J20-K20-L20-M20-I20</f>
        <v>0</v>
      </c>
      <c r="O20" s="3"/>
      <c r="P20" s="37">
        <f>N20+O20</f>
        <v>0</v>
      </c>
      <c r="Q20" s="39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>ALVMAX/360*V20</f>
        <v>12350</v>
      </c>
      <c r="AC20" s="35">
        <f t="shared" ref="AC20:AC33" si="4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ref="F21:F33" si="5">SUM(B21:E21)</f>
        <v>0</v>
      </c>
      <c r="G21" s="38">
        <f t="shared" ref="G21:G33" si="6">ROUND(B21*$G$18/5,2)*5</f>
        <v>0</v>
      </c>
      <c r="H21" s="38">
        <f t="shared" si="0"/>
        <v>0</v>
      </c>
      <c r="I21" s="3"/>
      <c r="J21" s="38">
        <f t="shared" si="1"/>
        <v>0</v>
      </c>
      <c r="K21" s="38">
        <f t="shared" si="2"/>
        <v>0</v>
      </c>
      <c r="L21" s="3"/>
      <c r="M21" s="3"/>
      <c r="N21" s="38">
        <f t="shared" si="3"/>
        <v>0</v>
      </c>
      <c r="O21" s="3"/>
      <c r="P21" s="37">
        <f t="shared" ref="P21:P33" si="7">N21+O21</f>
        <v>0</v>
      </c>
      <c r="Q21" s="13">
        <f>R20+1</f>
        <v>46054</v>
      </c>
      <c r="R21" s="39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0">
        <f>IF(S21=0,0,IF(R21=T21,DAYS360(S21,T21,1)+3,DAYS360(S21,T21,1)+1))</f>
        <v>30</v>
      </c>
      <c r="V21" s="40">
        <f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0">Y20+W21</f>
        <v>0</v>
      </c>
      <c r="Z21" s="35">
        <f>X21+Z20</f>
        <v>0</v>
      </c>
      <c r="AA21" s="35">
        <f t="shared" ref="AA21:AA33" si="11">AA20+B21+C21</f>
        <v>0</v>
      </c>
      <c r="AB21" s="35">
        <f t="shared" ref="AB21:AB31" si="12">ALVMAX/360*V21</f>
        <v>24700</v>
      </c>
      <c r="AC21" s="35">
        <f t="shared" si="4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5"/>
        <v>0</v>
      </c>
      <c r="G22" s="38">
        <f t="shared" si="6"/>
        <v>0</v>
      </c>
      <c r="H22" s="38">
        <f t="shared" si="0"/>
        <v>0</v>
      </c>
      <c r="I22" s="3"/>
      <c r="J22" s="38">
        <f t="shared" si="1"/>
        <v>0</v>
      </c>
      <c r="K22" s="38">
        <f t="shared" si="2"/>
        <v>0</v>
      </c>
      <c r="L22" s="3"/>
      <c r="M22" s="3"/>
      <c r="N22" s="38">
        <f t="shared" si="3"/>
        <v>0</v>
      </c>
      <c r="O22" s="3"/>
      <c r="P22" s="37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0">
        <f>IF(S22=0,0,IF(T22=R21,DAYS360(S22,T22,1)+3,DAYS360(S22,T22,1)+1))</f>
        <v>30</v>
      </c>
      <c r="V22" s="40">
        <f t="shared" ref="V22:V31" si="13">V21+U22</f>
        <v>90</v>
      </c>
      <c r="W22" s="35">
        <f>IF(AA22&gt;AB22,AB22-Y21,AA22-Y21)</f>
        <v>0</v>
      </c>
      <c r="X22" s="35">
        <f t="shared" ref="X22:X33" si="14">IF(AA22&lt;(AB22),0,IF(AA22&gt;(AB22+AC22),AC22-Z21,AA22-Z21-AB22))</f>
        <v>0</v>
      </c>
      <c r="Y22" s="35">
        <f t="shared" si="10"/>
        <v>0</v>
      </c>
      <c r="Z22" s="35">
        <f t="shared" ref="Z22:Z33" si="15">X22+Z21</f>
        <v>0</v>
      </c>
      <c r="AA22" s="35">
        <f t="shared" si="11"/>
        <v>0</v>
      </c>
      <c r="AB22" s="35">
        <f t="shared" si="12"/>
        <v>37050</v>
      </c>
      <c r="AC22" s="35">
        <f t="shared" si="4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5"/>
        <v>0</v>
      </c>
      <c r="G23" s="38">
        <f t="shared" si="6"/>
        <v>0</v>
      </c>
      <c r="H23" s="38">
        <f t="shared" si="0"/>
        <v>0</v>
      </c>
      <c r="I23" s="3"/>
      <c r="J23" s="38">
        <f t="shared" si="1"/>
        <v>0</v>
      </c>
      <c r="K23" s="38">
        <f t="shared" si="2"/>
        <v>0</v>
      </c>
      <c r="L23" s="3"/>
      <c r="M23" s="3"/>
      <c r="N23" s="38">
        <f t="shared" si="3"/>
        <v>0</v>
      </c>
      <c r="O23" s="3"/>
      <c r="P23" s="37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0">
        <f t="shared" ref="U23:U31" si="17">IF(S23=0,0,DAYS360(S23,T23,1)+1)</f>
        <v>30</v>
      </c>
      <c r="V23" s="40">
        <f t="shared" si="13"/>
        <v>120</v>
      </c>
      <c r="W23" s="35">
        <f t="shared" ref="W23:W33" si="18">IF(AA23&gt;AB23,AB23-Y22,AA23-Y22)</f>
        <v>0</v>
      </c>
      <c r="X23" s="35">
        <f t="shared" si="14"/>
        <v>0</v>
      </c>
      <c r="Y23" s="35">
        <f t="shared" si="10"/>
        <v>0</v>
      </c>
      <c r="Z23" s="35">
        <f t="shared" si="15"/>
        <v>0</v>
      </c>
      <c r="AA23" s="35">
        <f t="shared" si="11"/>
        <v>0</v>
      </c>
      <c r="AB23" s="35">
        <f t="shared" si="12"/>
        <v>49400</v>
      </c>
      <c r="AC23" s="35">
        <f t="shared" si="4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5"/>
        <v>0</v>
      </c>
      <c r="G24" s="38">
        <f t="shared" si="6"/>
        <v>0</v>
      </c>
      <c r="H24" s="38">
        <f t="shared" si="0"/>
        <v>0</v>
      </c>
      <c r="I24" s="3"/>
      <c r="J24" s="38">
        <f t="shared" si="1"/>
        <v>0</v>
      </c>
      <c r="K24" s="38">
        <f t="shared" si="2"/>
        <v>0</v>
      </c>
      <c r="L24" s="3"/>
      <c r="M24" s="3"/>
      <c r="N24" s="38">
        <f t="shared" si="3"/>
        <v>0</v>
      </c>
      <c r="O24" s="3"/>
      <c r="P24" s="37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0">
        <f t="shared" si="17"/>
        <v>30</v>
      </c>
      <c r="V24" s="40">
        <f t="shared" si="13"/>
        <v>150</v>
      </c>
      <c r="W24" s="35">
        <f t="shared" si="18"/>
        <v>0</v>
      </c>
      <c r="X24" s="35">
        <f t="shared" si="14"/>
        <v>0</v>
      </c>
      <c r="Y24" s="35">
        <f t="shared" si="10"/>
        <v>0</v>
      </c>
      <c r="Z24" s="35">
        <f t="shared" si="15"/>
        <v>0</v>
      </c>
      <c r="AA24" s="35">
        <f t="shared" si="11"/>
        <v>0</v>
      </c>
      <c r="AB24" s="35">
        <f t="shared" si="12"/>
        <v>61750</v>
      </c>
      <c r="AC24" s="35">
        <f t="shared" si="4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5"/>
        <v>0</v>
      </c>
      <c r="G25" s="38">
        <f t="shared" si="6"/>
        <v>0</v>
      </c>
      <c r="H25" s="38">
        <f t="shared" si="0"/>
        <v>0</v>
      </c>
      <c r="I25" s="3"/>
      <c r="J25" s="38">
        <f t="shared" si="1"/>
        <v>0</v>
      </c>
      <c r="K25" s="38">
        <f t="shared" si="2"/>
        <v>0</v>
      </c>
      <c r="L25" s="3"/>
      <c r="M25" s="3"/>
      <c r="N25" s="38">
        <f t="shared" si="3"/>
        <v>0</v>
      </c>
      <c r="O25" s="3"/>
      <c r="P25" s="37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0">
        <f t="shared" si="17"/>
        <v>30</v>
      </c>
      <c r="V25" s="40">
        <f t="shared" si="13"/>
        <v>180</v>
      </c>
      <c r="W25" s="35">
        <f t="shared" si="18"/>
        <v>0</v>
      </c>
      <c r="X25" s="35">
        <f t="shared" si="14"/>
        <v>0</v>
      </c>
      <c r="Y25" s="35">
        <f t="shared" si="10"/>
        <v>0</v>
      </c>
      <c r="Z25" s="35">
        <f t="shared" si="15"/>
        <v>0</v>
      </c>
      <c r="AA25" s="35">
        <f t="shared" si="11"/>
        <v>0</v>
      </c>
      <c r="AB25" s="35">
        <f t="shared" si="12"/>
        <v>74100</v>
      </c>
      <c r="AC25" s="35">
        <f t="shared" si="4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5"/>
        <v>0</v>
      </c>
      <c r="G26" s="38">
        <f t="shared" si="6"/>
        <v>0</v>
      </c>
      <c r="H26" s="38">
        <f t="shared" si="0"/>
        <v>0</v>
      </c>
      <c r="I26" s="3"/>
      <c r="J26" s="38">
        <f t="shared" si="1"/>
        <v>0</v>
      </c>
      <c r="K26" s="38">
        <f t="shared" si="2"/>
        <v>0</v>
      </c>
      <c r="L26" s="3"/>
      <c r="M26" s="3"/>
      <c r="N26" s="38">
        <f t="shared" si="3"/>
        <v>0</v>
      </c>
      <c r="O26" s="3"/>
      <c r="P26" s="37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0">
        <f t="shared" si="17"/>
        <v>30</v>
      </c>
      <c r="V26" s="40">
        <f t="shared" si="13"/>
        <v>210</v>
      </c>
      <c r="W26" s="35">
        <f t="shared" si="18"/>
        <v>0</v>
      </c>
      <c r="X26" s="35">
        <f t="shared" si="14"/>
        <v>0</v>
      </c>
      <c r="Y26" s="35">
        <f t="shared" si="10"/>
        <v>0</v>
      </c>
      <c r="Z26" s="35">
        <f t="shared" si="15"/>
        <v>0</v>
      </c>
      <c r="AA26" s="35">
        <f t="shared" si="11"/>
        <v>0</v>
      </c>
      <c r="AB26" s="35">
        <f t="shared" si="12"/>
        <v>86450</v>
      </c>
      <c r="AC26" s="35">
        <f t="shared" si="4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5"/>
        <v>0</v>
      </c>
      <c r="G27" s="38">
        <f t="shared" si="6"/>
        <v>0</v>
      </c>
      <c r="H27" s="38">
        <f t="shared" si="0"/>
        <v>0</v>
      </c>
      <c r="I27" s="3"/>
      <c r="J27" s="38">
        <f t="shared" si="1"/>
        <v>0</v>
      </c>
      <c r="K27" s="38">
        <f t="shared" si="2"/>
        <v>0</v>
      </c>
      <c r="L27" s="3"/>
      <c r="M27" s="3"/>
      <c r="N27" s="38">
        <f t="shared" si="3"/>
        <v>0</v>
      </c>
      <c r="O27" s="3"/>
      <c r="P27" s="37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0">
        <f t="shared" si="17"/>
        <v>30</v>
      </c>
      <c r="V27" s="40">
        <f t="shared" si="13"/>
        <v>240</v>
      </c>
      <c r="W27" s="35">
        <f t="shared" si="18"/>
        <v>0</v>
      </c>
      <c r="X27" s="35">
        <f t="shared" si="14"/>
        <v>0</v>
      </c>
      <c r="Y27" s="35">
        <f t="shared" si="10"/>
        <v>0</v>
      </c>
      <c r="Z27" s="35">
        <f t="shared" si="15"/>
        <v>0</v>
      </c>
      <c r="AA27" s="35">
        <f t="shared" si="11"/>
        <v>0</v>
      </c>
      <c r="AB27" s="35">
        <f t="shared" si="12"/>
        <v>98800</v>
      </c>
      <c r="AC27" s="35">
        <f t="shared" si="4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5"/>
        <v>0</v>
      </c>
      <c r="G28" s="38">
        <f t="shared" si="6"/>
        <v>0</v>
      </c>
      <c r="H28" s="38">
        <f t="shared" si="0"/>
        <v>0</v>
      </c>
      <c r="I28" s="3"/>
      <c r="J28" s="38">
        <f t="shared" si="1"/>
        <v>0</v>
      </c>
      <c r="K28" s="38">
        <f t="shared" si="2"/>
        <v>0</v>
      </c>
      <c r="L28" s="3"/>
      <c r="M28" s="3"/>
      <c r="N28" s="38">
        <f t="shared" si="3"/>
        <v>0</v>
      </c>
      <c r="O28" s="3"/>
      <c r="P28" s="37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0">
        <f t="shared" si="17"/>
        <v>30</v>
      </c>
      <c r="V28" s="40">
        <f t="shared" si="13"/>
        <v>270</v>
      </c>
      <c r="W28" s="35">
        <f t="shared" si="18"/>
        <v>0</v>
      </c>
      <c r="X28" s="35">
        <f t="shared" si="14"/>
        <v>0</v>
      </c>
      <c r="Y28" s="35">
        <f t="shared" si="10"/>
        <v>0</v>
      </c>
      <c r="Z28" s="35">
        <f t="shared" si="15"/>
        <v>0</v>
      </c>
      <c r="AA28" s="35">
        <f t="shared" si="11"/>
        <v>0</v>
      </c>
      <c r="AB28" s="35">
        <f t="shared" si="12"/>
        <v>111150</v>
      </c>
      <c r="AC28" s="35">
        <f t="shared" si="4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5"/>
        <v>0</v>
      </c>
      <c r="G29" s="38">
        <f t="shared" si="6"/>
        <v>0</v>
      </c>
      <c r="H29" s="38">
        <f t="shared" si="0"/>
        <v>0</v>
      </c>
      <c r="I29" s="3"/>
      <c r="J29" s="38">
        <f t="shared" si="1"/>
        <v>0</v>
      </c>
      <c r="K29" s="38">
        <f t="shared" si="2"/>
        <v>0</v>
      </c>
      <c r="L29" s="3"/>
      <c r="M29" s="3"/>
      <c r="N29" s="38">
        <f t="shared" si="3"/>
        <v>0</v>
      </c>
      <c r="O29" s="3"/>
      <c r="P29" s="37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0">
        <f t="shared" si="17"/>
        <v>30</v>
      </c>
      <c r="V29" s="40">
        <f t="shared" si="13"/>
        <v>300</v>
      </c>
      <c r="W29" s="35">
        <f t="shared" si="18"/>
        <v>0</v>
      </c>
      <c r="X29" s="35">
        <f t="shared" si="14"/>
        <v>0</v>
      </c>
      <c r="Y29" s="35">
        <f t="shared" si="10"/>
        <v>0</v>
      </c>
      <c r="Z29" s="35">
        <f t="shared" si="15"/>
        <v>0</v>
      </c>
      <c r="AA29" s="35">
        <f t="shared" si="11"/>
        <v>0</v>
      </c>
      <c r="AB29" s="35">
        <f t="shared" si="12"/>
        <v>123500</v>
      </c>
      <c r="AC29" s="35">
        <f t="shared" si="4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5"/>
        <v>0</v>
      </c>
      <c r="G30" s="38">
        <f t="shared" si="6"/>
        <v>0</v>
      </c>
      <c r="H30" s="38">
        <f t="shared" si="0"/>
        <v>0</v>
      </c>
      <c r="I30" s="3"/>
      <c r="J30" s="38">
        <f t="shared" si="1"/>
        <v>0</v>
      </c>
      <c r="K30" s="38">
        <f t="shared" si="2"/>
        <v>0</v>
      </c>
      <c r="L30" s="3"/>
      <c r="M30" s="3"/>
      <c r="N30" s="38">
        <f t="shared" si="3"/>
        <v>0</v>
      </c>
      <c r="O30" s="3"/>
      <c r="P30" s="37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0">
        <f t="shared" si="17"/>
        <v>30</v>
      </c>
      <c r="V30" s="40">
        <f t="shared" si="13"/>
        <v>330</v>
      </c>
      <c r="W30" s="35">
        <f t="shared" si="18"/>
        <v>0</v>
      </c>
      <c r="X30" s="35">
        <f t="shared" si="14"/>
        <v>0</v>
      </c>
      <c r="Y30" s="35">
        <f t="shared" si="10"/>
        <v>0</v>
      </c>
      <c r="Z30" s="35">
        <f t="shared" si="15"/>
        <v>0</v>
      </c>
      <c r="AA30" s="35">
        <f t="shared" si="11"/>
        <v>0</v>
      </c>
      <c r="AB30" s="35">
        <f t="shared" si="12"/>
        <v>135850</v>
      </c>
      <c r="AC30" s="35">
        <f t="shared" si="4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5"/>
        <v>0</v>
      </c>
      <c r="G31" s="38">
        <f t="shared" si="6"/>
        <v>0</v>
      </c>
      <c r="H31" s="38">
        <f t="shared" si="0"/>
        <v>0</v>
      </c>
      <c r="I31" s="3"/>
      <c r="J31" s="38">
        <f t="shared" si="1"/>
        <v>0</v>
      </c>
      <c r="K31" s="38">
        <f t="shared" si="2"/>
        <v>0</v>
      </c>
      <c r="L31" s="3"/>
      <c r="M31" s="3"/>
      <c r="N31" s="38">
        <f t="shared" si="3"/>
        <v>0</v>
      </c>
      <c r="O31" s="3"/>
      <c r="P31" s="37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0">
        <f t="shared" si="17"/>
        <v>30</v>
      </c>
      <c r="V31" s="40">
        <f t="shared" si="13"/>
        <v>360</v>
      </c>
      <c r="W31" s="35">
        <f t="shared" si="18"/>
        <v>0</v>
      </c>
      <c r="X31" s="35">
        <f t="shared" si="14"/>
        <v>0</v>
      </c>
      <c r="Y31" s="35">
        <f t="shared" si="10"/>
        <v>0</v>
      </c>
      <c r="Z31" s="35">
        <f t="shared" si="15"/>
        <v>0</v>
      </c>
      <c r="AA31" s="35">
        <f t="shared" si="11"/>
        <v>0</v>
      </c>
      <c r="AB31" s="35">
        <f t="shared" si="12"/>
        <v>148200</v>
      </c>
      <c r="AC31" s="35">
        <f t="shared" si="4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5"/>
        <v>0</v>
      </c>
      <c r="G32" s="38">
        <f t="shared" si="6"/>
        <v>0</v>
      </c>
      <c r="H32" s="38">
        <f t="shared" si="0"/>
        <v>0</v>
      </c>
      <c r="I32" s="3"/>
      <c r="J32" s="38">
        <f t="shared" si="1"/>
        <v>0</v>
      </c>
      <c r="K32" s="38">
        <f t="shared" si="2"/>
        <v>0</v>
      </c>
      <c r="L32" s="3"/>
      <c r="M32" s="3"/>
      <c r="N32" s="38">
        <f t="shared" si="3"/>
        <v>0</v>
      </c>
      <c r="O32" s="3"/>
      <c r="P32" s="37">
        <f t="shared" si="7"/>
        <v>0</v>
      </c>
      <c r="Q32" s="13"/>
      <c r="R32" s="13"/>
      <c r="U32" s="40">
        <f>IF(S32=0,0,DAYS360(S32,T32,1)+1)</f>
        <v>0</v>
      </c>
      <c r="V32" s="40">
        <f>V31+U32</f>
        <v>360</v>
      </c>
      <c r="W32" s="35">
        <f t="shared" si="18"/>
        <v>0</v>
      </c>
      <c r="X32" s="35">
        <f t="shared" si="14"/>
        <v>0</v>
      </c>
      <c r="Y32" s="35">
        <f t="shared" si="10"/>
        <v>0</v>
      </c>
      <c r="Z32" s="35">
        <f t="shared" si="15"/>
        <v>0</v>
      </c>
      <c r="AA32" s="35">
        <f t="shared" si="11"/>
        <v>0</v>
      </c>
      <c r="AB32" s="35">
        <f>ALVMAX/360*V32</f>
        <v>148200</v>
      </c>
      <c r="AC32" s="35">
        <f t="shared" si="4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5"/>
        <v>0</v>
      </c>
      <c r="G33" s="38">
        <f t="shared" si="6"/>
        <v>0</v>
      </c>
      <c r="H33" s="38">
        <f t="shared" si="0"/>
        <v>0</v>
      </c>
      <c r="I33" s="3"/>
      <c r="J33" s="38">
        <f t="shared" si="1"/>
        <v>0</v>
      </c>
      <c r="K33" s="38">
        <f t="shared" si="2"/>
        <v>0</v>
      </c>
      <c r="L33" s="3"/>
      <c r="M33" s="3"/>
      <c r="N33" s="38">
        <f t="shared" si="3"/>
        <v>0</v>
      </c>
      <c r="O33" s="3"/>
      <c r="P33" s="37">
        <f t="shared" si="7"/>
        <v>0</v>
      </c>
      <c r="Q33" s="13"/>
      <c r="R33" s="13"/>
      <c r="U33" s="40">
        <f>IF(S33=0,0,DAYS360(S33,T33,1)+1)</f>
        <v>0</v>
      </c>
      <c r="V33" s="40">
        <f>V32+U33</f>
        <v>360</v>
      </c>
      <c r="W33" s="35">
        <f t="shared" si="18"/>
        <v>0</v>
      </c>
      <c r="X33" s="35">
        <f t="shared" si="14"/>
        <v>0</v>
      </c>
      <c r="Y33" s="35">
        <f t="shared" si="10"/>
        <v>0</v>
      </c>
      <c r="Z33" s="35">
        <f t="shared" si="15"/>
        <v>0</v>
      </c>
      <c r="AA33" s="35">
        <f t="shared" si="11"/>
        <v>0</v>
      </c>
      <c r="AB33" s="35">
        <f>ALVMAX/360*V33</f>
        <v>148200</v>
      </c>
      <c r="AC33" s="35">
        <f t="shared" si="4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WG0Kr3nuhYH9+9EUC9Os+BDzwtPkmRmSiqznVFQnJNvoq+FyI3w+Ve5Ki7c8QjW+DFX76So4YyNkT8EFpOfZAg==" saltValue="LkjbMR45zWqJP3JpwWFgAQ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5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>SUM(B20:E20)</f>
        <v>0</v>
      </c>
      <c r="G20" s="38">
        <f>ROUND($B20*G$18/5,2)*5</f>
        <v>0</v>
      </c>
      <c r="H20" s="38">
        <f t="shared" ref="H20:H33" si="0">ROUND(W20*$H$18/5,2)*5</f>
        <v>0</v>
      </c>
      <c r="I20" s="3"/>
      <c r="J20" s="38">
        <f t="shared" ref="J20:J33" si="1">ROUND(W20*$J$18/5,2)*5</f>
        <v>0</v>
      </c>
      <c r="K20" s="38">
        <f t="shared" ref="K20:K33" si="2">ROUND(($B20+$C20)*K$18/5,2)*5</f>
        <v>0</v>
      </c>
      <c r="L20" s="3"/>
      <c r="M20" s="3"/>
      <c r="N20" s="38">
        <f t="shared" ref="N20:N33" si="3">F20-G20-H20-J20-K20-L20-M20-I20</f>
        <v>0</v>
      </c>
      <c r="O20" s="3"/>
      <c r="P20" s="37">
        <f>N20+O20</f>
        <v>0</v>
      </c>
      <c r="Q20" s="39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>ALVMAX/360*V20</f>
        <v>12350</v>
      </c>
      <c r="AC20" s="35">
        <f t="shared" ref="AC20:AC33" si="4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ref="F21:F33" si="5">SUM(B21:E21)</f>
        <v>0</v>
      </c>
      <c r="G21" s="38">
        <f t="shared" ref="G21:G33" si="6">ROUND(B21*$G$18/5,2)*5</f>
        <v>0</v>
      </c>
      <c r="H21" s="38">
        <f t="shared" si="0"/>
        <v>0</v>
      </c>
      <c r="I21" s="3"/>
      <c r="J21" s="38">
        <f t="shared" si="1"/>
        <v>0</v>
      </c>
      <c r="K21" s="38">
        <f t="shared" si="2"/>
        <v>0</v>
      </c>
      <c r="L21" s="3"/>
      <c r="M21" s="3"/>
      <c r="N21" s="38">
        <f t="shared" si="3"/>
        <v>0</v>
      </c>
      <c r="O21" s="3"/>
      <c r="P21" s="37">
        <f t="shared" ref="P21:P33" si="7">N21+O21</f>
        <v>0</v>
      </c>
      <c r="Q21" s="13">
        <f>R20+1</f>
        <v>46054</v>
      </c>
      <c r="R21" s="39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0">
        <f>IF(S21=0,0,IF(R21=T21,DAYS360(S21,T21,1)+3,DAYS360(S21,T21,1)+1))</f>
        <v>30</v>
      </c>
      <c r="V21" s="40">
        <f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0">Y20+W21</f>
        <v>0</v>
      </c>
      <c r="Z21" s="35">
        <f>X21+Z20</f>
        <v>0</v>
      </c>
      <c r="AA21" s="35">
        <f t="shared" ref="AA21:AA33" si="11">AA20+B21+C21</f>
        <v>0</v>
      </c>
      <c r="AB21" s="35">
        <f t="shared" ref="AB21:AB31" si="12">ALVMAX/360*V21</f>
        <v>24700</v>
      </c>
      <c r="AC21" s="35">
        <f t="shared" si="4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5"/>
        <v>0</v>
      </c>
      <c r="G22" s="38">
        <f t="shared" si="6"/>
        <v>0</v>
      </c>
      <c r="H22" s="38">
        <f t="shared" si="0"/>
        <v>0</v>
      </c>
      <c r="I22" s="3"/>
      <c r="J22" s="38">
        <f t="shared" si="1"/>
        <v>0</v>
      </c>
      <c r="K22" s="38">
        <f t="shared" si="2"/>
        <v>0</v>
      </c>
      <c r="L22" s="3"/>
      <c r="M22" s="3"/>
      <c r="N22" s="38">
        <f t="shared" si="3"/>
        <v>0</v>
      </c>
      <c r="O22" s="3"/>
      <c r="P22" s="37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0">
        <f>IF(S22=0,0,IF(T22=R21,DAYS360(S22,T22,1)+3,DAYS360(S22,T22,1)+1))</f>
        <v>30</v>
      </c>
      <c r="V22" s="40">
        <f t="shared" ref="V22:V31" si="13">V21+U22</f>
        <v>90</v>
      </c>
      <c r="W22" s="35">
        <f>IF(AA22&gt;AB22,AB22-Y21,AA22-Y21)</f>
        <v>0</v>
      </c>
      <c r="X22" s="35">
        <f t="shared" ref="X22:X33" si="14">IF(AA22&lt;(AB22),0,IF(AA22&gt;(AB22+AC22),AC22-Z21,AA22-Z21-AB22))</f>
        <v>0</v>
      </c>
      <c r="Y22" s="35">
        <f t="shared" si="10"/>
        <v>0</v>
      </c>
      <c r="Z22" s="35">
        <f t="shared" ref="Z22:Z33" si="15">X22+Z21</f>
        <v>0</v>
      </c>
      <c r="AA22" s="35">
        <f t="shared" si="11"/>
        <v>0</v>
      </c>
      <c r="AB22" s="35">
        <f t="shared" si="12"/>
        <v>37050</v>
      </c>
      <c r="AC22" s="35">
        <f t="shared" si="4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5"/>
        <v>0</v>
      </c>
      <c r="G23" s="38">
        <f t="shared" si="6"/>
        <v>0</v>
      </c>
      <c r="H23" s="38">
        <f t="shared" si="0"/>
        <v>0</v>
      </c>
      <c r="I23" s="3"/>
      <c r="J23" s="38">
        <f t="shared" si="1"/>
        <v>0</v>
      </c>
      <c r="K23" s="38">
        <f t="shared" si="2"/>
        <v>0</v>
      </c>
      <c r="L23" s="3"/>
      <c r="M23" s="3"/>
      <c r="N23" s="38">
        <f t="shared" si="3"/>
        <v>0</v>
      </c>
      <c r="O23" s="3"/>
      <c r="P23" s="37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0">
        <f t="shared" ref="U23:U31" si="17">IF(S23=0,0,DAYS360(S23,T23,1)+1)</f>
        <v>30</v>
      </c>
      <c r="V23" s="40">
        <f t="shared" si="13"/>
        <v>120</v>
      </c>
      <c r="W23" s="35">
        <f t="shared" ref="W23:W33" si="18">IF(AA23&gt;AB23,AB23-Y22,AA23-Y22)</f>
        <v>0</v>
      </c>
      <c r="X23" s="35">
        <f t="shared" si="14"/>
        <v>0</v>
      </c>
      <c r="Y23" s="35">
        <f t="shared" si="10"/>
        <v>0</v>
      </c>
      <c r="Z23" s="35">
        <f t="shared" si="15"/>
        <v>0</v>
      </c>
      <c r="AA23" s="35">
        <f t="shared" si="11"/>
        <v>0</v>
      </c>
      <c r="AB23" s="35">
        <f t="shared" si="12"/>
        <v>49400</v>
      </c>
      <c r="AC23" s="35">
        <f t="shared" si="4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5"/>
        <v>0</v>
      </c>
      <c r="G24" s="38">
        <f t="shared" si="6"/>
        <v>0</v>
      </c>
      <c r="H24" s="38">
        <f t="shared" si="0"/>
        <v>0</v>
      </c>
      <c r="I24" s="3"/>
      <c r="J24" s="38">
        <f t="shared" si="1"/>
        <v>0</v>
      </c>
      <c r="K24" s="38">
        <f t="shared" si="2"/>
        <v>0</v>
      </c>
      <c r="L24" s="3"/>
      <c r="M24" s="3"/>
      <c r="N24" s="38">
        <f t="shared" si="3"/>
        <v>0</v>
      </c>
      <c r="O24" s="3"/>
      <c r="P24" s="37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0">
        <f t="shared" si="17"/>
        <v>30</v>
      </c>
      <c r="V24" s="40">
        <f t="shared" si="13"/>
        <v>150</v>
      </c>
      <c r="W24" s="35">
        <f t="shared" si="18"/>
        <v>0</v>
      </c>
      <c r="X24" s="35">
        <f t="shared" si="14"/>
        <v>0</v>
      </c>
      <c r="Y24" s="35">
        <f t="shared" si="10"/>
        <v>0</v>
      </c>
      <c r="Z24" s="35">
        <f t="shared" si="15"/>
        <v>0</v>
      </c>
      <c r="AA24" s="35">
        <f t="shared" si="11"/>
        <v>0</v>
      </c>
      <c r="AB24" s="35">
        <f t="shared" si="12"/>
        <v>61750</v>
      </c>
      <c r="AC24" s="35">
        <f t="shared" si="4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5"/>
        <v>0</v>
      </c>
      <c r="G25" s="38">
        <f t="shared" si="6"/>
        <v>0</v>
      </c>
      <c r="H25" s="38">
        <f t="shared" si="0"/>
        <v>0</v>
      </c>
      <c r="I25" s="3"/>
      <c r="J25" s="38">
        <f t="shared" si="1"/>
        <v>0</v>
      </c>
      <c r="K25" s="38">
        <f t="shared" si="2"/>
        <v>0</v>
      </c>
      <c r="L25" s="3"/>
      <c r="M25" s="3"/>
      <c r="N25" s="38">
        <f t="shared" si="3"/>
        <v>0</v>
      </c>
      <c r="O25" s="3"/>
      <c r="P25" s="37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0">
        <f t="shared" si="17"/>
        <v>30</v>
      </c>
      <c r="V25" s="40">
        <f t="shared" si="13"/>
        <v>180</v>
      </c>
      <c r="W25" s="35">
        <f t="shared" si="18"/>
        <v>0</v>
      </c>
      <c r="X25" s="35">
        <f t="shared" si="14"/>
        <v>0</v>
      </c>
      <c r="Y25" s="35">
        <f t="shared" si="10"/>
        <v>0</v>
      </c>
      <c r="Z25" s="35">
        <f t="shared" si="15"/>
        <v>0</v>
      </c>
      <c r="AA25" s="35">
        <f t="shared" si="11"/>
        <v>0</v>
      </c>
      <c r="AB25" s="35">
        <f t="shared" si="12"/>
        <v>74100</v>
      </c>
      <c r="AC25" s="35">
        <f t="shared" si="4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5"/>
        <v>0</v>
      </c>
      <c r="G26" s="38">
        <f t="shared" si="6"/>
        <v>0</v>
      </c>
      <c r="H26" s="38">
        <f t="shared" si="0"/>
        <v>0</v>
      </c>
      <c r="I26" s="3"/>
      <c r="J26" s="38">
        <f t="shared" si="1"/>
        <v>0</v>
      </c>
      <c r="K26" s="38">
        <f t="shared" si="2"/>
        <v>0</v>
      </c>
      <c r="L26" s="3"/>
      <c r="M26" s="3"/>
      <c r="N26" s="38">
        <f t="shared" si="3"/>
        <v>0</v>
      </c>
      <c r="O26" s="3"/>
      <c r="P26" s="37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0">
        <f t="shared" si="17"/>
        <v>30</v>
      </c>
      <c r="V26" s="40">
        <f t="shared" si="13"/>
        <v>210</v>
      </c>
      <c r="W26" s="35">
        <f t="shared" si="18"/>
        <v>0</v>
      </c>
      <c r="X26" s="35">
        <f t="shared" si="14"/>
        <v>0</v>
      </c>
      <c r="Y26" s="35">
        <f t="shared" si="10"/>
        <v>0</v>
      </c>
      <c r="Z26" s="35">
        <f t="shared" si="15"/>
        <v>0</v>
      </c>
      <c r="AA26" s="35">
        <f t="shared" si="11"/>
        <v>0</v>
      </c>
      <c r="AB26" s="35">
        <f t="shared" si="12"/>
        <v>86450</v>
      </c>
      <c r="AC26" s="35">
        <f t="shared" si="4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5"/>
        <v>0</v>
      </c>
      <c r="G27" s="38">
        <f t="shared" si="6"/>
        <v>0</v>
      </c>
      <c r="H27" s="38">
        <f t="shared" si="0"/>
        <v>0</v>
      </c>
      <c r="I27" s="3"/>
      <c r="J27" s="38">
        <f t="shared" si="1"/>
        <v>0</v>
      </c>
      <c r="K27" s="38">
        <f t="shared" si="2"/>
        <v>0</v>
      </c>
      <c r="L27" s="3"/>
      <c r="M27" s="3"/>
      <c r="N27" s="38">
        <f t="shared" si="3"/>
        <v>0</v>
      </c>
      <c r="O27" s="3"/>
      <c r="P27" s="37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0">
        <f t="shared" si="17"/>
        <v>30</v>
      </c>
      <c r="V27" s="40">
        <f t="shared" si="13"/>
        <v>240</v>
      </c>
      <c r="W27" s="35">
        <f t="shared" si="18"/>
        <v>0</v>
      </c>
      <c r="X27" s="35">
        <f t="shared" si="14"/>
        <v>0</v>
      </c>
      <c r="Y27" s="35">
        <f t="shared" si="10"/>
        <v>0</v>
      </c>
      <c r="Z27" s="35">
        <f t="shared" si="15"/>
        <v>0</v>
      </c>
      <c r="AA27" s="35">
        <f t="shared" si="11"/>
        <v>0</v>
      </c>
      <c r="AB27" s="35">
        <f t="shared" si="12"/>
        <v>98800</v>
      </c>
      <c r="AC27" s="35">
        <f t="shared" si="4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5"/>
        <v>0</v>
      </c>
      <c r="G28" s="38">
        <f t="shared" si="6"/>
        <v>0</v>
      </c>
      <c r="H28" s="38">
        <f t="shared" si="0"/>
        <v>0</v>
      </c>
      <c r="I28" s="3"/>
      <c r="J28" s="38">
        <f t="shared" si="1"/>
        <v>0</v>
      </c>
      <c r="K28" s="38">
        <f t="shared" si="2"/>
        <v>0</v>
      </c>
      <c r="L28" s="3"/>
      <c r="M28" s="3"/>
      <c r="N28" s="38">
        <f t="shared" si="3"/>
        <v>0</v>
      </c>
      <c r="O28" s="3"/>
      <c r="P28" s="37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0">
        <f t="shared" si="17"/>
        <v>30</v>
      </c>
      <c r="V28" s="40">
        <f t="shared" si="13"/>
        <v>270</v>
      </c>
      <c r="W28" s="35">
        <f t="shared" si="18"/>
        <v>0</v>
      </c>
      <c r="X28" s="35">
        <f t="shared" si="14"/>
        <v>0</v>
      </c>
      <c r="Y28" s="35">
        <f t="shared" si="10"/>
        <v>0</v>
      </c>
      <c r="Z28" s="35">
        <f t="shared" si="15"/>
        <v>0</v>
      </c>
      <c r="AA28" s="35">
        <f t="shared" si="11"/>
        <v>0</v>
      </c>
      <c r="AB28" s="35">
        <f t="shared" si="12"/>
        <v>111150</v>
      </c>
      <c r="AC28" s="35">
        <f t="shared" si="4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5"/>
        <v>0</v>
      </c>
      <c r="G29" s="38">
        <f t="shared" si="6"/>
        <v>0</v>
      </c>
      <c r="H29" s="38">
        <f t="shared" si="0"/>
        <v>0</v>
      </c>
      <c r="I29" s="3"/>
      <c r="J29" s="38">
        <f t="shared" si="1"/>
        <v>0</v>
      </c>
      <c r="K29" s="38">
        <f t="shared" si="2"/>
        <v>0</v>
      </c>
      <c r="L29" s="3"/>
      <c r="M29" s="3"/>
      <c r="N29" s="38">
        <f t="shared" si="3"/>
        <v>0</v>
      </c>
      <c r="O29" s="3"/>
      <c r="P29" s="37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0">
        <f t="shared" si="17"/>
        <v>30</v>
      </c>
      <c r="V29" s="40">
        <f t="shared" si="13"/>
        <v>300</v>
      </c>
      <c r="W29" s="35">
        <f t="shared" si="18"/>
        <v>0</v>
      </c>
      <c r="X29" s="35">
        <f t="shared" si="14"/>
        <v>0</v>
      </c>
      <c r="Y29" s="35">
        <f t="shared" si="10"/>
        <v>0</v>
      </c>
      <c r="Z29" s="35">
        <f t="shared" si="15"/>
        <v>0</v>
      </c>
      <c r="AA29" s="35">
        <f t="shared" si="11"/>
        <v>0</v>
      </c>
      <c r="AB29" s="35">
        <f t="shared" si="12"/>
        <v>123500</v>
      </c>
      <c r="AC29" s="35">
        <f t="shared" si="4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5"/>
        <v>0</v>
      </c>
      <c r="G30" s="38">
        <f t="shared" si="6"/>
        <v>0</v>
      </c>
      <c r="H30" s="38">
        <f t="shared" si="0"/>
        <v>0</v>
      </c>
      <c r="I30" s="3"/>
      <c r="J30" s="38">
        <f t="shared" si="1"/>
        <v>0</v>
      </c>
      <c r="K30" s="38">
        <f t="shared" si="2"/>
        <v>0</v>
      </c>
      <c r="L30" s="3"/>
      <c r="M30" s="3"/>
      <c r="N30" s="38">
        <f t="shared" si="3"/>
        <v>0</v>
      </c>
      <c r="O30" s="3"/>
      <c r="P30" s="37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0">
        <f t="shared" si="17"/>
        <v>30</v>
      </c>
      <c r="V30" s="40">
        <f t="shared" si="13"/>
        <v>330</v>
      </c>
      <c r="W30" s="35">
        <f t="shared" si="18"/>
        <v>0</v>
      </c>
      <c r="X30" s="35">
        <f t="shared" si="14"/>
        <v>0</v>
      </c>
      <c r="Y30" s="35">
        <f t="shared" si="10"/>
        <v>0</v>
      </c>
      <c r="Z30" s="35">
        <f t="shared" si="15"/>
        <v>0</v>
      </c>
      <c r="AA30" s="35">
        <f t="shared" si="11"/>
        <v>0</v>
      </c>
      <c r="AB30" s="35">
        <f t="shared" si="12"/>
        <v>135850</v>
      </c>
      <c r="AC30" s="35">
        <f t="shared" si="4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5"/>
        <v>0</v>
      </c>
      <c r="G31" s="38">
        <f t="shared" si="6"/>
        <v>0</v>
      </c>
      <c r="H31" s="38">
        <f t="shared" si="0"/>
        <v>0</v>
      </c>
      <c r="I31" s="3"/>
      <c r="J31" s="38">
        <f t="shared" si="1"/>
        <v>0</v>
      </c>
      <c r="K31" s="38">
        <f t="shared" si="2"/>
        <v>0</v>
      </c>
      <c r="L31" s="3"/>
      <c r="M31" s="3"/>
      <c r="N31" s="38">
        <f t="shared" si="3"/>
        <v>0</v>
      </c>
      <c r="O31" s="3"/>
      <c r="P31" s="37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0">
        <f t="shared" si="17"/>
        <v>30</v>
      </c>
      <c r="V31" s="40">
        <f t="shared" si="13"/>
        <v>360</v>
      </c>
      <c r="W31" s="35">
        <f t="shared" si="18"/>
        <v>0</v>
      </c>
      <c r="X31" s="35">
        <f t="shared" si="14"/>
        <v>0</v>
      </c>
      <c r="Y31" s="35">
        <f t="shared" si="10"/>
        <v>0</v>
      </c>
      <c r="Z31" s="35">
        <f t="shared" si="15"/>
        <v>0</v>
      </c>
      <c r="AA31" s="35">
        <f t="shared" si="11"/>
        <v>0</v>
      </c>
      <c r="AB31" s="35">
        <f t="shared" si="12"/>
        <v>148200</v>
      </c>
      <c r="AC31" s="35">
        <f t="shared" si="4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5"/>
        <v>0</v>
      </c>
      <c r="G32" s="38">
        <f t="shared" si="6"/>
        <v>0</v>
      </c>
      <c r="H32" s="38">
        <f t="shared" si="0"/>
        <v>0</v>
      </c>
      <c r="I32" s="3"/>
      <c r="J32" s="38">
        <f t="shared" si="1"/>
        <v>0</v>
      </c>
      <c r="K32" s="38">
        <f t="shared" si="2"/>
        <v>0</v>
      </c>
      <c r="L32" s="3"/>
      <c r="M32" s="3"/>
      <c r="N32" s="38">
        <f t="shared" si="3"/>
        <v>0</v>
      </c>
      <c r="O32" s="3"/>
      <c r="P32" s="37">
        <f t="shared" si="7"/>
        <v>0</v>
      </c>
      <c r="Q32" s="13"/>
      <c r="R32" s="13"/>
      <c r="U32" s="40">
        <f>IF(S32=0,0,DAYS360(S32,T32,1)+1)</f>
        <v>0</v>
      </c>
      <c r="V32" s="40">
        <f>V31+U32</f>
        <v>360</v>
      </c>
      <c r="W32" s="35">
        <f t="shared" si="18"/>
        <v>0</v>
      </c>
      <c r="X32" s="35">
        <f t="shared" si="14"/>
        <v>0</v>
      </c>
      <c r="Y32" s="35">
        <f t="shared" si="10"/>
        <v>0</v>
      </c>
      <c r="Z32" s="35">
        <f t="shared" si="15"/>
        <v>0</v>
      </c>
      <c r="AA32" s="35">
        <f t="shared" si="11"/>
        <v>0</v>
      </c>
      <c r="AB32" s="35">
        <f>ALVMAX/360*V32</f>
        <v>148200</v>
      </c>
      <c r="AC32" s="35">
        <f t="shared" si="4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5"/>
        <v>0</v>
      </c>
      <c r="G33" s="38">
        <f t="shared" si="6"/>
        <v>0</v>
      </c>
      <c r="H33" s="38">
        <f t="shared" si="0"/>
        <v>0</v>
      </c>
      <c r="I33" s="3"/>
      <c r="J33" s="38">
        <f t="shared" si="1"/>
        <v>0</v>
      </c>
      <c r="K33" s="38">
        <f t="shared" si="2"/>
        <v>0</v>
      </c>
      <c r="L33" s="3"/>
      <c r="M33" s="3"/>
      <c r="N33" s="38">
        <f t="shared" si="3"/>
        <v>0</v>
      </c>
      <c r="O33" s="3"/>
      <c r="P33" s="37">
        <f t="shared" si="7"/>
        <v>0</v>
      </c>
      <c r="Q33" s="13"/>
      <c r="R33" s="13"/>
      <c r="U33" s="40">
        <f>IF(S33=0,0,DAYS360(S33,T33,1)+1)</f>
        <v>0</v>
      </c>
      <c r="V33" s="40">
        <f>V32+U33</f>
        <v>360</v>
      </c>
      <c r="W33" s="35">
        <f t="shared" si="18"/>
        <v>0</v>
      </c>
      <c r="X33" s="35">
        <f t="shared" si="14"/>
        <v>0</v>
      </c>
      <c r="Y33" s="35">
        <f t="shared" si="10"/>
        <v>0</v>
      </c>
      <c r="Z33" s="35">
        <f t="shared" si="15"/>
        <v>0</v>
      </c>
      <c r="AA33" s="35">
        <f t="shared" si="11"/>
        <v>0</v>
      </c>
      <c r="AB33" s="35">
        <f>ALVMAX/360*V33</f>
        <v>148200</v>
      </c>
      <c r="AC33" s="35">
        <f t="shared" si="4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9VVSttczHgbJ4WfdI9TRI1IPYLBNq4s2cRYwncs2GSSniy15YDaSjvc4KG2GHR14MQ6Ckbxwx0+yxCOC2VfDzA==" saltValue="pmf0jMXEoaecWl3G3BG+Og==" spinCount="100000" sheet="1" objects="1" scenarios="1"/>
  <mergeCells count="49">
    <mergeCell ref="C10:D10"/>
    <mergeCell ref="H4:I4"/>
    <mergeCell ref="C5:E5"/>
    <mergeCell ref="H5:I5"/>
    <mergeCell ref="C6:E6"/>
    <mergeCell ref="C9:D9"/>
    <mergeCell ref="C4:E4"/>
    <mergeCell ref="C7:E7"/>
    <mergeCell ref="A55:Q55"/>
    <mergeCell ref="A43:Q43"/>
    <mergeCell ref="A44:Q44"/>
    <mergeCell ref="A60:Q60"/>
    <mergeCell ref="A56:Q56"/>
    <mergeCell ref="A57:Q57"/>
    <mergeCell ref="A58:Q58"/>
    <mergeCell ref="A59:Q59"/>
    <mergeCell ref="C12:D12"/>
    <mergeCell ref="L16:L17"/>
    <mergeCell ref="A45:Q45"/>
    <mergeCell ref="F16:F18"/>
    <mergeCell ref="G16:G17"/>
    <mergeCell ref="D15:G15"/>
    <mergeCell ref="S17:T17"/>
    <mergeCell ref="F36:G36"/>
    <mergeCell ref="I36:K36"/>
    <mergeCell ref="M16:M17"/>
    <mergeCell ref="N16:N18"/>
    <mergeCell ref="H16:H17"/>
    <mergeCell ref="I16:I18"/>
    <mergeCell ref="O16:O18"/>
    <mergeCell ref="P16:P18"/>
    <mergeCell ref="J16:J17"/>
    <mergeCell ref="K16:K17"/>
    <mergeCell ref="A66:Q66"/>
    <mergeCell ref="Q17:R17"/>
    <mergeCell ref="A64:Q64"/>
    <mergeCell ref="A65:Q65"/>
    <mergeCell ref="A61:Q61"/>
    <mergeCell ref="A62:Q62"/>
    <mergeCell ref="A63:Q63"/>
    <mergeCell ref="A42:Q42"/>
    <mergeCell ref="A40:Q40"/>
    <mergeCell ref="A41:Q41"/>
    <mergeCell ref="A39:Q39"/>
    <mergeCell ref="A16:A18"/>
    <mergeCell ref="B16:B18"/>
    <mergeCell ref="C16:C18"/>
    <mergeCell ref="D16:D18"/>
    <mergeCell ref="E16:E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6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C68"/>
  <sheetViews>
    <sheetView showGridLines="0" topLeftCell="A7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>SUM(B20:E20)</f>
        <v>0</v>
      </c>
      <c r="G20" s="38">
        <f>ROUND($B20*G$18/5,2)*5</f>
        <v>0</v>
      </c>
      <c r="H20" s="38">
        <f t="shared" ref="H20:H33" si="0">ROUND(W20*$H$18/5,2)*5</f>
        <v>0</v>
      </c>
      <c r="I20" s="3"/>
      <c r="J20" s="38">
        <f t="shared" ref="J20:J33" si="1">ROUND(W20*$J$18/5,2)*5</f>
        <v>0</v>
      </c>
      <c r="K20" s="38">
        <f t="shared" ref="K20:K33" si="2">ROUND(($B20+$C20)*K$18/5,2)*5</f>
        <v>0</v>
      </c>
      <c r="L20" s="3"/>
      <c r="M20" s="3"/>
      <c r="N20" s="38">
        <f t="shared" ref="N20:N33" si="3">F20-G20-H20-J20-K20-L20-M20-I20</f>
        <v>0</v>
      </c>
      <c r="O20" s="3"/>
      <c r="P20" s="37">
        <f>N20+O20</f>
        <v>0</v>
      </c>
      <c r="Q20" s="39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>ALVMAX/360*V20</f>
        <v>12350</v>
      </c>
      <c r="AC20" s="35">
        <f t="shared" ref="AC20:AC33" si="4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ref="F21:F33" si="5">SUM(B21:E21)</f>
        <v>0</v>
      </c>
      <c r="G21" s="38">
        <f t="shared" ref="G21:G33" si="6">ROUND(B21*$G$18/5,2)*5</f>
        <v>0</v>
      </c>
      <c r="H21" s="38">
        <f t="shared" si="0"/>
        <v>0</v>
      </c>
      <c r="I21" s="3"/>
      <c r="J21" s="38">
        <f t="shared" si="1"/>
        <v>0</v>
      </c>
      <c r="K21" s="38">
        <f t="shared" si="2"/>
        <v>0</v>
      </c>
      <c r="L21" s="3"/>
      <c r="M21" s="3"/>
      <c r="N21" s="38">
        <f t="shared" si="3"/>
        <v>0</v>
      </c>
      <c r="O21" s="3"/>
      <c r="P21" s="37">
        <f t="shared" ref="P21:P33" si="7">N21+O21</f>
        <v>0</v>
      </c>
      <c r="Q21" s="13">
        <f>R20+1</f>
        <v>46054</v>
      </c>
      <c r="R21" s="39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0">
        <f>IF(S21=0,0,IF(R21=T21,DAYS360(S21,T21,1)+3,DAYS360(S21,T21,1)+1))</f>
        <v>30</v>
      </c>
      <c r="V21" s="40">
        <f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0">Y20+W21</f>
        <v>0</v>
      </c>
      <c r="Z21" s="35">
        <f>X21+Z20</f>
        <v>0</v>
      </c>
      <c r="AA21" s="35">
        <f t="shared" ref="AA21:AA33" si="11">AA20+B21+C21</f>
        <v>0</v>
      </c>
      <c r="AB21" s="35">
        <f t="shared" ref="AB21:AB31" si="12">ALVMAX/360*V21</f>
        <v>24700</v>
      </c>
      <c r="AC21" s="35">
        <f t="shared" si="4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5"/>
        <v>0</v>
      </c>
      <c r="G22" s="38">
        <f t="shared" si="6"/>
        <v>0</v>
      </c>
      <c r="H22" s="38">
        <f t="shared" si="0"/>
        <v>0</v>
      </c>
      <c r="I22" s="3"/>
      <c r="J22" s="38">
        <f t="shared" si="1"/>
        <v>0</v>
      </c>
      <c r="K22" s="38">
        <f t="shared" si="2"/>
        <v>0</v>
      </c>
      <c r="L22" s="3"/>
      <c r="M22" s="3"/>
      <c r="N22" s="38">
        <f t="shared" si="3"/>
        <v>0</v>
      </c>
      <c r="O22" s="3"/>
      <c r="P22" s="37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0">
        <f>IF(S22=0,0,IF(T22=R21,DAYS360(S22,T22,1)+3,DAYS360(S22,T22,1)+1))</f>
        <v>30</v>
      </c>
      <c r="V22" s="40">
        <f t="shared" ref="V22:V31" si="13">V21+U22</f>
        <v>90</v>
      </c>
      <c r="W22" s="35">
        <f>IF(AA22&gt;AB22,AB22-Y21,AA22-Y21)</f>
        <v>0</v>
      </c>
      <c r="X22" s="35">
        <f t="shared" ref="X22:X33" si="14">IF(AA22&lt;(AB22),0,IF(AA22&gt;(AB22+AC22),AC22-Z21,AA22-Z21-AB22))</f>
        <v>0</v>
      </c>
      <c r="Y22" s="35">
        <f t="shared" si="10"/>
        <v>0</v>
      </c>
      <c r="Z22" s="35">
        <f t="shared" ref="Z22:Z33" si="15">X22+Z21</f>
        <v>0</v>
      </c>
      <c r="AA22" s="35">
        <f t="shared" si="11"/>
        <v>0</v>
      </c>
      <c r="AB22" s="35">
        <f t="shared" si="12"/>
        <v>37050</v>
      </c>
      <c r="AC22" s="35">
        <f t="shared" si="4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5"/>
        <v>0</v>
      </c>
      <c r="G23" s="38">
        <f t="shared" si="6"/>
        <v>0</v>
      </c>
      <c r="H23" s="38">
        <f t="shared" si="0"/>
        <v>0</v>
      </c>
      <c r="I23" s="3"/>
      <c r="J23" s="38">
        <f t="shared" si="1"/>
        <v>0</v>
      </c>
      <c r="K23" s="38">
        <f t="shared" si="2"/>
        <v>0</v>
      </c>
      <c r="L23" s="3"/>
      <c r="M23" s="3"/>
      <c r="N23" s="38">
        <f t="shared" si="3"/>
        <v>0</v>
      </c>
      <c r="O23" s="3"/>
      <c r="P23" s="37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0">
        <f t="shared" ref="U23:U31" si="17">IF(S23=0,0,DAYS360(S23,T23,1)+1)</f>
        <v>30</v>
      </c>
      <c r="V23" s="40">
        <f t="shared" si="13"/>
        <v>120</v>
      </c>
      <c r="W23" s="35">
        <f t="shared" ref="W23:W33" si="18">IF(AA23&gt;AB23,AB23-Y22,AA23-Y22)</f>
        <v>0</v>
      </c>
      <c r="X23" s="35">
        <f t="shared" si="14"/>
        <v>0</v>
      </c>
      <c r="Y23" s="35">
        <f t="shared" si="10"/>
        <v>0</v>
      </c>
      <c r="Z23" s="35">
        <f t="shared" si="15"/>
        <v>0</v>
      </c>
      <c r="AA23" s="35">
        <f t="shared" si="11"/>
        <v>0</v>
      </c>
      <c r="AB23" s="35">
        <f t="shared" si="12"/>
        <v>49400</v>
      </c>
      <c r="AC23" s="35">
        <f t="shared" si="4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5"/>
        <v>0</v>
      </c>
      <c r="G24" s="38">
        <f t="shared" si="6"/>
        <v>0</v>
      </c>
      <c r="H24" s="38">
        <f t="shared" si="0"/>
        <v>0</v>
      </c>
      <c r="I24" s="3"/>
      <c r="J24" s="38">
        <f t="shared" si="1"/>
        <v>0</v>
      </c>
      <c r="K24" s="38">
        <f t="shared" si="2"/>
        <v>0</v>
      </c>
      <c r="L24" s="3"/>
      <c r="M24" s="3"/>
      <c r="N24" s="38">
        <f t="shared" si="3"/>
        <v>0</v>
      </c>
      <c r="O24" s="3"/>
      <c r="P24" s="37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0">
        <f t="shared" si="17"/>
        <v>30</v>
      </c>
      <c r="V24" s="40">
        <f t="shared" si="13"/>
        <v>150</v>
      </c>
      <c r="W24" s="35">
        <f t="shared" si="18"/>
        <v>0</v>
      </c>
      <c r="X24" s="35">
        <f t="shared" si="14"/>
        <v>0</v>
      </c>
      <c r="Y24" s="35">
        <f t="shared" si="10"/>
        <v>0</v>
      </c>
      <c r="Z24" s="35">
        <f t="shared" si="15"/>
        <v>0</v>
      </c>
      <c r="AA24" s="35">
        <f t="shared" si="11"/>
        <v>0</v>
      </c>
      <c r="AB24" s="35">
        <f t="shared" si="12"/>
        <v>61750</v>
      </c>
      <c r="AC24" s="35">
        <f t="shared" si="4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5"/>
        <v>0</v>
      </c>
      <c r="G25" s="38">
        <f t="shared" si="6"/>
        <v>0</v>
      </c>
      <c r="H25" s="38">
        <f t="shared" si="0"/>
        <v>0</v>
      </c>
      <c r="I25" s="3"/>
      <c r="J25" s="38">
        <f t="shared" si="1"/>
        <v>0</v>
      </c>
      <c r="K25" s="38">
        <f t="shared" si="2"/>
        <v>0</v>
      </c>
      <c r="L25" s="3"/>
      <c r="M25" s="3"/>
      <c r="N25" s="38">
        <f t="shared" si="3"/>
        <v>0</v>
      </c>
      <c r="O25" s="3"/>
      <c r="P25" s="37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0">
        <f t="shared" si="17"/>
        <v>30</v>
      </c>
      <c r="V25" s="40">
        <f t="shared" si="13"/>
        <v>180</v>
      </c>
      <c r="W25" s="35">
        <f t="shared" si="18"/>
        <v>0</v>
      </c>
      <c r="X25" s="35">
        <f t="shared" si="14"/>
        <v>0</v>
      </c>
      <c r="Y25" s="35">
        <f t="shared" si="10"/>
        <v>0</v>
      </c>
      <c r="Z25" s="35">
        <f t="shared" si="15"/>
        <v>0</v>
      </c>
      <c r="AA25" s="35">
        <f t="shared" si="11"/>
        <v>0</v>
      </c>
      <c r="AB25" s="35">
        <f t="shared" si="12"/>
        <v>74100</v>
      </c>
      <c r="AC25" s="35">
        <f t="shared" si="4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5"/>
        <v>0</v>
      </c>
      <c r="G26" s="38">
        <f t="shared" si="6"/>
        <v>0</v>
      </c>
      <c r="H26" s="38">
        <f t="shared" si="0"/>
        <v>0</v>
      </c>
      <c r="I26" s="3"/>
      <c r="J26" s="38">
        <f t="shared" si="1"/>
        <v>0</v>
      </c>
      <c r="K26" s="38">
        <f t="shared" si="2"/>
        <v>0</v>
      </c>
      <c r="L26" s="3"/>
      <c r="M26" s="3"/>
      <c r="N26" s="38">
        <f t="shared" si="3"/>
        <v>0</v>
      </c>
      <c r="O26" s="3"/>
      <c r="P26" s="37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0">
        <f t="shared" si="17"/>
        <v>30</v>
      </c>
      <c r="V26" s="40">
        <f t="shared" si="13"/>
        <v>210</v>
      </c>
      <c r="W26" s="35">
        <f t="shared" si="18"/>
        <v>0</v>
      </c>
      <c r="X26" s="35">
        <f t="shared" si="14"/>
        <v>0</v>
      </c>
      <c r="Y26" s="35">
        <f t="shared" si="10"/>
        <v>0</v>
      </c>
      <c r="Z26" s="35">
        <f t="shared" si="15"/>
        <v>0</v>
      </c>
      <c r="AA26" s="35">
        <f t="shared" si="11"/>
        <v>0</v>
      </c>
      <c r="AB26" s="35">
        <f t="shared" si="12"/>
        <v>86450</v>
      </c>
      <c r="AC26" s="35">
        <f t="shared" si="4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5"/>
        <v>0</v>
      </c>
      <c r="G27" s="38">
        <f t="shared" si="6"/>
        <v>0</v>
      </c>
      <c r="H27" s="38">
        <f t="shared" si="0"/>
        <v>0</v>
      </c>
      <c r="I27" s="3"/>
      <c r="J27" s="38">
        <f t="shared" si="1"/>
        <v>0</v>
      </c>
      <c r="K27" s="38">
        <f t="shared" si="2"/>
        <v>0</v>
      </c>
      <c r="L27" s="3"/>
      <c r="M27" s="3"/>
      <c r="N27" s="38">
        <f t="shared" si="3"/>
        <v>0</v>
      </c>
      <c r="O27" s="3"/>
      <c r="P27" s="37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0">
        <f t="shared" si="17"/>
        <v>30</v>
      </c>
      <c r="V27" s="40">
        <f t="shared" si="13"/>
        <v>240</v>
      </c>
      <c r="W27" s="35">
        <f t="shared" si="18"/>
        <v>0</v>
      </c>
      <c r="X27" s="35">
        <f t="shared" si="14"/>
        <v>0</v>
      </c>
      <c r="Y27" s="35">
        <f t="shared" si="10"/>
        <v>0</v>
      </c>
      <c r="Z27" s="35">
        <f t="shared" si="15"/>
        <v>0</v>
      </c>
      <c r="AA27" s="35">
        <f t="shared" si="11"/>
        <v>0</v>
      </c>
      <c r="AB27" s="35">
        <f t="shared" si="12"/>
        <v>98800</v>
      </c>
      <c r="AC27" s="35">
        <f t="shared" si="4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5"/>
        <v>0</v>
      </c>
      <c r="G28" s="38">
        <f t="shared" si="6"/>
        <v>0</v>
      </c>
      <c r="H28" s="38">
        <f t="shared" si="0"/>
        <v>0</v>
      </c>
      <c r="I28" s="3"/>
      <c r="J28" s="38">
        <f t="shared" si="1"/>
        <v>0</v>
      </c>
      <c r="K28" s="38">
        <f t="shared" si="2"/>
        <v>0</v>
      </c>
      <c r="L28" s="3"/>
      <c r="M28" s="3"/>
      <c r="N28" s="38">
        <f t="shared" si="3"/>
        <v>0</v>
      </c>
      <c r="O28" s="3"/>
      <c r="P28" s="37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0">
        <f t="shared" si="17"/>
        <v>30</v>
      </c>
      <c r="V28" s="40">
        <f t="shared" si="13"/>
        <v>270</v>
      </c>
      <c r="W28" s="35">
        <f t="shared" si="18"/>
        <v>0</v>
      </c>
      <c r="X28" s="35">
        <f t="shared" si="14"/>
        <v>0</v>
      </c>
      <c r="Y28" s="35">
        <f t="shared" si="10"/>
        <v>0</v>
      </c>
      <c r="Z28" s="35">
        <f t="shared" si="15"/>
        <v>0</v>
      </c>
      <c r="AA28" s="35">
        <f t="shared" si="11"/>
        <v>0</v>
      </c>
      <c r="AB28" s="35">
        <f t="shared" si="12"/>
        <v>111150</v>
      </c>
      <c r="AC28" s="35">
        <f t="shared" si="4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5"/>
        <v>0</v>
      </c>
      <c r="G29" s="38">
        <f t="shared" si="6"/>
        <v>0</v>
      </c>
      <c r="H29" s="38">
        <f t="shared" si="0"/>
        <v>0</v>
      </c>
      <c r="I29" s="3"/>
      <c r="J29" s="38">
        <f t="shared" si="1"/>
        <v>0</v>
      </c>
      <c r="K29" s="38">
        <f t="shared" si="2"/>
        <v>0</v>
      </c>
      <c r="L29" s="3"/>
      <c r="M29" s="3"/>
      <c r="N29" s="38">
        <f t="shared" si="3"/>
        <v>0</v>
      </c>
      <c r="O29" s="3"/>
      <c r="P29" s="37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0">
        <f t="shared" si="17"/>
        <v>30</v>
      </c>
      <c r="V29" s="40">
        <f t="shared" si="13"/>
        <v>300</v>
      </c>
      <c r="W29" s="35">
        <f t="shared" si="18"/>
        <v>0</v>
      </c>
      <c r="X29" s="35">
        <f t="shared" si="14"/>
        <v>0</v>
      </c>
      <c r="Y29" s="35">
        <f t="shared" si="10"/>
        <v>0</v>
      </c>
      <c r="Z29" s="35">
        <f t="shared" si="15"/>
        <v>0</v>
      </c>
      <c r="AA29" s="35">
        <f t="shared" si="11"/>
        <v>0</v>
      </c>
      <c r="AB29" s="35">
        <f t="shared" si="12"/>
        <v>123500</v>
      </c>
      <c r="AC29" s="35">
        <f t="shared" si="4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5"/>
        <v>0</v>
      </c>
      <c r="G30" s="38">
        <f t="shared" si="6"/>
        <v>0</v>
      </c>
      <c r="H30" s="38">
        <f t="shared" si="0"/>
        <v>0</v>
      </c>
      <c r="I30" s="3"/>
      <c r="J30" s="38">
        <f t="shared" si="1"/>
        <v>0</v>
      </c>
      <c r="K30" s="38">
        <f t="shared" si="2"/>
        <v>0</v>
      </c>
      <c r="L30" s="3"/>
      <c r="M30" s="3"/>
      <c r="N30" s="38">
        <f t="shared" si="3"/>
        <v>0</v>
      </c>
      <c r="O30" s="3"/>
      <c r="P30" s="37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0">
        <f t="shared" si="17"/>
        <v>30</v>
      </c>
      <c r="V30" s="40">
        <f t="shared" si="13"/>
        <v>330</v>
      </c>
      <c r="W30" s="35">
        <f t="shared" si="18"/>
        <v>0</v>
      </c>
      <c r="X30" s="35">
        <f t="shared" si="14"/>
        <v>0</v>
      </c>
      <c r="Y30" s="35">
        <f t="shared" si="10"/>
        <v>0</v>
      </c>
      <c r="Z30" s="35">
        <f t="shared" si="15"/>
        <v>0</v>
      </c>
      <c r="AA30" s="35">
        <f t="shared" si="11"/>
        <v>0</v>
      </c>
      <c r="AB30" s="35">
        <f t="shared" si="12"/>
        <v>135850</v>
      </c>
      <c r="AC30" s="35">
        <f t="shared" si="4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5"/>
        <v>0</v>
      </c>
      <c r="G31" s="38">
        <f t="shared" si="6"/>
        <v>0</v>
      </c>
      <c r="H31" s="38">
        <f t="shared" si="0"/>
        <v>0</v>
      </c>
      <c r="I31" s="3"/>
      <c r="J31" s="38">
        <f t="shared" si="1"/>
        <v>0</v>
      </c>
      <c r="K31" s="38">
        <f t="shared" si="2"/>
        <v>0</v>
      </c>
      <c r="L31" s="3"/>
      <c r="M31" s="3"/>
      <c r="N31" s="38">
        <f t="shared" si="3"/>
        <v>0</v>
      </c>
      <c r="O31" s="3"/>
      <c r="P31" s="37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0">
        <f t="shared" si="17"/>
        <v>30</v>
      </c>
      <c r="V31" s="40">
        <f t="shared" si="13"/>
        <v>360</v>
      </c>
      <c r="W31" s="35">
        <f t="shared" si="18"/>
        <v>0</v>
      </c>
      <c r="X31" s="35">
        <f t="shared" si="14"/>
        <v>0</v>
      </c>
      <c r="Y31" s="35">
        <f t="shared" si="10"/>
        <v>0</v>
      </c>
      <c r="Z31" s="35">
        <f t="shared" si="15"/>
        <v>0</v>
      </c>
      <c r="AA31" s="35">
        <f t="shared" si="11"/>
        <v>0</v>
      </c>
      <c r="AB31" s="35">
        <f t="shared" si="12"/>
        <v>148200</v>
      </c>
      <c r="AC31" s="35">
        <f t="shared" si="4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5"/>
        <v>0</v>
      </c>
      <c r="G32" s="38">
        <f t="shared" si="6"/>
        <v>0</v>
      </c>
      <c r="H32" s="38">
        <f t="shared" si="0"/>
        <v>0</v>
      </c>
      <c r="I32" s="3"/>
      <c r="J32" s="38">
        <f t="shared" si="1"/>
        <v>0</v>
      </c>
      <c r="K32" s="38">
        <f t="shared" si="2"/>
        <v>0</v>
      </c>
      <c r="L32" s="3"/>
      <c r="M32" s="3"/>
      <c r="N32" s="38">
        <f t="shared" si="3"/>
        <v>0</v>
      </c>
      <c r="O32" s="3"/>
      <c r="P32" s="37">
        <f t="shared" si="7"/>
        <v>0</v>
      </c>
      <c r="Q32" s="13"/>
      <c r="R32" s="13"/>
      <c r="U32" s="40">
        <f>IF(S32=0,0,DAYS360(S32,T32,1)+1)</f>
        <v>0</v>
      </c>
      <c r="V32" s="40">
        <f>V31+U32</f>
        <v>360</v>
      </c>
      <c r="W32" s="35">
        <f t="shared" si="18"/>
        <v>0</v>
      </c>
      <c r="X32" s="35">
        <f t="shared" si="14"/>
        <v>0</v>
      </c>
      <c r="Y32" s="35">
        <f t="shared" si="10"/>
        <v>0</v>
      </c>
      <c r="Z32" s="35">
        <f t="shared" si="15"/>
        <v>0</v>
      </c>
      <c r="AA32" s="35">
        <f t="shared" si="11"/>
        <v>0</v>
      </c>
      <c r="AB32" s="35">
        <f>ALVMAX/360*V32</f>
        <v>148200</v>
      </c>
      <c r="AC32" s="35">
        <f t="shared" si="4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5"/>
        <v>0</v>
      </c>
      <c r="G33" s="38">
        <f t="shared" si="6"/>
        <v>0</v>
      </c>
      <c r="H33" s="38">
        <f t="shared" si="0"/>
        <v>0</v>
      </c>
      <c r="I33" s="3"/>
      <c r="J33" s="38">
        <f t="shared" si="1"/>
        <v>0</v>
      </c>
      <c r="K33" s="38">
        <f t="shared" si="2"/>
        <v>0</v>
      </c>
      <c r="L33" s="3"/>
      <c r="M33" s="3"/>
      <c r="N33" s="38">
        <f t="shared" si="3"/>
        <v>0</v>
      </c>
      <c r="O33" s="3"/>
      <c r="P33" s="37">
        <f t="shared" si="7"/>
        <v>0</v>
      </c>
      <c r="Q33" s="13"/>
      <c r="R33" s="13"/>
      <c r="U33" s="40">
        <f>IF(S33=0,0,DAYS360(S33,T33,1)+1)</f>
        <v>0</v>
      </c>
      <c r="V33" s="40">
        <f>V32+U33</f>
        <v>360</v>
      </c>
      <c r="W33" s="35">
        <f t="shared" si="18"/>
        <v>0</v>
      </c>
      <c r="X33" s="35">
        <f t="shared" si="14"/>
        <v>0</v>
      </c>
      <c r="Y33" s="35">
        <f t="shared" si="10"/>
        <v>0</v>
      </c>
      <c r="Z33" s="35">
        <f t="shared" si="15"/>
        <v>0</v>
      </c>
      <c r="AA33" s="35">
        <f t="shared" si="11"/>
        <v>0</v>
      </c>
      <c r="AB33" s="35">
        <f>ALVMAX/360*V33</f>
        <v>148200</v>
      </c>
      <c r="AC33" s="35">
        <f t="shared" si="4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nJrW37PevoV8OLTCHfwdRcR1YuYrqJrUT11YU+9cxwp6XLKhnUKcaLTh75KTNUIQhmn6HGsEcvfSpil5U2neog==" saltValue="MazJl7JgZKOI5+nPwetjtA==" spinCount="100000" sheet="1" objects="1" scenarios="1"/>
  <mergeCells count="49"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  <mergeCell ref="H4:I4"/>
    <mergeCell ref="C5:E5"/>
    <mergeCell ref="H5:I5"/>
    <mergeCell ref="C6:E6"/>
    <mergeCell ref="C4:E4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7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C68"/>
  <sheetViews>
    <sheetView showGridLines="0" topLeftCell="A2" zoomScaleNormal="100" workbookViewId="0">
      <selection activeCell="C12" sqref="C12:D12"/>
    </sheetView>
  </sheetViews>
  <sheetFormatPr baseColWidth="10" defaultColWidth="11.28515625" defaultRowHeight="16.5" x14ac:dyDescent="0.3"/>
  <cols>
    <col min="1" max="1" width="16" style="41" customWidth="1"/>
    <col min="2" max="2" width="11.7109375" style="41" customWidth="1"/>
    <col min="3" max="3" width="11" style="41" customWidth="1"/>
    <col min="4" max="5" width="10.28515625" style="41" customWidth="1"/>
    <col min="6" max="6" width="11.7109375" style="41" customWidth="1"/>
    <col min="7" max="13" width="10.28515625" style="41" customWidth="1"/>
    <col min="14" max="14" width="10.7109375" style="41" customWidth="1"/>
    <col min="15" max="15" width="11.7109375" style="41" customWidth="1"/>
    <col min="16" max="16" width="11.85546875" style="41" bestFit="1" customWidth="1"/>
    <col min="17" max="20" width="11" style="41" hidden="1" customWidth="1"/>
    <col min="21" max="21" width="13.28515625" style="41" hidden="1" customWidth="1"/>
    <col min="22" max="22" width="12.85546875" style="41" hidden="1" customWidth="1"/>
    <col min="23" max="23" width="6.85546875" style="41" hidden="1" customWidth="1"/>
    <col min="24" max="24" width="8.5703125" style="41" hidden="1" customWidth="1"/>
    <col min="25" max="25" width="11.28515625" style="41" hidden="1" customWidth="1"/>
    <col min="26" max="26" width="12.42578125" style="41" hidden="1" customWidth="1"/>
    <col min="27" max="27" width="15.7109375" style="41" hidden="1" customWidth="1"/>
    <col min="28" max="28" width="11.5703125" style="41" hidden="1" customWidth="1"/>
    <col min="29" max="29" width="14.28515625" style="41" hidden="1" customWidth="1"/>
    <col min="30" max="30" width="14.28515625" style="41" bestFit="1" customWidth="1"/>
    <col min="31" max="33" width="11.28515625" style="41" customWidth="1"/>
    <col min="34" max="16384" width="11.28515625" style="41"/>
  </cols>
  <sheetData>
    <row r="1" spans="1:18" s="6" customFormat="1" ht="20.25" x14ac:dyDescent="0.35">
      <c r="A1" s="4" t="s">
        <v>43</v>
      </c>
      <c r="B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2</v>
      </c>
      <c r="C4" s="124"/>
      <c r="D4" s="124"/>
      <c r="E4" s="124"/>
      <c r="G4" s="11" t="s">
        <v>3</v>
      </c>
      <c r="H4" s="123"/>
      <c r="I4" s="123"/>
      <c r="J4" s="12" t="str">
        <f>IF(H4&gt;R31,"Achtung, ungültiges Datum"," ")</f>
        <v xml:space="preserve"> </v>
      </c>
      <c r="R4" s="13">
        <f>IF(H4&gt;Q20,H4,Q20)</f>
        <v>46023</v>
      </c>
    </row>
    <row r="5" spans="1:18" s="6" customFormat="1" x14ac:dyDescent="0.3">
      <c r="A5" s="10" t="s">
        <v>4</v>
      </c>
      <c r="C5" s="125"/>
      <c r="D5" s="125"/>
      <c r="E5" s="125"/>
      <c r="G5" s="11" t="s">
        <v>5</v>
      </c>
      <c r="H5" s="123"/>
      <c r="I5" s="123"/>
      <c r="J5" s="12" t="str">
        <f>IF(H5=0," ",IF(H5&lt;Q20,"Achtung, ungültiges Datum"," "))</f>
        <v xml:space="preserve"> </v>
      </c>
      <c r="R5" s="13">
        <f>IF(H5=0,R31,IF(H5&gt;R31,R31,H5))</f>
        <v>46387</v>
      </c>
    </row>
    <row r="6" spans="1:18" s="6" customFormat="1" ht="17.649999999999999" customHeight="1" x14ac:dyDescent="0.3">
      <c r="A6" s="10" t="s">
        <v>6</v>
      </c>
      <c r="C6" s="125"/>
      <c r="D6" s="125"/>
      <c r="E6" s="125"/>
      <c r="H6" s="93" t="str">
        <f>IF(H5&lt;H4,IF(H5="","","Achtung: Fehler Eintritt / Austritt"),"")</f>
        <v/>
      </c>
      <c r="I6" s="95"/>
    </row>
    <row r="7" spans="1:18" s="6" customFormat="1" ht="17.649999999999999" customHeight="1" x14ac:dyDescent="0.3">
      <c r="A7" s="10" t="s">
        <v>33</v>
      </c>
      <c r="C7" s="125"/>
      <c r="D7" s="125"/>
      <c r="E7" s="125"/>
      <c r="G7" s="11" t="s">
        <v>7</v>
      </c>
      <c r="H7" s="22"/>
      <c r="I7" s="96"/>
      <c r="J7" s="62" t="str">
        <f ca="1">IFERROR(IF(AND(C14&gt;TODAY(),YEAR(C14)=2026),IF(I7="M","Achtung: Mitarbeiter wird pensioniert per:","Achtung: Mitarbeiterin wird pensioniert per:"),""),"")</f>
        <v/>
      </c>
      <c r="O7" s="63" t="str">
        <f ca="1">IF(J7&lt;&gt;"",C14,"")</f>
        <v/>
      </c>
      <c r="P7" s="63"/>
    </row>
    <row r="8" spans="1:18" s="6" customFormat="1" x14ac:dyDescent="0.3">
      <c r="A8" s="10"/>
      <c r="C8" s="93" t="str">
        <f>IF((B35+C35)&lt;&gt;0,IF(C4="","Achtung: Name, Vorname und Adresse eingeben!",""),"")</f>
        <v/>
      </c>
      <c r="D8" s="18"/>
      <c r="E8" s="18"/>
      <c r="F8" s="19"/>
      <c r="G8" s="20"/>
      <c r="H8" s="21"/>
      <c r="I8" s="22"/>
      <c r="P8" s="64"/>
    </row>
    <row r="9" spans="1:18" s="6" customFormat="1" x14ac:dyDescent="0.3">
      <c r="A9" s="10" t="s">
        <v>55</v>
      </c>
      <c r="C9" s="126"/>
      <c r="D9" s="126"/>
      <c r="E9" s="18"/>
      <c r="F9" s="19" t="str">
        <f ca="1">IF(AND(C14&lt;&gt;"",C14&lt;=TODAY()),"Referenzalter erreicht ab","")</f>
        <v/>
      </c>
      <c r="G9" s="20" t="str">
        <f ca="1">IF(AND(C14&lt;&gt;"",C14&lt;=TODAY()),C14,"")</f>
        <v/>
      </c>
      <c r="H9" s="21" t="str">
        <f ca="1">IF(AND(C14&lt;&gt;"",C14&lt;=TODAY()),"AHV-Freibetrag von Fr. 1'400.-- pro Monat berücksichtigen! Kein ALV-Abzug mehr; Korrektur unter Spalte M oder N","")</f>
        <v/>
      </c>
      <c r="P9" s="64"/>
    </row>
    <row r="10" spans="1:18" s="6" customFormat="1" x14ac:dyDescent="0.3">
      <c r="A10" s="10" t="s">
        <v>56</v>
      </c>
      <c r="C10" s="126"/>
      <c r="D10" s="126"/>
      <c r="E10" s="18"/>
      <c r="F10" s="62"/>
      <c r="G10" s="65"/>
      <c r="H10" s="21" t="str">
        <f ca="1">IF(H9&gt;" ","Mitarbeitende können neu freiwillig auf den AHV-Freibetrag verzichten","")</f>
        <v/>
      </c>
      <c r="I10" s="66"/>
      <c r="J10" s="66"/>
      <c r="K10" s="67"/>
      <c r="L10" s="67"/>
      <c r="M10" s="66"/>
      <c r="N10" s="68"/>
      <c r="O10" s="68"/>
      <c r="P10" s="64"/>
    </row>
    <row r="11" spans="1:18" s="6" customFormat="1" x14ac:dyDescent="0.3">
      <c r="A11" s="10"/>
      <c r="C11" s="94"/>
      <c r="D11" s="94"/>
      <c r="E11" s="22"/>
      <c r="F11" s="24" t="str">
        <f>IF(F13&lt;18,IF(C13&gt;0,"Achtung:",""),"")</f>
        <v/>
      </c>
      <c r="G11" s="21" t="str">
        <f>IF(F11&gt;" ","Angestellte Person ist unter 18 Jahren!","")</f>
        <v/>
      </c>
      <c r="H11" s="22"/>
      <c r="I11" s="22"/>
      <c r="J11" s="22"/>
      <c r="K11" s="22"/>
      <c r="L11" s="22"/>
    </row>
    <row r="12" spans="1:18" s="6" customFormat="1" x14ac:dyDescent="0.3">
      <c r="A12" s="10" t="s">
        <v>8</v>
      </c>
      <c r="C12" s="127"/>
      <c r="D12" s="127"/>
      <c r="E12" s="22"/>
      <c r="F12" s="22"/>
      <c r="G12" s="21" t="str">
        <f ca="1">IF(OR(AND(C14&lt;&gt;"",C14&lt;=TODAY()),AND(C12&lt;&gt;"",EDATE(C12,18*12)&gt;DATE(2026,12,31))),"Lohn unter 'nicht AHV-pflichtig' eintragen und ALV manuell auf 0% stellen!","")</f>
        <v/>
      </c>
      <c r="H12" s="22"/>
      <c r="I12" s="22"/>
      <c r="J12" s="22"/>
      <c r="K12" s="22"/>
      <c r="L12" s="22"/>
    </row>
    <row r="13" spans="1:18" s="6" customFormat="1" hidden="1" x14ac:dyDescent="0.3">
      <c r="A13" s="25" t="s">
        <v>37</v>
      </c>
      <c r="B13" s="26"/>
      <c r="C13" s="97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idden="1" x14ac:dyDescent="0.3">
      <c r="A14" s="25"/>
      <c r="B14" s="26"/>
      <c r="C14" s="98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8" t="s">
        <v>42</v>
      </c>
      <c r="E15" s="128"/>
      <c r="F15" s="128"/>
      <c r="G15" s="129"/>
      <c r="H15" s="29"/>
      <c r="I15" s="30"/>
      <c r="J15" s="29"/>
      <c r="K15" s="29"/>
    </row>
    <row r="16" spans="1:18" s="31" customFormat="1" ht="12.75" customHeight="1" x14ac:dyDescent="0.25">
      <c r="A16" s="106" t="s">
        <v>9</v>
      </c>
      <c r="B16" s="106" t="str">
        <f>Zusammenstellung!C21</f>
        <v>AHV-Lohn</v>
      </c>
      <c r="C16" s="117" t="str">
        <f>Zusammenstellung!D21</f>
        <v>nicht AHV-pflichtig</v>
      </c>
      <c r="D16" s="117" t="str">
        <f>Zusammenstellung!E21</f>
        <v>Unfall- und
Kranken-
taggeld</v>
      </c>
      <c r="E16" s="106" t="str">
        <f>Zusammenstellung!F21</f>
        <v>Kinder-
zulagen</v>
      </c>
      <c r="F16" s="106" t="str">
        <f>Zusammenstellung!G21</f>
        <v>Total Bruttolohn</v>
      </c>
      <c r="G16" s="99" t="str">
        <f>Zusammenstellung!H21</f>
        <v>AHV</v>
      </c>
      <c r="H16" s="99" t="str">
        <f>Zusammenstellung!I21</f>
        <v>ALV</v>
      </c>
      <c r="I16" s="106" t="str">
        <f>Zusammenstellung!J21</f>
        <v>BVG</v>
      </c>
      <c r="J16" s="99" t="str">
        <f>Zusammenstellung!K21</f>
        <v>NBU</v>
      </c>
      <c r="K16" s="99" t="str">
        <f>Zusammenstellung!L21</f>
        <v>KTG</v>
      </c>
      <c r="L16" s="113"/>
      <c r="M16" s="113"/>
      <c r="N16" s="106" t="str">
        <f>Zusammenstellung!O21</f>
        <v>Nettolohn</v>
      </c>
      <c r="O16" s="106" t="str">
        <f>Zusammenstellung!P21</f>
        <v xml:space="preserve">Spesen </v>
      </c>
      <c r="P16" s="106" t="str">
        <f>Zusammenstellung!Q21</f>
        <v>Auszahlung</v>
      </c>
    </row>
    <row r="17" spans="1:29" s="31" customFormat="1" ht="14.25" x14ac:dyDescent="0.25">
      <c r="A17" s="107"/>
      <c r="B17" s="107"/>
      <c r="C17" s="118"/>
      <c r="D17" s="118"/>
      <c r="E17" s="107"/>
      <c r="F17" s="107"/>
      <c r="G17" s="100"/>
      <c r="H17" s="100"/>
      <c r="I17" s="107"/>
      <c r="J17" s="100"/>
      <c r="K17" s="100"/>
      <c r="L17" s="120"/>
      <c r="M17" s="120"/>
      <c r="N17" s="107"/>
      <c r="O17" s="107"/>
      <c r="P17" s="107"/>
      <c r="Q17" s="121" t="s">
        <v>9</v>
      </c>
      <c r="R17" s="122"/>
      <c r="S17" s="122" t="s">
        <v>46</v>
      </c>
      <c r="T17" s="122"/>
      <c r="U17" s="31" t="s">
        <v>47</v>
      </c>
      <c r="V17" s="31" t="s">
        <v>48</v>
      </c>
      <c r="W17" s="31" t="s">
        <v>51</v>
      </c>
      <c r="X17" s="31" t="s">
        <v>71</v>
      </c>
      <c r="Y17" s="31" t="s">
        <v>52</v>
      </c>
      <c r="Z17" s="31" t="s">
        <v>72</v>
      </c>
      <c r="AA17" s="31" t="s">
        <v>50</v>
      </c>
      <c r="AB17" s="31" t="s">
        <v>49</v>
      </c>
      <c r="AC17" s="31" t="s">
        <v>70</v>
      </c>
    </row>
    <row r="18" spans="1:29" s="31" customFormat="1" ht="14.25" x14ac:dyDescent="0.2">
      <c r="A18" s="108"/>
      <c r="B18" s="108"/>
      <c r="C18" s="119"/>
      <c r="D18" s="119"/>
      <c r="E18" s="108"/>
      <c r="F18" s="108"/>
      <c r="G18" s="70">
        <f>AHV</f>
        <v>5.2999999999999999E-2</v>
      </c>
      <c r="H18" s="70">
        <f>IF(H15="",ALV,H15)</f>
        <v>1.0999999999999999E-2</v>
      </c>
      <c r="I18" s="108"/>
      <c r="J18" s="70">
        <f>IF(J15="",NBU,J15)</f>
        <v>1.4E-2</v>
      </c>
      <c r="K18" s="70">
        <f>IF(K15="",IF(I7="w",KTGW,KTG),K15)</f>
        <v>0.01</v>
      </c>
      <c r="L18" s="32"/>
      <c r="M18" s="32"/>
      <c r="N18" s="108"/>
      <c r="O18" s="108"/>
      <c r="P18" s="108"/>
      <c r="Q18" s="33" t="s">
        <v>44</v>
      </c>
      <c r="R18" s="33" t="s">
        <v>45</v>
      </c>
      <c r="S18" s="33" t="s">
        <v>44</v>
      </c>
      <c r="T18" s="33" t="s">
        <v>45</v>
      </c>
    </row>
    <row r="19" spans="1:29" s="31" customFormat="1" x14ac:dyDescent="0.3">
      <c r="A19" s="30"/>
      <c r="B19" s="30"/>
      <c r="C19" s="30"/>
      <c r="D19" s="30"/>
      <c r="E19" s="30"/>
      <c r="F19" s="30"/>
      <c r="G19" s="34"/>
      <c r="H19" s="34"/>
      <c r="I19" s="30"/>
      <c r="J19" s="34"/>
      <c r="K19" s="34"/>
      <c r="L19" s="34"/>
      <c r="M19" s="34"/>
      <c r="N19" s="30"/>
      <c r="O19" s="30"/>
      <c r="P19" s="30"/>
      <c r="Z19" s="35"/>
    </row>
    <row r="20" spans="1:29" x14ac:dyDescent="0.3">
      <c r="A20" s="36">
        <v>38383</v>
      </c>
      <c r="B20" s="3"/>
      <c r="C20" s="3"/>
      <c r="D20" s="3"/>
      <c r="E20" s="3"/>
      <c r="F20" s="37">
        <f t="shared" ref="F20:F33" si="0">SUM(B20:E20)</f>
        <v>0</v>
      </c>
      <c r="G20" s="38">
        <f>ROUND($B20*G$18/5,2)*5</f>
        <v>0</v>
      </c>
      <c r="H20" s="38">
        <f t="shared" ref="H20:H33" si="1">ROUND(W20*$H$18/5,2)*5</f>
        <v>0</v>
      </c>
      <c r="I20" s="3"/>
      <c r="J20" s="38">
        <f t="shared" ref="J20:J33" si="2">ROUND(W20*$J$18/5,2)*5</f>
        <v>0</v>
      </c>
      <c r="K20" s="38">
        <f t="shared" ref="K20:K33" si="3">ROUND(($B20+$C20)*K$18/5,2)*5</f>
        <v>0</v>
      </c>
      <c r="L20" s="3"/>
      <c r="M20" s="3"/>
      <c r="N20" s="38">
        <f t="shared" ref="N20:N33" si="4">F20-G20-H20-J20-K20-L20-M20-I20</f>
        <v>0</v>
      </c>
      <c r="O20" s="3"/>
      <c r="P20" s="37">
        <f t="shared" ref="P20:P33" si="5">N20+O20</f>
        <v>0</v>
      </c>
      <c r="Q20" s="39">
        <v>46023</v>
      </c>
      <c r="R20" s="13">
        <f>Q20+30</f>
        <v>46053</v>
      </c>
      <c r="S20" s="13">
        <f t="shared" ref="S20:S31" si="6">IF($R$4&gt;R20,0,IF($R$4&gt;Q20,$R$4,Q20))</f>
        <v>46023</v>
      </c>
      <c r="T20" s="13">
        <f t="shared" ref="T20:T31" si="7">IF(S20=0,0,IF($R$5&gt;R20,R20,IF(S20&gt;$R$5,(S20)-1,$R$5)))</f>
        <v>46053</v>
      </c>
      <c r="U20" s="40">
        <f>IF(S20=0,0,DAYS360(S20,T20,1)+1)</f>
        <v>30</v>
      </c>
      <c r="V20" s="40">
        <f>U20</f>
        <v>30</v>
      </c>
      <c r="W20" s="35">
        <f>IF(AA20&gt;AB20,AB20-Y19,AA20-Y19)</f>
        <v>0</v>
      </c>
      <c r="X20" s="35">
        <f>IF(AA20&lt;(AB20),0,IF(AA20&gt;(AB20+AC20),AC20-Z19,AA20-Z19-AB20))</f>
        <v>0</v>
      </c>
      <c r="Y20" s="35">
        <f>W20</f>
        <v>0</v>
      </c>
      <c r="Z20" s="35">
        <f>X20</f>
        <v>0</v>
      </c>
      <c r="AA20" s="35">
        <f>B20+C20</f>
        <v>0</v>
      </c>
      <c r="AB20" s="35">
        <f t="shared" ref="AB20:AB33" si="8">ALVMAX/360*V20</f>
        <v>12350</v>
      </c>
      <c r="AC20" s="35">
        <f t="shared" ref="AC20:AC33" si="9">(ALVMAX2/360*V20)-AB20</f>
        <v>8320983.2500000009</v>
      </c>
    </row>
    <row r="21" spans="1:29" x14ac:dyDescent="0.3">
      <c r="A21" s="36">
        <v>38411</v>
      </c>
      <c r="B21" s="3"/>
      <c r="C21" s="3"/>
      <c r="D21" s="3"/>
      <c r="E21" s="3"/>
      <c r="F21" s="37">
        <f t="shared" si="0"/>
        <v>0</v>
      </c>
      <c r="G21" s="38">
        <f t="shared" ref="G21:G33" si="10">ROUND(B21*$G$18/5,2)*5</f>
        <v>0</v>
      </c>
      <c r="H21" s="38">
        <f t="shared" si="1"/>
        <v>0</v>
      </c>
      <c r="I21" s="3"/>
      <c r="J21" s="38">
        <f t="shared" si="2"/>
        <v>0</v>
      </c>
      <c r="K21" s="38">
        <f t="shared" si="3"/>
        <v>0</v>
      </c>
      <c r="L21" s="3"/>
      <c r="M21" s="3"/>
      <c r="N21" s="38">
        <f t="shared" si="4"/>
        <v>0</v>
      </c>
      <c r="O21" s="3"/>
      <c r="P21" s="37">
        <f t="shared" si="5"/>
        <v>0</v>
      </c>
      <c r="Q21" s="13">
        <f t="shared" ref="Q21:Q31" si="11">R20+1</f>
        <v>46054</v>
      </c>
      <c r="R21" s="39">
        <v>46081</v>
      </c>
      <c r="S21" s="13">
        <f t="shared" si="6"/>
        <v>46054</v>
      </c>
      <c r="T21" s="13">
        <f t="shared" si="7"/>
        <v>46081</v>
      </c>
      <c r="U21" s="40">
        <f>IF(S21=0,0,IF(R21=T21,DAYS360(S21,T21,1)+3,DAYS360(S21,T21,1)+1))</f>
        <v>30</v>
      </c>
      <c r="V21" s="40">
        <f t="shared" ref="V21:V33" si="12">V20+U21</f>
        <v>60</v>
      </c>
      <c r="W21" s="35">
        <f>IF(AA21&gt;AB21,AB21-Y20,AA21-Y20)</f>
        <v>0</v>
      </c>
      <c r="X21" s="35">
        <f>IF(AA21&lt;(AB21),0,IF(AA21&gt;(AB21+AC21),AC21-Z20,AA21-Z20-AB21))</f>
        <v>0</v>
      </c>
      <c r="Y21" s="35">
        <f t="shared" ref="Y21:Y33" si="13">Y20+W21</f>
        <v>0</v>
      </c>
      <c r="Z21" s="35">
        <f>X21+Z20</f>
        <v>0</v>
      </c>
      <c r="AA21" s="35">
        <f t="shared" ref="AA21:AA33" si="14">AA20+B21+C21</f>
        <v>0</v>
      </c>
      <c r="AB21" s="35">
        <f t="shared" si="8"/>
        <v>24700</v>
      </c>
      <c r="AC21" s="35">
        <f t="shared" si="9"/>
        <v>16641966.500000002</v>
      </c>
    </row>
    <row r="22" spans="1:29" x14ac:dyDescent="0.3">
      <c r="A22" s="36">
        <v>38442</v>
      </c>
      <c r="B22" s="3"/>
      <c r="C22" s="3"/>
      <c r="D22" s="3"/>
      <c r="E22" s="3"/>
      <c r="F22" s="37">
        <f t="shared" si="0"/>
        <v>0</v>
      </c>
      <c r="G22" s="38">
        <f t="shared" si="10"/>
        <v>0</v>
      </c>
      <c r="H22" s="38">
        <f t="shared" si="1"/>
        <v>0</v>
      </c>
      <c r="I22" s="3"/>
      <c r="J22" s="38">
        <f t="shared" si="2"/>
        <v>0</v>
      </c>
      <c r="K22" s="38">
        <f t="shared" si="3"/>
        <v>0</v>
      </c>
      <c r="L22" s="3"/>
      <c r="M22" s="3"/>
      <c r="N22" s="38">
        <f t="shared" si="4"/>
        <v>0</v>
      </c>
      <c r="O22" s="3"/>
      <c r="P22" s="37">
        <f t="shared" si="5"/>
        <v>0</v>
      </c>
      <c r="Q22" s="13">
        <f>R21+1</f>
        <v>46082</v>
      </c>
      <c r="R22" s="13">
        <f>Q22+30</f>
        <v>46112</v>
      </c>
      <c r="S22" s="13">
        <f t="shared" si="6"/>
        <v>46082</v>
      </c>
      <c r="T22" s="13">
        <f t="shared" si="7"/>
        <v>46112</v>
      </c>
      <c r="U22" s="40">
        <f>IF(S22=0,0,IF(T22=R21,DAYS360(S22,T22,1)+3,DAYS360(S22,T22,1)+1))</f>
        <v>30</v>
      </c>
      <c r="V22" s="40">
        <f t="shared" si="12"/>
        <v>90</v>
      </c>
      <c r="W22" s="35">
        <f>IF(AA22&gt;AB22,AB22-Y21,AA22-Y21)</f>
        <v>0</v>
      </c>
      <c r="X22" s="35">
        <f t="shared" ref="X22:X33" si="15">IF(AA22&lt;(AB22),0,IF(AA22&gt;(AB22+AC22),AC22-Z21,AA22-Z21-AB22))</f>
        <v>0</v>
      </c>
      <c r="Y22" s="35">
        <f t="shared" si="13"/>
        <v>0</v>
      </c>
      <c r="Z22" s="35">
        <f t="shared" ref="Z22:Z33" si="16">X22+Z21</f>
        <v>0</v>
      </c>
      <c r="AA22" s="35">
        <f t="shared" si="14"/>
        <v>0</v>
      </c>
      <c r="AB22" s="35">
        <f t="shared" si="8"/>
        <v>37050</v>
      </c>
      <c r="AC22" s="35">
        <f t="shared" si="9"/>
        <v>24962949.750000004</v>
      </c>
    </row>
    <row r="23" spans="1:29" x14ac:dyDescent="0.3">
      <c r="A23" s="36">
        <v>38472</v>
      </c>
      <c r="B23" s="3"/>
      <c r="C23" s="3"/>
      <c r="D23" s="3"/>
      <c r="E23" s="3"/>
      <c r="F23" s="37">
        <f t="shared" si="0"/>
        <v>0</v>
      </c>
      <c r="G23" s="38">
        <f t="shared" si="10"/>
        <v>0</v>
      </c>
      <c r="H23" s="38">
        <f t="shared" si="1"/>
        <v>0</v>
      </c>
      <c r="I23" s="3"/>
      <c r="J23" s="38">
        <f t="shared" si="2"/>
        <v>0</v>
      </c>
      <c r="K23" s="38">
        <f t="shared" si="3"/>
        <v>0</v>
      </c>
      <c r="L23" s="3"/>
      <c r="M23" s="3"/>
      <c r="N23" s="38">
        <f t="shared" si="4"/>
        <v>0</v>
      </c>
      <c r="O23" s="3"/>
      <c r="P23" s="37">
        <f t="shared" si="5"/>
        <v>0</v>
      </c>
      <c r="Q23" s="13">
        <f t="shared" si="11"/>
        <v>46113</v>
      </c>
      <c r="R23" s="13">
        <f>Q23+29</f>
        <v>46142</v>
      </c>
      <c r="S23" s="13">
        <f t="shared" si="6"/>
        <v>46113</v>
      </c>
      <c r="T23" s="13">
        <f t="shared" si="7"/>
        <v>46142</v>
      </c>
      <c r="U23" s="40">
        <f t="shared" ref="U23:U31" si="17">IF(S23=0,0,DAYS360(S23,T23,1)+1)</f>
        <v>30</v>
      </c>
      <c r="V23" s="40">
        <f t="shared" si="12"/>
        <v>120</v>
      </c>
      <c r="W23" s="35">
        <f t="shared" ref="W23:W33" si="18">IF(AA23&gt;AB23,AB23-Y22,AA23-Y22)</f>
        <v>0</v>
      </c>
      <c r="X23" s="35">
        <f t="shared" si="15"/>
        <v>0</v>
      </c>
      <c r="Y23" s="35">
        <f t="shared" si="13"/>
        <v>0</v>
      </c>
      <c r="Z23" s="35">
        <f t="shared" si="16"/>
        <v>0</v>
      </c>
      <c r="AA23" s="35">
        <f t="shared" si="14"/>
        <v>0</v>
      </c>
      <c r="AB23" s="35">
        <f t="shared" si="8"/>
        <v>49400</v>
      </c>
      <c r="AC23" s="35">
        <f t="shared" si="9"/>
        <v>33283933.000000004</v>
      </c>
    </row>
    <row r="24" spans="1:29" x14ac:dyDescent="0.3">
      <c r="A24" s="36">
        <v>38503</v>
      </c>
      <c r="B24" s="3"/>
      <c r="C24" s="3"/>
      <c r="D24" s="3"/>
      <c r="E24" s="3"/>
      <c r="F24" s="37">
        <f t="shared" si="0"/>
        <v>0</v>
      </c>
      <c r="G24" s="38">
        <f t="shared" si="10"/>
        <v>0</v>
      </c>
      <c r="H24" s="38">
        <f t="shared" si="1"/>
        <v>0</v>
      </c>
      <c r="I24" s="3"/>
      <c r="J24" s="38">
        <f t="shared" si="2"/>
        <v>0</v>
      </c>
      <c r="K24" s="38">
        <f t="shared" si="3"/>
        <v>0</v>
      </c>
      <c r="L24" s="3"/>
      <c r="M24" s="3"/>
      <c r="N24" s="38">
        <f t="shared" si="4"/>
        <v>0</v>
      </c>
      <c r="O24" s="3"/>
      <c r="P24" s="37">
        <f t="shared" si="5"/>
        <v>0</v>
      </c>
      <c r="Q24" s="13">
        <f t="shared" si="11"/>
        <v>46143</v>
      </c>
      <c r="R24" s="13">
        <f>Q24+30</f>
        <v>46173</v>
      </c>
      <c r="S24" s="13">
        <f t="shared" si="6"/>
        <v>46143</v>
      </c>
      <c r="T24" s="13">
        <f t="shared" si="7"/>
        <v>46173</v>
      </c>
      <c r="U24" s="40">
        <f t="shared" si="17"/>
        <v>30</v>
      </c>
      <c r="V24" s="40">
        <f t="shared" si="12"/>
        <v>150</v>
      </c>
      <c r="W24" s="35">
        <f t="shared" si="18"/>
        <v>0</v>
      </c>
      <c r="X24" s="35">
        <f t="shared" si="15"/>
        <v>0</v>
      </c>
      <c r="Y24" s="35">
        <f t="shared" si="13"/>
        <v>0</v>
      </c>
      <c r="Z24" s="35">
        <f t="shared" si="16"/>
        <v>0</v>
      </c>
      <c r="AA24" s="35">
        <f t="shared" si="14"/>
        <v>0</v>
      </c>
      <c r="AB24" s="35">
        <f t="shared" si="8"/>
        <v>61750</v>
      </c>
      <c r="AC24" s="35">
        <f t="shared" si="9"/>
        <v>41604916.25</v>
      </c>
    </row>
    <row r="25" spans="1:29" x14ac:dyDescent="0.3">
      <c r="A25" s="36">
        <v>38533</v>
      </c>
      <c r="B25" s="3"/>
      <c r="C25" s="3"/>
      <c r="D25" s="3"/>
      <c r="E25" s="3"/>
      <c r="F25" s="37">
        <f t="shared" si="0"/>
        <v>0</v>
      </c>
      <c r="G25" s="38">
        <f t="shared" si="10"/>
        <v>0</v>
      </c>
      <c r="H25" s="38">
        <f t="shared" si="1"/>
        <v>0</v>
      </c>
      <c r="I25" s="3"/>
      <c r="J25" s="38">
        <f t="shared" si="2"/>
        <v>0</v>
      </c>
      <c r="K25" s="38">
        <f t="shared" si="3"/>
        <v>0</v>
      </c>
      <c r="L25" s="3"/>
      <c r="M25" s="3"/>
      <c r="N25" s="38">
        <f t="shared" si="4"/>
        <v>0</v>
      </c>
      <c r="O25" s="3"/>
      <c r="P25" s="37">
        <f t="shared" si="5"/>
        <v>0</v>
      </c>
      <c r="Q25" s="13">
        <f t="shared" si="11"/>
        <v>46174</v>
      </c>
      <c r="R25" s="13">
        <f>Q25+29</f>
        <v>46203</v>
      </c>
      <c r="S25" s="13">
        <f t="shared" si="6"/>
        <v>46174</v>
      </c>
      <c r="T25" s="13">
        <f t="shared" si="7"/>
        <v>46203</v>
      </c>
      <c r="U25" s="40">
        <f t="shared" si="17"/>
        <v>30</v>
      </c>
      <c r="V25" s="40">
        <f t="shared" si="12"/>
        <v>180</v>
      </c>
      <c r="W25" s="35">
        <f t="shared" si="18"/>
        <v>0</v>
      </c>
      <c r="X25" s="35">
        <f t="shared" si="15"/>
        <v>0</v>
      </c>
      <c r="Y25" s="35">
        <f t="shared" si="13"/>
        <v>0</v>
      </c>
      <c r="Z25" s="35">
        <f t="shared" si="16"/>
        <v>0</v>
      </c>
      <c r="AA25" s="35">
        <f t="shared" si="14"/>
        <v>0</v>
      </c>
      <c r="AB25" s="35">
        <f t="shared" si="8"/>
        <v>74100</v>
      </c>
      <c r="AC25" s="35">
        <f t="shared" si="9"/>
        <v>49925899.500000007</v>
      </c>
    </row>
    <row r="26" spans="1:29" x14ac:dyDescent="0.3">
      <c r="A26" s="36">
        <v>38564</v>
      </c>
      <c r="B26" s="3"/>
      <c r="C26" s="3"/>
      <c r="D26" s="3"/>
      <c r="E26" s="3"/>
      <c r="F26" s="37">
        <f t="shared" si="0"/>
        <v>0</v>
      </c>
      <c r="G26" s="38">
        <f t="shared" si="10"/>
        <v>0</v>
      </c>
      <c r="H26" s="38">
        <f t="shared" si="1"/>
        <v>0</v>
      </c>
      <c r="I26" s="3"/>
      <c r="J26" s="38">
        <f t="shared" si="2"/>
        <v>0</v>
      </c>
      <c r="K26" s="38">
        <f t="shared" si="3"/>
        <v>0</v>
      </c>
      <c r="L26" s="3"/>
      <c r="M26" s="3"/>
      <c r="N26" s="38">
        <f t="shared" si="4"/>
        <v>0</v>
      </c>
      <c r="O26" s="3"/>
      <c r="P26" s="37">
        <f t="shared" si="5"/>
        <v>0</v>
      </c>
      <c r="Q26" s="13">
        <f t="shared" si="11"/>
        <v>46204</v>
      </c>
      <c r="R26" s="13">
        <f>Q26+30</f>
        <v>46234</v>
      </c>
      <c r="S26" s="13">
        <f t="shared" si="6"/>
        <v>46204</v>
      </c>
      <c r="T26" s="13">
        <f t="shared" si="7"/>
        <v>46234</v>
      </c>
      <c r="U26" s="40">
        <f t="shared" si="17"/>
        <v>30</v>
      </c>
      <c r="V26" s="40">
        <f t="shared" si="12"/>
        <v>210</v>
      </c>
      <c r="W26" s="35">
        <f t="shared" si="18"/>
        <v>0</v>
      </c>
      <c r="X26" s="35">
        <f t="shared" si="15"/>
        <v>0</v>
      </c>
      <c r="Y26" s="35">
        <f t="shared" si="13"/>
        <v>0</v>
      </c>
      <c r="Z26" s="35">
        <f t="shared" si="16"/>
        <v>0</v>
      </c>
      <c r="AA26" s="35">
        <f t="shared" si="14"/>
        <v>0</v>
      </c>
      <c r="AB26" s="35">
        <f t="shared" si="8"/>
        <v>86450</v>
      </c>
      <c r="AC26" s="35">
        <f t="shared" si="9"/>
        <v>58246882.750000007</v>
      </c>
    </row>
    <row r="27" spans="1:29" x14ac:dyDescent="0.3">
      <c r="A27" s="36">
        <v>38595</v>
      </c>
      <c r="B27" s="3"/>
      <c r="C27" s="3"/>
      <c r="D27" s="3"/>
      <c r="E27" s="3"/>
      <c r="F27" s="37">
        <f t="shared" si="0"/>
        <v>0</v>
      </c>
      <c r="G27" s="38">
        <f t="shared" si="10"/>
        <v>0</v>
      </c>
      <c r="H27" s="38">
        <f t="shared" si="1"/>
        <v>0</v>
      </c>
      <c r="I27" s="3"/>
      <c r="J27" s="38">
        <f t="shared" si="2"/>
        <v>0</v>
      </c>
      <c r="K27" s="38">
        <f t="shared" si="3"/>
        <v>0</v>
      </c>
      <c r="L27" s="3"/>
      <c r="M27" s="3"/>
      <c r="N27" s="38">
        <f t="shared" si="4"/>
        <v>0</v>
      </c>
      <c r="O27" s="3"/>
      <c r="P27" s="37">
        <f t="shared" si="5"/>
        <v>0</v>
      </c>
      <c r="Q27" s="13">
        <f t="shared" si="11"/>
        <v>46235</v>
      </c>
      <c r="R27" s="13">
        <f>Q27+30</f>
        <v>46265</v>
      </c>
      <c r="S27" s="13">
        <f t="shared" si="6"/>
        <v>46235</v>
      </c>
      <c r="T27" s="13">
        <f t="shared" si="7"/>
        <v>46265</v>
      </c>
      <c r="U27" s="40">
        <f t="shared" si="17"/>
        <v>30</v>
      </c>
      <c r="V27" s="40">
        <f t="shared" si="12"/>
        <v>240</v>
      </c>
      <c r="W27" s="35">
        <f t="shared" si="18"/>
        <v>0</v>
      </c>
      <c r="X27" s="35">
        <f t="shared" si="15"/>
        <v>0</v>
      </c>
      <c r="Y27" s="35">
        <f t="shared" si="13"/>
        <v>0</v>
      </c>
      <c r="Z27" s="35">
        <f t="shared" si="16"/>
        <v>0</v>
      </c>
      <c r="AA27" s="35">
        <f t="shared" si="14"/>
        <v>0</v>
      </c>
      <c r="AB27" s="35">
        <f t="shared" si="8"/>
        <v>98800</v>
      </c>
      <c r="AC27" s="35">
        <f t="shared" si="9"/>
        <v>66567866.000000007</v>
      </c>
    </row>
    <row r="28" spans="1:29" x14ac:dyDescent="0.3">
      <c r="A28" s="36">
        <v>38625</v>
      </c>
      <c r="B28" s="3"/>
      <c r="C28" s="3"/>
      <c r="D28" s="3"/>
      <c r="E28" s="3"/>
      <c r="F28" s="37">
        <f t="shared" si="0"/>
        <v>0</v>
      </c>
      <c r="G28" s="38">
        <f t="shared" si="10"/>
        <v>0</v>
      </c>
      <c r="H28" s="38">
        <f t="shared" si="1"/>
        <v>0</v>
      </c>
      <c r="I28" s="3"/>
      <c r="J28" s="38">
        <f t="shared" si="2"/>
        <v>0</v>
      </c>
      <c r="K28" s="38">
        <f t="shared" si="3"/>
        <v>0</v>
      </c>
      <c r="L28" s="3"/>
      <c r="M28" s="3"/>
      <c r="N28" s="38">
        <f t="shared" si="4"/>
        <v>0</v>
      </c>
      <c r="O28" s="3"/>
      <c r="P28" s="37">
        <f t="shared" si="5"/>
        <v>0</v>
      </c>
      <c r="Q28" s="13">
        <f t="shared" si="11"/>
        <v>46266</v>
      </c>
      <c r="R28" s="13">
        <f>Q28+29</f>
        <v>46295</v>
      </c>
      <c r="S28" s="13">
        <f t="shared" si="6"/>
        <v>46266</v>
      </c>
      <c r="T28" s="13">
        <f t="shared" si="7"/>
        <v>46295</v>
      </c>
      <c r="U28" s="40">
        <f t="shared" si="17"/>
        <v>30</v>
      </c>
      <c r="V28" s="40">
        <f t="shared" si="12"/>
        <v>270</v>
      </c>
      <c r="W28" s="35">
        <f t="shared" si="18"/>
        <v>0</v>
      </c>
      <c r="X28" s="35">
        <f t="shared" si="15"/>
        <v>0</v>
      </c>
      <c r="Y28" s="35">
        <f t="shared" si="13"/>
        <v>0</v>
      </c>
      <c r="Z28" s="35">
        <f t="shared" si="16"/>
        <v>0</v>
      </c>
      <c r="AA28" s="35">
        <f t="shared" si="14"/>
        <v>0</v>
      </c>
      <c r="AB28" s="35">
        <f t="shared" si="8"/>
        <v>111150</v>
      </c>
      <c r="AC28" s="35">
        <f t="shared" si="9"/>
        <v>74888849.25</v>
      </c>
    </row>
    <row r="29" spans="1:29" x14ac:dyDescent="0.3">
      <c r="A29" s="36">
        <v>38656</v>
      </c>
      <c r="B29" s="3"/>
      <c r="C29" s="3"/>
      <c r="D29" s="3"/>
      <c r="E29" s="3"/>
      <c r="F29" s="37">
        <f t="shared" si="0"/>
        <v>0</v>
      </c>
      <c r="G29" s="38">
        <f t="shared" si="10"/>
        <v>0</v>
      </c>
      <c r="H29" s="38">
        <f t="shared" si="1"/>
        <v>0</v>
      </c>
      <c r="I29" s="3"/>
      <c r="J29" s="38">
        <f t="shared" si="2"/>
        <v>0</v>
      </c>
      <c r="K29" s="38">
        <f t="shared" si="3"/>
        <v>0</v>
      </c>
      <c r="L29" s="3"/>
      <c r="M29" s="3"/>
      <c r="N29" s="38">
        <f t="shared" si="4"/>
        <v>0</v>
      </c>
      <c r="O29" s="3"/>
      <c r="P29" s="37">
        <f t="shared" si="5"/>
        <v>0</v>
      </c>
      <c r="Q29" s="13">
        <f t="shared" si="11"/>
        <v>46296</v>
      </c>
      <c r="R29" s="13">
        <f>Q29+30</f>
        <v>46326</v>
      </c>
      <c r="S29" s="13">
        <f t="shared" si="6"/>
        <v>46296</v>
      </c>
      <c r="T29" s="13">
        <f t="shared" si="7"/>
        <v>46326</v>
      </c>
      <c r="U29" s="40">
        <f t="shared" si="17"/>
        <v>30</v>
      </c>
      <c r="V29" s="40">
        <f t="shared" si="12"/>
        <v>300</v>
      </c>
      <c r="W29" s="35">
        <f t="shared" si="18"/>
        <v>0</v>
      </c>
      <c r="X29" s="35">
        <f t="shared" si="15"/>
        <v>0</v>
      </c>
      <c r="Y29" s="35">
        <f t="shared" si="13"/>
        <v>0</v>
      </c>
      <c r="Z29" s="35">
        <f t="shared" si="16"/>
        <v>0</v>
      </c>
      <c r="AA29" s="35">
        <f t="shared" si="14"/>
        <v>0</v>
      </c>
      <c r="AB29" s="35">
        <f t="shared" si="8"/>
        <v>123500</v>
      </c>
      <c r="AC29" s="35">
        <f t="shared" si="9"/>
        <v>83209832.5</v>
      </c>
    </row>
    <row r="30" spans="1:29" x14ac:dyDescent="0.3">
      <c r="A30" s="36">
        <v>38686</v>
      </c>
      <c r="B30" s="3"/>
      <c r="C30" s="3"/>
      <c r="D30" s="3"/>
      <c r="E30" s="3"/>
      <c r="F30" s="37">
        <f t="shared" si="0"/>
        <v>0</v>
      </c>
      <c r="G30" s="38">
        <f t="shared" si="10"/>
        <v>0</v>
      </c>
      <c r="H30" s="38">
        <f t="shared" si="1"/>
        <v>0</v>
      </c>
      <c r="I30" s="3"/>
      <c r="J30" s="38">
        <f t="shared" si="2"/>
        <v>0</v>
      </c>
      <c r="K30" s="38">
        <f t="shared" si="3"/>
        <v>0</v>
      </c>
      <c r="L30" s="3"/>
      <c r="M30" s="3"/>
      <c r="N30" s="38">
        <f t="shared" si="4"/>
        <v>0</v>
      </c>
      <c r="O30" s="3"/>
      <c r="P30" s="37">
        <f t="shared" si="5"/>
        <v>0</v>
      </c>
      <c r="Q30" s="13">
        <f t="shared" si="11"/>
        <v>46327</v>
      </c>
      <c r="R30" s="13">
        <f>Q30+29</f>
        <v>46356</v>
      </c>
      <c r="S30" s="13">
        <f t="shared" si="6"/>
        <v>46327</v>
      </c>
      <c r="T30" s="13">
        <f t="shared" si="7"/>
        <v>46356</v>
      </c>
      <c r="U30" s="40">
        <f t="shared" si="17"/>
        <v>30</v>
      </c>
      <c r="V30" s="40">
        <f t="shared" si="12"/>
        <v>330</v>
      </c>
      <c r="W30" s="35">
        <f t="shared" si="18"/>
        <v>0</v>
      </c>
      <c r="X30" s="35">
        <f t="shared" si="15"/>
        <v>0</v>
      </c>
      <c r="Y30" s="35">
        <f t="shared" si="13"/>
        <v>0</v>
      </c>
      <c r="Z30" s="35">
        <f t="shared" si="16"/>
        <v>0</v>
      </c>
      <c r="AA30" s="35">
        <f t="shared" si="14"/>
        <v>0</v>
      </c>
      <c r="AB30" s="35">
        <f t="shared" si="8"/>
        <v>135850</v>
      </c>
      <c r="AC30" s="35">
        <f t="shared" si="9"/>
        <v>91530815.750000015</v>
      </c>
    </row>
    <row r="31" spans="1:29" x14ac:dyDescent="0.3">
      <c r="A31" s="36">
        <v>38717</v>
      </c>
      <c r="B31" s="3"/>
      <c r="C31" s="3"/>
      <c r="D31" s="3"/>
      <c r="E31" s="3"/>
      <c r="F31" s="37">
        <f t="shared" si="0"/>
        <v>0</v>
      </c>
      <c r="G31" s="38">
        <f t="shared" si="10"/>
        <v>0</v>
      </c>
      <c r="H31" s="38">
        <f t="shared" si="1"/>
        <v>0</v>
      </c>
      <c r="I31" s="3"/>
      <c r="J31" s="38">
        <f t="shared" si="2"/>
        <v>0</v>
      </c>
      <c r="K31" s="38">
        <f t="shared" si="3"/>
        <v>0</v>
      </c>
      <c r="L31" s="3"/>
      <c r="M31" s="3"/>
      <c r="N31" s="38">
        <f t="shared" si="4"/>
        <v>0</v>
      </c>
      <c r="O31" s="3"/>
      <c r="P31" s="37">
        <f t="shared" si="5"/>
        <v>0</v>
      </c>
      <c r="Q31" s="13">
        <f t="shared" si="11"/>
        <v>46357</v>
      </c>
      <c r="R31" s="13">
        <f>Q31+30</f>
        <v>46387</v>
      </c>
      <c r="S31" s="13">
        <f t="shared" si="6"/>
        <v>46357</v>
      </c>
      <c r="T31" s="13">
        <f t="shared" si="7"/>
        <v>46387</v>
      </c>
      <c r="U31" s="40">
        <f t="shared" si="17"/>
        <v>30</v>
      </c>
      <c r="V31" s="40">
        <f t="shared" si="12"/>
        <v>360</v>
      </c>
      <c r="W31" s="35">
        <f t="shared" si="18"/>
        <v>0</v>
      </c>
      <c r="X31" s="35">
        <f t="shared" si="15"/>
        <v>0</v>
      </c>
      <c r="Y31" s="35">
        <f t="shared" si="13"/>
        <v>0</v>
      </c>
      <c r="Z31" s="35">
        <f t="shared" si="16"/>
        <v>0</v>
      </c>
      <c r="AA31" s="35">
        <f t="shared" si="14"/>
        <v>0</v>
      </c>
      <c r="AB31" s="35">
        <f t="shared" si="8"/>
        <v>148200</v>
      </c>
      <c r="AC31" s="35">
        <f t="shared" si="9"/>
        <v>99851799.000000015</v>
      </c>
    </row>
    <row r="32" spans="1:29" x14ac:dyDescent="0.3">
      <c r="A32" s="42" t="s">
        <v>20</v>
      </c>
      <c r="B32" s="3"/>
      <c r="C32" s="3"/>
      <c r="D32" s="3"/>
      <c r="E32" s="3"/>
      <c r="F32" s="37">
        <f t="shared" si="0"/>
        <v>0</v>
      </c>
      <c r="G32" s="38">
        <f t="shared" si="10"/>
        <v>0</v>
      </c>
      <c r="H32" s="38">
        <f t="shared" si="1"/>
        <v>0</v>
      </c>
      <c r="I32" s="3"/>
      <c r="J32" s="38">
        <f t="shared" si="2"/>
        <v>0</v>
      </c>
      <c r="K32" s="38">
        <f t="shared" si="3"/>
        <v>0</v>
      </c>
      <c r="L32" s="3"/>
      <c r="M32" s="3"/>
      <c r="N32" s="38">
        <f t="shared" si="4"/>
        <v>0</v>
      </c>
      <c r="O32" s="3"/>
      <c r="P32" s="37">
        <f t="shared" si="5"/>
        <v>0</v>
      </c>
      <c r="Q32" s="13"/>
      <c r="R32" s="13"/>
      <c r="U32" s="40">
        <f>IF(S32=0,0,DAYS360(S32,T32,1)+1)</f>
        <v>0</v>
      </c>
      <c r="V32" s="40">
        <f t="shared" si="12"/>
        <v>360</v>
      </c>
      <c r="W32" s="35">
        <f t="shared" si="18"/>
        <v>0</v>
      </c>
      <c r="X32" s="35">
        <f t="shared" si="15"/>
        <v>0</v>
      </c>
      <c r="Y32" s="35">
        <f t="shared" si="13"/>
        <v>0</v>
      </c>
      <c r="Z32" s="35">
        <f t="shared" si="16"/>
        <v>0</v>
      </c>
      <c r="AA32" s="35">
        <f t="shared" si="14"/>
        <v>0</v>
      </c>
      <c r="AB32" s="35">
        <f t="shared" si="8"/>
        <v>148200</v>
      </c>
      <c r="AC32" s="35">
        <f t="shared" si="9"/>
        <v>99851799.000000015</v>
      </c>
    </row>
    <row r="33" spans="1:29" x14ac:dyDescent="0.3">
      <c r="A33" s="43" t="s">
        <v>21</v>
      </c>
      <c r="B33" s="3"/>
      <c r="C33" s="3"/>
      <c r="D33" s="3"/>
      <c r="E33" s="3"/>
      <c r="F33" s="37">
        <f t="shared" si="0"/>
        <v>0</v>
      </c>
      <c r="G33" s="38">
        <f t="shared" si="10"/>
        <v>0</v>
      </c>
      <c r="H33" s="38">
        <f t="shared" si="1"/>
        <v>0</v>
      </c>
      <c r="I33" s="3"/>
      <c r="J33" s="38">
        <f t="shared" si="2"/>
        <v>0</v>
      </c>
      <c r="K33" s="38">
        <f t="shared" si="3"/>
        <v>0</v>
      </c>
      <c r="L33" s="3"/>
      <c r="M33" s="3"/>
      <c r="N33" s="38">
        <f t="shared" si="4"/>
        <v>0</v>
      </c>
      <c r="O33" s="3"/>
      <c r="P33" s="37">
        <f t="shared" si="5"/>
        <v>0</v>
      </c>
      <c r="Q33" s="13"/>
      <c r="R33" s="13"/>
      <c r="U33" s="40">
        <f>IF(S33=0,0,DAYS360(S33,T33,1)+1)</f>
        <v>0</v>
      </c>
      <c r="V33" s="40">
        <f t="shared" si="12"/>
        <v>360</v>
      </c>
      <c r="W33" s="35">
        <f t="shared" si="18"/>
        <v>0</v>
      </c>
      <c r="X33" s="35">
        <f t="shared" si="15"/>
        <v>0</v>
      </c>
      <c r="Y33" s="35">
        <f t="shared" si="13"/>
        <v>0</v>
      </c>
      <c r="Z33" s="35">
        <f t="shared" si="16"/>
        <v>0</v>
      </c>
      <c r="AA33" s="35">
        <f t="shared" si="14"/>
        <v>0</v>
      </c>
      <c r="AB33" s="35">
        <f t="shared" si="8"/>
        <v>148200</v>
      </c>
      <c r="AC33" s="35">
        <f t="shared" si="9"/>
        <v>99851799.000000015</v>
      </c>
    </row>
    <row r="34" spans="1:29" s="31" customFormat="1" x14ac:dyDescent="0.3">
      <c r="A34" s="30"/>
      <c r="B34" s="30"/>
      <c r="C34" s="30"/>
      <c r="D34" s="30"/>
      <c r="E34" s="30"/>
      <c r="F34" s="30"/>
      <c r="G34" s="34"/>
      <c r="H34" s="34"/>
      <c r="I34" s="30"/>
      <c r="J34" s="34"/>
      <c r="K34" s="34"/>
      <c r="L34" s="34"/>
      <c r="M34" s="34"/>
      <c r="N34" s="30"/>
      <c r="O34" s="30"/>
      <c r="P34" s="30"/>
      <c r="U34" s="44"/>
      <c r="V34" s="44"/>
      <c r="W34" s="44"/>
      <c r="X34" s="44"/>
      <c r="Y34" s="44"/>
      <c r="Z34" s="35"/>
    </row>
    <row r="35" spans="1:29" s="48" customFormat="1" ht="17.25" thickBot="1" x14ac:dyDescent="0.35">
      <c r="A35" s="45" t="s">
        <v>0</v>
      </c>
      <c r="B35" s="46">
        <f>SUM(B20:B33)</f>
        <v>0</v>
      </c>
      <c r="C35" s="46">
        <f t="shared" ref="C35:P35" si="19">SUM(C20:C33)</f>
        <v>0</v>
      </c>
      <c r="D35" s="46">
        <f t="shared" si="19"/>
        <v>0</v>
      </c>
      <c r="E35" s="46">
        <f t="shared" si="19"/>
        <v>0</v>
      </c>
      <c r="F35" s="46">
        <f t="shared" si="19"/>
        <v>0</v>
      </c>
      <c r="G35" s="46">
        <f t="shared" si="19"/>
        <v>0</v>
      </c>
      <c r="H35" s="46">
        <f t="shared" si="19"/>
        <v>0</v>
      </c>
      <c r="I35" s="46">
        <f t="shared" si="19"/>
        <v>0</v>
      </c>
      <c r="J35" s="46">
        <f t="shared" si="19"/>
        <v>0</v>
      </c>
      <c r="K35" s="46">
        <f t="shared" si="19"/>
        <v>0</v>
      </c>
      <c r="L35" s="46">
        <f t="shared" si="19"/>
        <v>0</v>
      </c>
      <c r="M35" s="46">
        <f t="shared" si="19"/>
        <v>0</v>
      </c>
      <c r="N35" s="46">
        <f t="shared" si="19"/>
        <v>0</v>
      </c>
      <c r="O35" s="46">
        <f t="shared" si="19"/>
        <v>0</v>
      </c>
      <c r="P35" s="46">
        <f t="shared" si="19"/>
        <v>0</v>
      </c>
      <c r="Q35" s="47"/>
      <c r="U35" s="49">
        <f>SUM(U20:U34)</f>
        <v>360</v>
      </c>
      <c r="V35" s="49"/>
      <c r="W35" s="35">
        <f>SUM(W20:W31)</f>
        <v>0</v>
      </c>
      <c r="X35" s="35">
        <f>SUM(X20:X31)</f>
        <v>0</v>
      </c>
      <c r="Y35" s="49"/>
      <c r="Z35" s="49"/>
    </row>
    <row r="36" spans="1:29" s="50" customFormat="1" ht="15.75" customHeight="1" thickTop="1" x14ac:dyDescent="0.15">
      <c r="B36" s="51"/>
      <c r="C36" s="51"/>
      <c r="D36" s="51"/>
      <c r="E36" s="51"/>
      <c r="F36" s="105" t="str">
        <f>IF(H36="","","Total AHV+ALV:")</f>
        <v/>
      </c>
      <c r="G36" s="105"/>
      <c r="H36" s="92" t="str">
        <f>IF(G35=0,"",G35+H35)</f>
        <v/>
      </c>
      <c r="I36" s="105" t="str">
        <f>IF(H36="","","Total AHV+ALV+NBU:")</f>
        <v/>
      </c>
      <c r="J36" s="105"/>
      <c r="K36" s="105"/>
      <c r="L36" s="92" t="str">
        <f>IF(G35=0,"",H36+J35)</f>
        <v/>
      </c>
      <c r="M36" s="51"/>
      <c r="N36" s="51"/>
      <c r="O36" s="51"/>
      <c r="P36" s="51"/>
      <c r="Q36" s="51"/>
      <c r="R36" s="51"/>
      <c r="V36" s="52"/>
      <c r="W36" s="52"/>
      <c r="X36" s="52"/>
      <c r="Y36" s="52"/>
      <c r="Z36" s="52"/>
      <c r="AA36" s="52"/>
    </row>
    <row r="37" spans="1:29" x14ac:dyDescent="0.3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29" x14ac:dyDescent="0.3">
      <c r="A38" s="48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9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53"/>
      <c r="S39" s="13">
        <f>R31+1</f>
        <v>46388</v>
      </c>
    </row>
    <row r="40" spans="1:29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53"/>
    </row>
    <row r="41" spans="1:29" x14ac:dyDescent="0.3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  <c r="R41" s="53"/>
    </row>
    <row r="42" spans="1:29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53"/>
    </row>
    <row r="43" spans="1:29" x14ac:dyDescent="0.3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4"/>
      <c r="R43" s="53"/>
    </row>
    <row r="44" spans="1:29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</row>
    <row r="45" spans="1:29" x14ac:dyDescent="0.3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4"/>
    </row>
    <row r="46" spans="1:29" x14ac:dyDescent="0.3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</row>
    <row r="47" spans="1:29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50" spans="1:17" x14ac:dyDescent="0.3">
      <c r="A50" s="48"/>
      <c r="Q50" s="57"/>
    </row>
    <row r="51" spans="1:17" x14ac:dyDescent="0.3">
      <c r="A51" s="58"/>
      <c r="H51" s="59"/>
      <c r="Q51" s="57"/>
    </row>
    <row r="52" spans="1:17" x14ac:dyDescent="0.3">
      <c r="A52" s="60"/>
      <c r="Q52" s="61"/>
    </row>
    <row r="54" spans="1:17" x14ac:dyDescent="0.3">
      <c r="A54" s="48" t="s">
        <v>36</v>
      </c>
      <c r="Q54" s="53"/>
    </row>
    <row r="55" spans="1:17" x14ac:dyDescent="0.3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</row>
    <row r="56" spans="1:17" s="22" customFormat="1" x14ac:dyDescent="0.3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s="22" customFormat="1" x14ac:dyDescent="0.3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spans="1:17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spans="1:17" s="22" customFormat="1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</row>
    <row r="60" spans="1:17" s="22" customFormat="1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7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4"/>
    </row>
    <row r="62" spans="1:17" s="22" customFormat="1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s="22" customFormat="1" x14ac:dyDescent="0.3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7" x14ac:dyDescent="0.3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</row>
    <row r="65" spans="1:17" s="22" customFormat="1" x14ac:dyDescent="0.3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7" s="22" customFormat="1" x14ac:dyDescent="0.3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</row>
    <row r="67" spans="1:17" s="22" customFormat="1" ht="14.25" x14ac:dyDescent="0.25"/>
    <row r="68" spans="1:17" s="22" customFormat="1" ht="14.25" x14ac:dyDescent="0.25"/>
  </sheetData>
  <sheetProtection algorithmName="SHA-512" hashValue="yz2QjA+5FKBe0XOsW5hwwHPqV9O3QWWQ8o3bs2u0IQaJJm10nEKStfeyd5UWOa3cymOJXx0UMyUPUHU70Sp1vg==" saltValue="pVDMOIy/2cQO9ne8UTq/VQ==" spinCount="100000" sheet="1" objects="1" scenarios="1"/>
  <mergeCells count="49"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H4:I4"/>
    <mergeCell ref="C5:E5"/>
    <mergeCell ref="H5:I5"/>
    <mergeCell ref="C6:E6"/>
    <mergeCell ref="C4:E4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A57:Q57"/>
    <mergeCell ref="A58:Q58"/>
    <mergeCell ref="A59:Q59"/>
    <mergeCell ref="A65:Q65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8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6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77</vt:i4>
      </vt:variant>
    </vt:vector>
  </HeadingPairs>
  <TitlesOfParts>
    <vt:vector size="99" baseType="lpstr">
      <vt:lpstr>Zusammenstellung</vt:lpstr>
      <vt:lpstr>Ang1</vt:lpstr>
      <vt:lpstr>Ang2</vt:lpstr>
      <vt:lpstr>Ang3</vt:lpstr>
      <vt:lpstr>Ang4</vt:lpstr>
      <vt:lpstr>Ang5</vt:lpstr>
      <vt:lpstr>Ang6</vt:lpstr>
      <vt:lpstr>Ang7</vt:lpstr>
      <vt:lpstr>Ang8</vt:lpstr>
      <vt:lpstr>Ang9</vt:lpstr>
      <vt:lpstr>Ang10</vt:lpstr>
      <vt:lpstr>Ang11</vt:lpstr>
      <vt:lpstr>Ang12</vt:lpstr>
      <vt:lpstr>Ang13</vt:lpstr>
      <vt:lpstr>Ang14</vt:lpstr>
      <vt:lpstr>Ang15</vt:lpstr>
      <vt:lpstr>Ang16</vt:lpstr>
      <vt:lpstr>Ang17</vt:lpstr>
      <vt:lpstr>Ang18</vt:lpstr>
      <vt:lpstr>Ang19</vt:lpstr>
      <vt:lpstr>Ang20</vt:lpstr>
      <vt:lpstr>Monatstotal</vt:lpstr>
      <vt:lpstr>'Ang12'!adsfsafsf</vt:lpstr>
      <vt:lpstr>'Ang11'!afdasf</vt:lpstr>
      <vt:lpstr>'Ang5'!affafee</vt:lpstr>
      <vt:lpstr>AHV</vt:lpstr>
      <vt:lpstr>ALV</vt:lpstr>
      <vt:lpstr>ALVMAX</vt:lpstr>
      <vt:lpstr>ALVMAX2</vt:lpstr>
      <vt:lpstr>'Ang4'!asfdsfsfs</vt:lpstr>
      <vt:lpstr>'Ang1'!dfadf</vt:lpstr>
      <vt:lpstr>'Ang1'!Druckbereich</vt:lpstr>
      <vt:lpstr>'Ang10'!Druckbereich</vt:lpstr>
      <vt:lpstr>'Ang11'!Druckbereich</vt:lpstr>
      <vt:lpstr>'Ang12'!Druckbereich</vt:lpstr>
      <vt:lpstr>'Ang13'!Druckbereich</vt:lpstr>
      <vt:lpstr>'Ang14'!Druckbereich</vt:lpstr>
      <vt:lpstr>'Ang15'!Druckbereich</vt:lpstr>
      <vt:lpstr>'Ang16'!Druckbereich</vt:lpstr>
      <vt:lpstr>'Ang17'!Druckbereich</vt:lpstr>
      <vt:lpstr>'Ang18'!Druckbereich</vt:lpstr>
      <vt:lpstr>'Ang19'!Druckbereich</vt:lpstr>
      <vt:lpstr>'Ang2'!Druckbereich</vt:lpstr>
      <vt:lpstr>'Ang20'!Druckbereich</vt:lpstr>
      <vt:lpstr>'Ang3'!Druckbereich</vt:lpstr>
      <vt:lpstr>'Ang4'!Druckbereich</vt:lpstr>
      <vt:lpstr>'Ang5'!Druckbereich</vt:lpstr>
      <vt:lpstr>'Ang6'!Druckbereich</vt:lpstr>
      <vt:lpstr>'Ang7'!Druckbereich</vt:lpstr>
      <vt:lpstr>'Ang8'!Druckbereich</vt:lpstr>
      <vt:lpstr>'Ang9'!Druckbereich</vt:lpstr>
      <vt:lpstr>Monatstotal!Druckbereich</vt:lpstr>
      <vt:lpstr>Zusammenstellung!Druckbereich</vt:lpstr>
      <vt:lpstr>'Ang20'!eaasfaeae</vt:lpstr>
      <vt:lpstr>'Ang3'!earetgaf</vt:lpstr>
      <vt:lpstr>'Ang13'!eeee</vt:lpstr>
      <vt:lpstr>'Ang7'!eeee</vt:lpstr>
      <vt:lpstr>'Ang8'!eeee</vt:lpstr>
      <vt:lpstr>'Ang9'!eeee</vt:lpstr>
      <vt:lpstr>'Ang6'!eeeee</vt:lpstr>
      <vt:lpstr>'Ang2'!egagas</vt:lpstr>
      <vt:lpstr>Zusammenstellung!eraffaf</vt:lpstr>
      <vt:lpstr>'Ang17'!ewrq</vt:lpstr>
      <vt:lpstr>'Ang18'!eww</vt:lpstr>
      <vt:lpstr>Firma</vt:lpstr>
      <vt:lpstr>Jahr</vt:lpstr>
      <vt:lpstr>KTG</vt:lpstr>
      <vt:lpstr>KTGW</vt:lpstr>
      <vt:lpstr>NBU</vt:lpstr>
      <vt:lpstr>Ort</vt:lpstr>
      <vt:lpstr>'Ang1'!Print_Area</vt:lpstr>
      <vt:lpstr>'Ang10'!Print_Area</vt:lpstr>
      <vt:lpstr>'Ang11'!Print_Area</vt:lpstr>
      <vt:lpstr>'Ang12'!Print_Area</vt:lpstr>
      <vt:lpstr>'Ang13'!Print_Area</vt:lpstr>
      <vt:lpstr>'Ang14'!Print_Area</vt:lpstr>
      <vt:lpstr>'Ang15'!Print_Area</vt:lpstr>
      <vt:lpstr>'Ang16'!Print_Area</vt:lpstr>
      <vt:lpstr>'Ang17'!Print_Area</vt:lpstr>
      <vt:lpstr>'Ang18'!Print_Area</vt:lpstr>
      <vt:lpstr>'Ang19'!Print_Area</vt:lpstr>
      <vt:lpstr>'Ang2'!Print_Area</vt:lpstr>
      <vt:lpstr>'Ang20'!Print_Area</vt:lpstr>
      <vt:lpstr>'Ang3'!Print_Area</vt:lpstr>
      <vt:lpstr>'Ang4'!Print_Area</vt:lpstr>
      <vt:lpstr>'Ang5'!Print_Area</vt:lpstr>
      <vt:lpstr>'Ang6'!Print_Area</vt:lpstr>
      <vt:lpstr>'Ang7'!Print_Area</vt:lpstr>
      <vt:lpstr>'Ang8'!Print_Area</vt:lpstr>
      <vt:lpstr>'Ang9'!Print_Area</vt:lpstr>
      <vt:lpstr>Monatstotal!Print_Area</vt:lpstr>
      <vt:lpstr>Zusammenstellung!Print_Area</vt:lpstr>
      <vt:lpstr>'Ang10'!sdfasdf</vt:lpstr>
      <vt:lpstr>Version</vt:lpstr>
      <vt:lpstr>'Ang15'!wee</vt:lpstr>
      <vt:lpstr>'Ang16'!wer</vt:lpstr>
      <vt:lpstr>Monatstotal!werewr</vt:lpstr>
      <vt:lpstr>'Ang19'!wrewr</vt:lpstr>
      <vt:lpstr>'Ang14'!wwww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Roniger</dc:creator>
  <cp:lastModifiedBy>Cassandra Brunner</cp:lastModifiedBy>
  <cp:lastPrinted>2025-01-31T16:46:12Z</cp:lastPrinted>
  <dcterms:created xsi:type="dcterms:W3CDTF">2016-01-05T08:20:05Z</dcterms:created>
  <dcterms:modified xsi:type="dcterms:W3CDTF">2026-01-06T12:41:10Z</dcterms:modified>
</cp:coreProperties>
</file>