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4"/>
    <sheet state="visible" name="2024" sheetId="2" r:id="rId5"/>
    <sheet state="visible" name="2023" sheetId="3" r:id="rId6"/>
  </sheets>
  <definedNames>
    <definedName hidden="1" localSheetId="1" name="_xlnm._FilterDatabase">'2024'!$L$21:$L$30</definedName>
    <definedName hidden="1" localSheetId="2" name="_xlnm._FilterDatabase">'2023'!$L$21:$L$30</definedName>
  </definedNames>
  <calcPr/>
</workbook>
</file>

<file path=xl/sharedStrings.xml><?xml version="1.0" encoding="utf-8"?>
<sst xmlns="http://schemas.openxmlformats.org/spreadsheetml/2006/main" count="251" uniqueCount="46">
  <si>
    <r>
      <rPr>
        <rFont val="Montserrat"/>
        <b/>
        <color rgb="FFFF9900"/>
        <sz val="12.0"/>
      </rPr>
      <t xml:space="preserve">Website: </t>
    </r>
    <r>
      <rPr>
        <rFont val="Montserrat"/>
        <b/>
        <color rgb="FF1155CC"/>
        <sz val="12.0"/>
        <u/>
      </rPr>
      <t>www.pamelr.com</t>
    </r>
  </si>
  <si>
    <t>I run subscription as well. This is not included in the figure.</t>
  </si>
  <si>
    <t>Income</t>
  </si>
  <si>
    <t xml:space="preserve">January 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</si>
  <si>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</si>
  <si>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</si>
  <si>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</si>
  <si>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</si>
  <si>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</si>
  <si>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</si>
  <si>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</si>
  <si>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</si>
  <si>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</si>
  <si>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</si>
  <si>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</si>
  <si>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</si>
  <si>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Sales</t>
  </si>
  <si>
    <t>Refunds</t>
  </si>
  <si>
    <t>Chargebacks</t>
  </si>
  <si>
    <t>Total Income</t>
  </si>
  <si>
    <t>Cost of Goods</t>
  </si>
  <si>
    <t>Product Costs + Shipping</t>
  </si>
  <si>
    <t xml:space="preserve">Gross Profit </t>
  </si>
  <si>
    <t>Expenses</t>
  </si>
  <si>
    <t>TikTok</t>
  </si>
  <si>
    <t>Google</t>
  </si>
  <si>
    <t>Facebook</t>
  </si>
  <si>
    <t>Snapchat</t>
  </si>
  <si>
    <t>Pinterest</t>
  </si>
  <si>
    <t>Processing Fees (weighted average of 2.5%)</t>
  </si>
  <si>
    <t>Content Costs</t>
  </si>
  <si>
    <t>Shopify Bill (I got Bill credits from sales)</t>
  </si>
  <si>
    <t>(Klaviyo, TripleWhale)</t>
  </si>
  <si>
    <t xml:space="preserve">3rd Party Softwares </t>
  </si>
  <si>
    <t>Virtual Assistant(s)</t>
  </si>
  <si>
    <t>Email Agency</t>
  </si>
  <si>
    <t>*ADD MORE ROWS IF NEEDED*</t>
  </si>
  <si>
    <t>Total Expenses</t>
  </si>
  <si>
    <t>Profit</t>
  </si>
  <si>
    <t>Total Net Profit</t>
  </si>
  <si>
    <t>Net Profit</t>
  </si>
  <si>
    <t>Total Spent Per Traffic Source</t>
  </si>
  <si>
    <t>Google Adwords</t>
  </si>
  <si>
    <t>Tiktok</t>
  </si>
  <si>
    <t>Processing Fees</t>
  </si>
  <si>
    <t xml:space="preserve">Shopify Bill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</si>
</sst>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&quot;$&quot;#,##0.00"/>
  </numFmts>
  <fonts count="16">
    <font>
      <sz val="10.0"/>
      <color rgb="FF000000"/>
      <name val="Calibri"/>
      <scheme val="minor"/>
    </font>
    <font>
      <b/>
      <u/>
      <sz val="12.0"/>
      <color rgb="FFFF9900"/>
      <name val="Montserrat"/>
    </font>
    <font>
      <color theme="1"/>
      <name val="Montserrat"/>
    </font>
    <font>
      <b/>
      <i/>
      <u/>
      <color theme="1"/>
      <name val="Montserrat"/>
    </font>
    <font>
      <b/>
      <color rgb="FFFFFFFF"/>
      <name val="Montserrat"/>
    </font>
    <font>
      <sz val="9.0"/>
      <color rgb="FF303030"/>
      <name val="Inter"/>
    </font>
    <font>
      <sz val="10.0"/>
      <color rgb="FF303030"/>
      <name val="Montserrat"/>
    </font>
    <font>
      <sz val="10.0"/>
      <color theme="1"/>
      <name val="Montserrat"/>
    </font>
    <font>
      <sz val="10.0"/>
      <color rgb="FF000000"/>
      <name val="Montserrat"/>
    </font>
    <font>
      <b/>
      <color theme="1"/>
      <name val="Montserrat"/>
    </font>
    <font>
      <sz val="9.0"/>
      <color rgb="FF000000"/>
      <name val="&quot;Aptos Narrow&quot;"/>
    </font>
    <font>
      <b/>
      <sz val="10.0"/>
      <color theme="1"/>
      <name val="Montserrat"/>
    </font>
    <font>
      <sz val="10.0"/>
      <color rgb="FF1C2B33"/>
      <name val="Montserrat"/>
    </font>
    <font>
      <color rgb="FF000000"/>
      <name val="Montserrat"/>
    </font>
    <font>
      <b/>
      <sz val="12.0"/>
      <color rgb="FFFF9900"/>
      <name val="Montserrat"/>
    </font>
    <font>
      <i/>
      <u/>
      <color theme="1"/>
      <name val="Montserrat"/>
    </font>
  </fonts>
  <fills count="8">
    <fill>
      <patternFill patternType="none"/>
    </fill>
    <fill>
      <patternFill patternType="lightGray"/>
    </fill>
    <fill>
      <patternFill patternType="solid">
        <fgColor rgb="FF680D6A"/>
        <bgColor rgb="FF680D6A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7F7F7"/>
      </patternFill>
    </fill>
  </fills>
  <borders count="1">
    <border/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Font="1"/>
    <xf borderId="0" fillId="0" fontId="2" numFmtId="0" xfId="0" applyFont="1"/>
    <xf borderId="0" fillId="0" fontId="3" numFmtId="0" xfId="0" applyAlignment="1" applyFont="1">
      <alignment readingOrder="0"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/>
    </xf>
    <xf borderId="0" fillId="2" fontId="4" numFmtId="0" xfId="0" applyAlignment="1" applyFill="1" applyFont="1">
      <alignment vertical="bottom"/>
    </xf>
    <xf borderId="0" fillId="2" fontId="4" numFmtId="0" xfId="0" applyAlignment="1" applyFont="1">
      <alignment readingOrder="0"/>
    </xf>
    <xf borderId="0" fillId="2" fontId="4" numFmtId="0" xfId="0" applyAlignment="1" applyFont="1">
      <alignment horizontal="right" vertical="bottom"/>
    </xf>
    <xf borderId="0" fillId="3" fontId="5" numFmtId="164" xfId="0" applyAlignment="1" applyFill="1" applyFont="1" applyNumberFormat="1">
      <alignment readingOrder="0" shrinkToFit="0" wrapText="0"/>
    </xf>
    <xf borderId="0" fillId="0" fontId="6" numFmtId="164" xfId="0" applyAlignment="1" applyFont="1" applyNumberFormat="1">
      <alignment horizontal="right" readingOrder="0"/>
    </xf>
    <xf borderId="0" fillId="0" fontId="6" numFmtId="164" xfId="0" applyAlignment="1" applyFont="1" applyNumberFormat="1">
      <alignment horizontal="right" readingOrder="0" shrinkToFit="0" wrapText="0"/>
    </xf>
    <xf borderId="0" fillId="4" fontId="7" numFmtId="164" xfId="0" applyAlignment="1" applyFill="1" applyFont="1" applyNumberFormat="1">
      <alignment readingOrder="0" vertical="bottom"/>
    </xf>
    <xf borderId="0" fillId="0" fontId="2" numFmtId="0" xfId="0" applyAlignment="1" applyFont="1">
      <alignment readingOrder="0" vertical="bottom"/>
    </xf>
    <xf borderId="0" fillId="0" fontId="7" numFmtId="164" xfId="0" applyAlignment="1" applyFont="1" applyNumberFormat="1">
      <alignment readingOrder="0" shrinkToFit="0" wrapText="0"/>
    </xf>
    <xf borderId="0" fillId="0" fontId="8" numFmtId="164" xfId="0" applyAlignment="1" applyFont="1" applyNumberFormat="1">
      <alignment horizontal="right" readingOrder="0" vertical="bottom"/>
    </xf>
    <xf borderId="0" fillId="0" fontId="7" numFmtId="164" xfId="0" applyAlignment="1" applyFont="1" applyNumberFormat="1">
      <alignment readingOrder="0"/>
    </xf>
    <xf borderId="0" fillId="0" fontId="7" numFmtId="164" xfId="0" applyAlignment="1" applyFont="1" applyNumberFormat="1">
      <alignment horizontal="right" readingOrder="0" vertical="bottom"/>
    </xf>
    <xf borderId="0" fillId="0" fontId="2" numFmtId="164" xfId="0" applyAlignment="1" applyFont="1" applyNumberFormat="1">
      <alignment readingOrder="0" shrinkToFit="0" wrapText="0"/>
    </xf>
    <xf borderId="0" fillId="4" fontId="9" numFmtId="0" xfId="0" applyAlignment="1" applyFont="1">
      <alignment vertical="bottom"/>
    </xf>
    <xf borderId="0" fillId="5" fontId="9" numFmtId="164" xfId="0" applyAlignment="1" applyFill="1" applyFont="1" applyNumberFormat="1">
      <alignment readingOrder="0" shrinkToFit="0" wrapText="0"/>
    </xf>
    <xf borderId="0" fillId="5" fontId="9" numFmtId="164" xfId="0" applyAlignment="1" applyFont="1" applyNumberFormat="1">
      <alignment readingOrder="0" vertical="bottom"/>
    </xf>
    <xf borderId="0" fillId="0" fontId="10" numFmtId="164" xfId="0" applyAlignment="1" applyFont="1" applyNumberFormat="1">
      <alignment horizontal="right" readingOrder="0" shrinkToFit="0" wrapText="0"/>
    </xf>
    <xf borderId="0" fillId="6" fontId="7" numFmtId="164" xfId="0" applyAlignment="1" applyFill="1" applyFont="1" applyNumberFormat="1">
      <alignment horizontal="right" readingOrder="0" vertical="bottom"/>
    </xf>
    <xf borderId="0" fillId="0" fontId="7" numFmtId="164" xfId="0" applyAlignment="1" applyFont="1" applyNumberFormat="1">
      <alignment readingOrder="0" vertical="bottom"/>
    </xf>
    <xf borderId="0" fillId="4" fontId="7" numFmtId="164" xfId="0" applyAlignment="1" applyFont="1" applyNumberFormat="1">
      <alignment horizontal="right" readingOrder="0" vertical="bottom"/>
    </xf>
    <xf borderId="0" fillId="4" fontId="11" numFmtId="164" xfId="0" applyAlignment="1" applyFont="1" applyNumberFormat="1">
      <alignment horizontal="right" vertical="bottom"/>
    </xf>
    <xf borderId="0" fillId="4" fontId="11" numFmtId="164" xfId="0" applyAlignment="1" applyFont="1" applyNumberFormat="1">
      <alignment readingOrder="0" vertical="bottom"/>
    </xf>
    <xf borderId="0" fillId="0" fontId="7" numFmtId="0" xfId="0" applyAlignment="1" applyFont="1">
      <alignment readingOrder="0" vertical="bottom"/>
    </xf>
    <xf borderId="0" fillId="4" fontId="7" numFmtId="165" xfId="0" applyAlignment="1" applyFont="1" applyNumberFormat="1">
      <alignment horizontal="right" vertical="bottom"/>
    </xf>
    <xf borderId="0" fillId="0" fontId="7" numFmtId="0" xfId="0" applyFont="1"/>
    <xf borderId="0" fillId="0" fontId="7" numFmtId="0" xfId="0" applyAlignment="1" applyFont="1">
      <alignment readingOrder="0"/>
    </xf>
    <xf borderId="0" fillId="6" fontId="12" numFmtId="164" xfId="0" applyAlignment="1" applyFont="1" applyNumberFormat="1">
      <alignment horizontal="right" readingOrder="0" shrinkToFit="0" wrapText="0"/>
    </xf>
    <xf borderId="0" fillId="0" fontId="7" numFmtId="164" xfId="0" applyAlignment="1" applyFont="1" applyNumberFormat="1">
      <alignment horizontal="right"/>
    </xf>
    <xf borderId="0" fillId="6" fontId="6" numFmtId="164" xfId="0" applyAlignment="1" applyFont="1" applyNumberFormat="1">
      <alignment readingOrder="0"/>
    </xf>
    <xf borderId="0" fillId="0" fontId="8" numFmtId="0" xfId="0" applyAlignment="1" applyFont="1">
      <alignment readingOrder="0" vertical="bottom"/>
    </xf>
    <xf borderId="0" fillId="0" fontId="7" numFmtId="0" xfId="0" applyAlignment="1" applyFont="1">
      <alignment vertical="bottom"/>
    </xf>
    <xf borderId="0" fillId="0" fontId="13" numFmtId="0" xfId="0" applyAlignment="1" applyFont="1">
      <alignment readingOrder="0"/>
    </xf>
    <xf borderId="0" fillId="0" fontId="7" numFmtId="164" xfId="0" applyAlignment="1" applyFont="1" applyNumberFormat="1">
      <alignment horizontal="right" readingOrder="0"/>
    </xf>
    <xf borderId="0" fillId="4" fontId="11" numFmtId="165" xfId="0" applyAlignment="1" applyFont="1" applyNumberFormat="1">
      <alignment horizontal="right" vertical="bottom"/>
    </xf>
    <xf borderId="0" fillId="4" fontId="11" numFmtId="165" xfId="0" applyAlignment="1" applyFont="1" applyNumberFormat="1">
      <alignment horizontal="right" readingOrder="0" vertical="bottom"/>
    </xf>
    <xf borderId="0" fillId="6" fontId="2" numFmtId="0" xfId="0" applyAlignment="1" applyFont="1">
      <alignment vertical="bottom"/>
    </xf>
    <xf borderId="0" fillId="2" fontId="4" numFmtId="0" xfId="0" applyAlignment="1" applyFont="1">
      <alignment horizontal="right" readingOrder="0" vertical="bottom"/>
    </xf>
    <xf borderId="0" fillId="4" fontId="9" numFmtId="165" xfId="0" applyAlignment="1" applyFont="1" applyNumberFormat="1">
      <alignment horizontal="right" vertical="bottom"/>
    </xf>
    <xf borderId="0" fillId="4" fontId="9" numFmtId="165" xfId="0" applyAlignment="1" applyFont="1" applyNumberFormat="1">
      <alignment horizontal="right" readingOrder="0" vertical="bottom"/>
    </xf>
    <xf borderId="0" fillId="0" fontId="9" numFmtId="0" xfId="0" applyAlignment="1" applyFont="1">
      <alignment readingOrder="0"/>
    </xf>
    <xf borderId="0" fillId="2" fontId="4" numFmtId="0" xfId="0" applyFont="1"/>
    <xf borderId="0" fillId="0" fontId="2" numFmtId="165" xfId="0" applyFont="1" applyNumberFormat="1"/>
    <xf borderId="0" fillId="0" fontId="2" numFmtId="165" xfId="0" applyAlignment="1" applyFont="1" applyNumberFormat="1">
      <alignment readingOrder="0"/>
    </xf>
    <xf borderId="0" fillId="0" fontId="2" numFmtId="165" xfId="0" applyAlignment="1" applyFont="1" applyNumberFormat="1">
      <alignment horizontal="right" vertical="bottom"/>
    </xf>
    <xf borderId="0" fillId="0" fontId="2" numFmtId="2" xfId="0" applyAlignment="1" applyFont="1" applyNumberFormat="1">
      <alignment horizontal="right" vertical="bottom"/>
    </xf>
    <xf borderId="0" fillId="6" fontId="13" numFmtId="0" xfId="0" applyAlignment="1" applyFont="1">
      <alignment vertical="bottom"/>
    </xf>
    <xf borderId="0" fillId="6" fontId="13" numFmtId="165" xfId="0" applyAlignment="1" applyFont="1" applyNumberFormat="1">
      <alignment horizontal="right" vertical="bottom"/>
    </xf>
    <xf borderId="0" fillId="6" fontId="2" numFmtId="4" xfId="0" applyAlignment="1" applyFont="1" applyNumberFormat="1">
      <alignment horizontal="right" vertical="bottom"/>
    </xf>
    <xf borderId="0" fillId="0" fontId="14" numFmtId="0" xfId="0" applyAlignment="1" applyFont="1">
      <alignment horizontal="left" readingOrder="0"/>
    </xf>
    <xf borderId="0" fillId="0" fontId="15" numFmtId="0" xfId="0" applyAlignment="1" applyFont="1">
      <alignment vertical="bottom"/>
    </xf>
    <xf borderId="0" fillId="6" fontId="8" numFmtId="164" xfId="0" applyAlignment="1" applyFont="1" applyNumberFormat="1">
      <alignment horizontal="right" readingOrder="0" vertical="bottom"/>
    </xf>
    <xf borderId="0" fillId="7" fontId="6" numFmtId="164" xfId="0" applyAlignment="1" applyFill="1" applyFont="1" applyNumberFormat="1">
      <alignment horizontal="right" readingOrder="0" shrinkToFit="0" wrapText="0"/>
    </xf>
    <xf borderId="0" fillId="7" fontId="6" numFmtId="164" xfId="0" applyAlignment="1" applyFont="1" applyNumberFormat="1">
      <alignment horizontal="right" readingOrder="0"/>
    </xf>
    <xf borderId="0" fillId="6" fontId="6" numFmtId="164" xfId="0" applyAlignment="1" applyFont="1" applyNumberFormat="1">
      <alignment horizontal="right" readingOrder="0"/>
    </xf>
    <xf borderId="0" fillId="6" fontId="8" numFmtId="164" xfId="0" applyAlignment="1" applyFont="1" applyNumberFormat="1">
      <alignment horizontal="right" readingOrder="0"/>
    </xf>
    <xf borderId="0" fillId="6" fontId="6" numFmtId="164" xfId="0" applyAlignment="1" applyFont="1" applyNumberFormat="1">
      <alignment readingOrder="0" shrinkToFit="0" wrapText="0"/>
    </xf>
    <xf borderId="0" fillId="0" fontId="8" numFmtId="164" xfId="0" applyAlignment="1" applyFont="1" applyNumberForma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'2025'!$A$37:$A$41</c:f>
            </c:strRef>
          </c:cat>
          <c:val>
            <c:numRef>
              <c:f>'2025'!$B$37:$B$41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'2024'!$A$37:$A$41</c:f>
            </c:strRef>
          </c:cat>
          <c:val>
            <c:numRef>
              <c:f>'2024'!$B$37:$B$41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'2023'!$A$37:$A$41</c:f>
            </c:strRef>
          </c:cat>
          <c:val>
            <c:numRef>
              <c:f>'2023'!$B$37:$B$41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2.png"/><Relationship Id="rId3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35</xdr:row>
      <xdr:rowOff>47625</xdr:rowOff>
    </xdr:from>
    <xdr:ext cx="5772150" cy="35814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17</xdr:row>
      <xdr:rowOff>76200</xdr:rowOff>
    </xdr:from>
    <xdr:ext cx="4048125" cy="40481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</xdr:row>
      <xdr:rowOff>180975</xdr:rowOff>
    </xdr:from>
    <xdr:ext cx="7791450" cy="601980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35</xdr:row>
      <xdr:rowOff>47625</xdr:rowOff>
    </xdr:from>
    <xdr:ext cx="5772150" cy="35814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17</xdr:row>
      <xdr:rowOff>76200</xdr:rowOff>
    </xdr:from>
    <xdr:ext cx="4048125" cy="40481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35</xdr:row>
      <xdr:rowOff>47625</xdr:rowOff>
    </xdr:from>
    <xdr:ext cx="5772150" cy="358140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17</xdr:row>
      <xdr:rowOff>76200</xdr:rowOff>
    </xdr:from>
    <xdr:ext cx="4048125" cy="40481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pamelr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42.29"/>
    <col customWidth="1" min="2" max="6" width="14.43"/>
    <col customWidth="1" min="12" max="12" width="14.29"/>
    <col customWidth="1" min="14" max="14" width="24.29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2025.0</v>
      </c>
      <c r="C3" s="7">
        <v>2025.0</v>
      </c>
      <c r="D3" s="7">
        <v>2025.0</v>
      </c>
      <c r="E3" s="7">
        <v>2025.0</v>
      </c>
      <c r="F3" s="7">
        <v>2025.0</v>
      </c>
      <c r="G3" s="7">
        <v>2025.0</v>
      </c>
      <c r="H3" s="7">
        <v>2025.0</v>
      </c>
      <c r="I3" s="7">
        <v>2025.0</v>
      </c>
      <c r="J3" s="7">
        <v>2025.0</v>
      </c>
      <c r="K3" s="7">
        <v>2025.0</v>
      </c>
      <c r="L3" s="7">
        <v>2025.0</v>
      </c>
      <c r="M3" s="7">
        <v>2025.0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2</v>
      </c>
      <c r="B4" s="9" t="s">
        <v>3</v>
      </c>
      <c r="C4" s="9" t="s">
        <v>4</v>
      </c>
      <c r="D4" s="9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10" t="s">
        <v>15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16</v>
      </c>
      <c r="B5" s="11">
        <v>2560.47</v>
      </c>
      <c r="C5" s="11">
        <v>10162.52</v>
      </c>
      <c r="D5" s="11">
        <v>9365.26</v>
      </c>
      <c r="E5" s="11">
        <v>172724.57</v>
      </c>
      <c r="F5" s="11">
        <v>27806.89</v>
      </c>
      <c r="G5" s="11">
        <v>811.81</v>
      </c>
      <c r="H5" s="11">
        <v>1121.23</v>
      </c>
      <c r="I5" s="11">
        <v>22406.33</v>
      </c>
      <c r="J5" s="11">
        <v>151230.08</v>
      </c>
      <c r="K5" s="12"/>
      <c r="L5" s="13"/>
      <c r="M5" s="13"/>
      <c r="N5" s="14">
        <f t="shared" ref="N5:N8" si="1">SUM(B5:M5)</f>
        <v>398189.16</v>
      </c>
      <c r="O5" s="3"/>
      <c r="P5" s="7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5" t="s">
        <v>17</v>
      </c>
      <c r="B6" s="16">
        <v>0.0</v>
      </c>
      <c r="C6" s="17">
        <v>0.0</v>
      </c>
      <c r="D6" s="18">
        <v>31.53</v>
      </c>
      <c r="E6" s="17">
        <v>807.0</v>
      </c>
      <c r="F6" s="18">
        <v>610.0</v>
      </c>
      <c r="G6" s="17">
        <v>353.81</v>
      </c>
      <c r="H6" s="11">
        <v>16.06</v>
      </c>
      <c r="I6" s="13">
        <v>0.0</v>
      </c>
      <c r="J6" s="11">
        <v>244.44</v>
      </c>
      <c r="K6" s="19"/>
      <c r="L6" s="13"/>
      <c r="M6" s="13"/>
      <c r="N6" s="14">
        <f t="shared" si="1"/>
        <v>2062.84</v>
      </c>
      <c r="O6" s="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5" t="s">
        <v>18</v>
      </c>
      <c r="B7" s="20">
        <v>0.0</v>
      </c>
      <c r="C7" s="20">
        <v>0.0</v>
      </c>
      <c r="D7" s="20">
        <v>0.0</v>
      </c>
      <c r="E7" s="20">
        <v>1232.5</v>
      </c>
      <c r="F7" s="20">
        <v>0.0</v>
      </c>
      <c r="G7" s="20">
        <v>74.5</v>
      </c>
      <c r="H7" s="20">
        <v>0.0</v>
      </c>
      <c r="I7" s="20">
        <v>272.1</v>
      </c>
      <c r="J7" s="20">
        <v>269.78</v>
      </c>
      <c r="K7" s="20"/>
      <c r="L7" s="20"/>
      <c r="M7" s="20"/>
      <c r="N7" s="14">
        <f t="shared" si="1"/>
        <v>1848.88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1" t="s">
        <v>19</v>
      </c>
      <c r="B8" s="22">
        <f t="shared" ref="B8:M8" si="2">B5-B6-B7</f>
        <v>2560.47</v>
      </c>
      <c r="C8" s="22">
        <f t="shared" si="2"/>
        <v>10162.52</v>
      </c>
      <c r="D8" s="22">
        <f t="shared" si="2"/>
        <v>9333.73</v>
      </c>
      <c r="E8" s="22">
        <f t="shared" si="2"/>
        <v>170685.07</v>
      </c>
      <c r="F8" s="22">
        <f t="shared" si="2"/>
        <v>27196.89</v>
      </c>
      <c r="G8" s="22">
        <f t="shared" si="2"/>
        <v>383.5</v>
      </c>
      <c r="H8" s="22">
        <f t="shared" si="2"/>
        <v>1105.17</v>
      </c>
      <c r="I8" s="22">
        <f t="shared" si="2"/>
        <v>22134.23</v>
      </c>
      <c r="J8" s="22">
        <f t="shared" si="2"/>
        <v>150715.86</v>
      </c>
      <c r="K8" s="22">
        <f t="shared" si="2"/>
        <v>0</v>
      </c>
      <c r="L8" s="22">
        <f t="shared" si="2"/>
        <v>0</v>
      </c>
      <c r="M8" s="22">
        <f t="shared" si="2"/>
        <v>0</v>
      </c>
      <c r="N8" s="23">
        <f t="shared" si="1"/>
        <v>394277.44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3"/>
      <c r="O9" s="3"/>
      <c r="P9" s="3"/>
      <c r="Q9" s="3"/>
      <c r="R9" s="3"/>
      <c r="S9" s="7"/>
      <c r="T9" s="3"/>
      <c r="U9" s="3"/>
      <c r="V9" s="3"/>
      <c r="W9" s="3"/>
      <c r="X9" s="3"/>
      <c r="Y9" s="3"/>
      <c r="Z9" s="3"/>
    </row>
    <row r="10" ht="15.75" customHeight="1">
      <c r="A10" s="2"/>
      <c r="B10" s="7">
        <v>2025.0</v>
      </c>
      <c r="C10" s="7">
        <v>2025.0</v>
      </c>
      <c r="D10" s="7">
        <v>2025.0</v>
      </c>
      <c r="E10" s="7">
        <v>2025.0</v>
      </c>
      <c r="F10" s="7">
        <v>2025.0</v>
      </c>
      <c r="G10" s="7">
        <v>2025.0</v>
      </c>
      <c r="H10" s="7">
        <v>2025.0</v>
      </c>
      <c r="I10" s="7">
        <v>2025.0</v>
      </c>
      <c r="J10" s="7">
        <v>2025.0</v>
      </c>
      <c r="K10" s="7">
        <v>2025.0</v>
      </c>
      <c r="L10" s="7">
        <v>2025.0</v>
      </c>
      <c r="M10" s="7">
        <v>2025.0</v>
      </c>
      <c r="N10" s="3"/>
      <c r="O10" s="3"/>
      <c r="P10" s="3"/>
      <c r="Q10" s="3"/>
      <c r="R10" s="7"/>
      <c r="S10" s="7"/>
      <c r="T10" s="3"/>
      <c r="U10" s="3"/>
      <c r="V10" s="3"/>
      <c r="W10" s="3"/>
      <c r="X10" s="3"/>
      <c r="Y10" s="3"/>
      <c r="Z10" s="3"/>
    </row>
    <row r="11" ht="15.75" customHeight="1">
      <c r="A11" s="8" t="s">
        <v>20</v>
      </c>
      <c r="B11" s="9" t="s">
        <v>3</v>
      </c>
      <c r="C11" s="9" t="s">
        <v>4</v>
      </c>
      <c r="D11" s="9" t="s">
        <v>5</v>
      </c>
      <c r="E11" s="8" t="s">
        <v>6</v>
      </c>
      <c r="F11" s="8" t="s">
        <v>7</v>
      </c>
      <c r="G11" s="8" t="s">
        <v>8</v>
      </c>
      <c r="H11" s="8" t="s">
        <v>9</v>
      </c>
      <c r="I11" s="8" t="s">
        <v>10</v>
      </c>
      <c r="J11" s="8" t="s">
        <v>11</v>
      </c>
      <c r="K11" s="8" t="s">
        <v>12</v>
      </c>
      <c r="L11" s="8" t="s">
        <v>13</v>
      </c>
      <c r="M11" s="8" t="s">
        <v>14</v>
      </c>
      <c r="N11" s="10" t="s">
        <v>15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15" t="s">
        <v>21</v>
      </c>
      <c r="B12" s="24">
        <v>645.24</v>
      </c>
      <c r="C12" s="24">
        <v>2560.96</v>
      </c>
      <c r="D12" s="24">
        <v>2360.05</v>
      </c>
      <c r="E12" s="24">
        <v>34717.64</v>
      </c>
      <c r="F12" s="24">
        <v>5589.18</v>
      </c>
      <c r="G12" s="24">
        <v>163.99</v>
      </c>
      <c r="H12" s="24">
        <v>226.49</v>
      </c>
      <c r="I12" s="24">
        <v>5198.27</v>
      </c>
      <c r="J12" s="24">
        <v>35085.38</v>
      </c>
      <c r="K12" s="25"/>
      <c r="L12" s="18"/>
      <c r="M12" s="26"/>
      <c r="N12" s="27">
        <f t="shared" ref="N12:N13" si="4">SUM(B12:M12)</f>
        <v>86547.2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1" t="s">
        <v>22</v>
      </c>
      <c r="B13" s="28">
        <f t="shared" ref="B13:M13" si="3">B8-B12</f>
        <v>1915.23</v>
      </c>
      <c r="C13" s="28">
        <f t="shared" si="3"/>
        <v>7601.56</v>
      </c>
      <c r="D13" s="28">
        <f t="shared" si="3"/>
        <v>6973.68</v>
      </c>
      <c r="E13" s="28">
        <f t="shared" si="3"/>
        <v>135967.43</v>
      </c>
      <c r="F13" s="28">
        <f t="shared" si="3"/>
        <v>21607.71</v>
      </c>
      <c r="G13" s="28">
        <f t="shared" si="3"/>
        <v>219.51</v>
      </c>
      <c r="H13" s="28">
        <f t="shared" si="3"/>
        <v>878.68</v>
      </c>
      <c r="I13" s="28">
        <f t="shared" si="3"/>
        <v>16935.96</v>
      </c>
      <c r="J13" s="28">
        <f t="shared" si="3"/>
        <v>115630.48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9">
        <f t="shared" si="4"/>
        <v>307730.24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7"/>
      <c r="K14" s="7"/>
      <c r="L14" s="7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2"/>
      <c r="B15" s="7">
        <v>2025.0</v>
      </c>
      <c r="C15" s="7">
        <v>2025.0</v>
      </c>
      <c r="D15" s="7">
        <v>2025.0</v>
      </c>
      <c r="E15" s="7">
        <v>2025.0</v>
      </c>
      <c r="F15" s="7">
        <v>2025.0</v>
      </c>
      <c r="G15" s="7">
        <v>2025.0</v>
      </c>
      <c r="H15" s="7">
        <v>2025.0</v>
      </c>
      <c r="I15" s="7">
        <v>2025.0</v>
      </c>
      <c r="J15" s="7">
        <v>2025.0</v>
      </c>
      <c r="K15" s="7">
        <v>2025.0</v>
      </c>
      <c r="L15" s="7">
        <v>2025.0</v>
      </c>
      <c r="M15" s="7">
        <v>2025.0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8" t="s">
        <v>23</v>
      </c>
      <c r="B16" s="9" t="s">
        <v>3</v>
      </c>
      <c r="C16" s="9" t="s">
        <v>4</v>
      </c>
      <c r="D16" s="9" t="s">
        <v>5</v>
      </c>
      <c r="E16" s="8" t="s">
        <v>6</v>
      </c>
      <c r="F16" s="8" t="s">
        <v>7</v>
      </c>
      <c r="G16" s="8" t="s">
        <v>8</v>
      </c>
      <c r="H16" s="8" t="s">
        <v>9</v>
      </c>
      <c r="I16" s="8" t="s">
        <v>10</v>
      </c>
      <c r="J16" s="8" t="s">
        <v>11</v>
      </c>
      <c r="K16" s="8" t="s">
        <v>12</v>
      </c>
      <c r="L16" s="8" t="s">
        <v>13</v>
      </c>
      <c r="M16" s="8" t="s">
        <v>14</v>
      </c>
      <c r="N16" s="10" t="s">
        <v>15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0" t="s">
        <v>24</v>
      </c>
      <c r="B17" s="19">
        <v>0.0</v>
      </c>
      <c r="C17" s="19">
        <v>0.0</v>
      </c>
      <c r="D17" s="19">
        <v>0.0</v>
      </c>
      <c r="E17" s="19">
        <v>0.0</v>
      </c>
      <c r="F17" s="19">
        <v>0.0</v>
      </c>
      <c r="G17" s="19">
        <v>0.0</v>
      </c>
      <c r="H17" s="19">
        <v>0.0</v>
      </c>
      <c r="I17" s="19">
        <v>0.0</v>
      </c>
      <c r="J17" s="19">
        <v>0.0</v>
      </c>
      <c r="K17" s="19"/>
      <c r="L17" s="19"/>
      <c r="M17" s="19"/>
      <c r="N17" s="31">
        <f t="shared" ref="N17:N30" si="5">SUM(B17:M17)</f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2" t="s">
        <v>25</v>
      </c>
      <c r="B18" s="19">
        <v>0.0</v>
      </c>
      <c r="C18" s="19">
        <v>0.0</v>
      </c>
      <c r="D18" s="19">
        <v>0.0</v>
      </c>
      <c r="E18" s="19">
        <v>0.0</v>
      </c>
      <c r="F18" s="19">
        <v>0.0</v>
      </c>
      <c r="G18" s="19">
        <v>0.0</v>
      </c>
      <c r="H18" s="19">
        <v>0.0</v>
      </c>
      <c r="I18" s="19">
        <v>0.0</v>
      </c>
      <c r="J18" s="19">
        <v>0.0</v>
      </c>
      <c r="K18" s="25"/>
      <c r="L18" s="18"/>
      <c r="M18" s="18"/>
      <c r="N18" s="31">
        <f t="shared" si="5"/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3" t="s">
        <v>26</v>
      </c>
      <c r="B19" s="19">
        <v>2581.74</v>
      </c>
      <c r="C19" s="19">
        <v>6418.17</v>
      </c>
      <c r="D19" s="19">
        <v>4636.63</v>
      </c>
      <c r="E19" s="19">
        <v>103644.63</v>
      </c>
      <c r="F19" s="34">
        <v>16546.63</v>
      </c>
      <c r="G19" s="19">
        <v>1.57</v>
      </c>
      <c r="H19" s="19">
        <v>732.26</v>
      </c>
      <c r="I19" s="19">
        <v>14706.79</v>
      </c>
      <c r="J19" s="19">
        <v>89689.17</v>
      </c>
      <c r="K19" s="25"/>
      <c r="L19" s="18"/>
      <c r="M19" s="18"/>
      <c r="N19" s="31">
        <f t="shared" si="5"/>
        <v>238957.59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2" t="s">
        <v>27</v>
      </c>
      <c r="B20" s="19">
        <v>0.0</v>
      </c>
      <c r="C20" s="19">
        <v>0.0</v>
      </c>
      <c r="D20" s="19">
        <v>0.0</v>
      </c>
      <c r="E20" s="19">
        <v>0.0</v>
      </c>
      <c r="F20" s="19">
        <v>0.0</v>
      </c>
      <c r="G20" s="19">
        <v>0.0</v>
      </c>
      <c r="H20" s="19">
        <v>0.0</v>
      </c>
      <c r="I20" s="19">
        <v>0.0</v>
      </c>
      <c r="J20" s="19">
        <v>0.0</v>
      </c>
      <c r="K20" s="19"/>
      <c r="L20" s="19"/>
      <c r="M20" s="19"/>
      <c r="N20" s="31">
        <f t="shared" si="5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3" t="s">
        <v>28</v>
      </c>
      <c r="B21" s="19">
        <v>0.0</v>
      </c>
      <c r="C21" s="19">
        <v>0.0</v>
      </c>
      <c r="D21" s="19">
        <v>0.0</v>
      </c>
      <c r="E21" s="19">
        <v>0.0</v>
      </c>
      <c r="F21" s="19">
        <v>0.0</v>
      </c>
      <c r="G21" s="19">
        <v>0.0</v>
      </c>
      <c r="H21" s="19">
        <v>0.0</v>
      </c>
      <c r="I21" s="19">
        <v>0.0</v>
      </c>
      <c r="J21" s="19">
        <v>0.0</v>
      </c>
      <c r="K21" s="19"/>
      <c r="L21" s="19"/>
      <c r="M21" s="19"/>
      <c r="N21" s="31">
        <f t="shared" si="5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0" t="s">
        <v>29</v>
      </c>
      <c r="B22" s="19">
        <f>B5*0.025 +8.1
</f>
        <v>72.11175</v>
      </c>
      <c r="C22" s="19">
        <f>C5*0.025+72
</f>
        <v>326.063</v>
      </c>
      <c r="D22" s="19">
        <f>D5*0.025+50.4
</f>
        <v>284.5315</v>
      </c>
      <c r="E22" s="19">
        <f>E5*0.025+1018.5
</f>
        <v>5336.61425</v>
      </c>
      <c r="F22" s="19">
        <f>F5*0.025+157.2
</f>
        <v>852.37225</v>
      </c>
      <c r="G22" s="19">
        <f>G5*0.025+4.5
</f>
        <v>24.79525</v>
      </c>
      <c r="H22" s="19">
        <f>H5*0.025+6.9
</f>
        <v>34.93075</v>
      </c>
      <c r="I22" s="19">
        <f>I5*0.02+138.6
</f>
        <v>586.7266</v>
      </c>
      <c r="J22" s="19">
        <f>J5*0.025+890.1
</f>
        <v>4670.852</v>
      </c>
      <c r="K22" s="35"/>
      <c r="L22" s="35"/>
      <c r="M22" s="35"/>
      <c r="N22" s="31">
        <f t="shared" si="5"/>
        <v>12188.99735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0" t="s">
        <v>30</v>
      </c>
      <c r="B23" s="19">
        <v>0.0</v>
      </c>
      <c r="C23" s="19">
        <v>0.0</v>
      </c>
      <c r="D23" s="19">
        <v>0.0</v>
      </c>
      <c r="E23" s="19">
        <v>0.0</v>
      </c>
      <c r="F23" s="19">
        <v>0.0</v>
      </c>
      <c r="G23" s="19">
        <v>0.0</v>
      </c>
      <c r="H23" s="19">
        <v>0.0</v>
      </c>
      <c r="I23" s="19">
        <v>0.0</v>
      </c>
      <c r="J23" s="19">
        <v>0.0</v>
      </c>
      <c r="K23" s="19"/>
      <c r="L23" s="19"/>
      <c r="M23" s="36"/>
      <c r="N23" s="31">
        <f t="shared" si="5"/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0" t="s">
        <v>31</v>
      </c>
      <c r="B24" s="19">
        <v>1.0</v>
      </c>
      <c r="C24" s="19">
        <v>0.0</v>
      </c>
      <c r="D24" s="19">
        <v>0.0</v>
      </c>
      <c r="E24" s="19">
        <v>0.0</v>
      </c>
      <c r="F24" s="19">
        <v>0.0</v>
      </c>
      <c r="G24" s="19">
        <v>0.0</v>
      </c>
      <c r="H24" s="19">
        <v>0.0</v>
      </c>
      <c r="I24" s="19">
        <v>0.0</v>
      </c>
      <c r="J24" s="19">
        <v>0.0</v>
      </c>
      <c r="K24" s="19"/>
      <c r="L24" s="19"/>
      <c r="M24" s="36"/>
      <c r="N24" s="31">
        <f t="shared" si="5"/>
        <v>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0" t="s">
        <v>32</v>
      </c>
      <c r="B25" s="19"/>
      <c r="C25" s="19"/>
      <c r="D25" s="19"/>
      <c r="E25" s="19"/>
      <c r="F25" s="19"/>
      <c r="G25" s="19"/>
      <c r="H25" s="19"/>
      <c r="I25" s="19"/>
      <c r="J25" s="19"/>
      <c r="K25" s="25"/>
      <c r="L25" s="18"/>
      <c r="M25" s="18"/>
      <c r="N25" s="31">
        <f t="shared" si="5"/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7" t="s">
        <v>33</v>
      </c>
      <c r="B26" s="19">
        <v>0.0</v>
      </c>
      <c r="C26" s="19">
        <v>70.7</v>
      </c>
      <c r="D26" s="19">
        <v>14.99</v>
      </c>
      <c r="E26" s="19">
        <f>264.45+108.59+71.2985</f>
        <v>444.3385</v>
      </c>
      <c r="F26" s="19">
        <v>316.87</v>
      </c>
      <c r="G26" s="19">
        <v>122.89</v>
      </c>
      <c r="H26" s="19">
        <v>122.89</v>
      </c>
      <c r="I26" s="19">
        <v>122.89</v>
      </c>
      <c r="J26" s="19">
        <v>640.51</v>
      </c>
      <c r="K26" s="19"/>
      <c r="L26" s="19"/>
      <c r="M26" s="19"/>
      <c r="N26" s="31">
        <f t="shared" si="5"/>
        <v>1856.0785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8" t="s">
        <v>34</v>
      </c>
      <c r="B27" s="19">
        <v>0.0</v>
      </c>
      <c r="C27" s="19">
        <v>0.0</v>
      </c>
      <c r="D27" s="19">
        <v>0.0</v>
      </c>
      <c r="E27" s="19">
        <v>138.6</v>
      </c>
      <c r="F27" s="19">
        <v>249.45</v>
      </c>
      <c r="G27" s="19">
        <v>73.08</v>
      </c>
      <c r="H27" s="19">
        <v>7.56</v>
      </c>
      <c r="I27" s="19">
        <v>5.04</v>
      </c>
      <c r="J27" s="19">
        <v>257.01</v>
      </c>
      <c r="K27" s="19"/>
      <c r="L27" s="19"/>
      <c r="M27" s="19"/>
      <c r="N27" s="31">
        <f t="shared" si="5"/>
        <v>730.74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3" t="s">
        <v>35</v>
      </c>
      <c r="B28" s="19">
        <v>0.0</v>
      </c>
      <c r="C28" s="19">
        <v>0.0</v>
      </c>
      <c r="D28" s="19">
        <v>0.0</v>
      </c>
      <c r="E28" s="19">
        <v>0.0</v>
      </c>
      <c r="F28" s="19">
        <v>0.0</v>
      </c>
      <c r="G28" s="19">
        <v>0.0</v>
      </c>
      <c r="H28" s="19">
        <v>0.0</v>
      </c>
      <c r="I28" s="19">
        <v>0.0</v>
      </c>
      <c r="J28" s="19">
        <v>0.0</v>
      </c>
      <c r="K28" s="19"/>
      <c r="L28" s="19"/>
      <c r="M28" s="19"/>
      <c r="N28" s="31">
        <f t="shared" si="5"/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9" t="s">
        <v>36</v>
      </c>
      <c r="B29" s="35"/>
      <c r="C29" s="35"/>
      <c r="D29" s="35"/>
      <c r="E29" s="35"/>
      <c r="F29" s="35"/>
      <c r="G29" s="35"/>
      <c r="H29" s="35"/>
      <c r="I29" s="40"/>
      <c r="J29" s="35"/>
      <c r="K29" s="35"/>
      <c r="L29" s="35"/>
      <c r="M29" s="35"/>
      <c r="N29" s="31">
        <f t="shared" si="5"/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21" t="s">
        <v>37</v>
      </c>
      <c r="B30" s="41">
        <f t="shared" ref="B30:M30" si="6">SUM(B17:B29)</f>
        <v>2654.85175</v>
      </c>
      <c r="C30" s="41">
        <f t="shared" si="6"/>
        <v>6814.933</v>
      </c>
      <c r="D30" s="41">
        <f t="shared" si="6"/>
        <v>4936.1515</v>
      </c>
      <c r="E30" s="41">
        <f t="shared" si="6"/>
        <v>109564.1828</v>
      </c>
      <c r="F30" s="41">
        <f t="shared" si="6"/>
        <v>17965.32225</v>
      </c>
      <c r="G30" s="41">
        <f t="shared" si="6"/>
        <v>222.33525</v>
      </c>
      <c r="H30" s="41">
        <f t="shared" si="6"/>
        <v>897.64075</v>
      </c>
      <c r="I30" s="41">
        <f t="shared" si="6"/>
        <v>15421.4466</v>
      </c>
      <c r="J30" s="41">
        <f t="shared" si="6"/>
        <v>95257.542</v>
      </c>
      <c r="K30" s="41">
        <f t="shared" si="6"/>
        <v>0</v>
      </c>
      <c r="L30" s="41">
        <f t="shared" si="6"/>
        <v>0</v>
      </c>
      <c r="M30" s="41">
        <f t="shared" si="6"/>
        <v>0</v>
      </c>
      <c r="N30" s="42">
        <f t="shared" si="5"/>
        <v>253734.4059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6"/>
      <c r="B31" s="6"/>
      <c r="C31" s="6"/>
      <c r="D31" s="6"/>
      <c r="E31" s="43"/>
      <c r="F31" s="43"/>
      <c r="G31" s="43"/>
      <c r="H31" s="43"/>
      <c r="I31" s="43"/>
      <c r="J31" s="6"/>
      <c r="K31" s="6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8" t="s">
        <v>38</v>
      </c>
      <c r="B32" s="9" t="s">
        <v>3</v>
      </c>
      <c r="C32" s="9" t="s">
        <v>4</v>
      </c>
      <c r="D32" s="9" t="s">
        <v>5</v>
      </c>
      <c r="E32" s="8" t="s">
        <v>6</v>
      </c>
      <c r="F32" s="8" t="s">
        <v>7</v>
      </c>
      <c r="G32" s="8" t="s">
        <v>8</v>
      </c>
      <c r="H32" s="8" t="s">
        <v>9</v>
      </c>
      <c r="I32" s="8" t="s">
        <v>10</v>
      </c>
      <c r="J32" s="8" t="s">
        <v>11</v>
      </c>
      <c r="K32" s="8" t="s">
        <v>12</v>
      </c>
      <c r="L32" s="8" t="s">
        <v>13</v>
      </c>
      <c r="M32" s="8" t="s">
        <v>14</v>
      </c>
      <c r="N32" s="44" t="s">
        <v>39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21" t="s">
        <v>40</v>
      </c>
      <c r="B33" s="45">
        <f t="shared" ref="B33:M33" si="7">MINUS(B13,B30)</f>
        <v>-739.62175</v>
      </c>
      <c r="C33" s="45">
        <f t="shared" si="7"/>
        <v>786.627</v>
      </c>
      <c r="D33" s="45">
        <f t="shared" si="7"/>
        <v>2037.5285</v>
      </c>
      <c r="E33" s="45">
        <f t="shared" si="7"/>
        <v>26403.24725</v>
      </c>
      <c r="F33" s="45">
        <f t="shared" si="7"/>
        <v>3642.38775</v>
      </c>
      <c r="G33" s="45">
        <f t="shared" si="7"/>
        <v>-2.82525</v>
      </c>
      <c r="H33" s="45">
        <f t="shared" si="7"/>
        <v>-18.96075</v>
      </c>
      <c r="I33" s="45">
        <f t="shared" si="7"/>
        <v>1514.5134</v>
      </c>
      <c r="J33" s="45">
        <f t="shared" si="7"/>
        <v>20372.938</v>
      </c>
      <c r="K33" s="45">
        <f t="shared" si="7"/>
        <v>0</v>
      </c>
      <c r="L33" s="45">
        <f t="shared" si="7"/>
        <v>0</v>
      </c>
      <c r="M33" s="45">
        <f t="shared" si="7"/>
        <v>0</v>
      </c>
      <c r="N33" s="46">
        <f>SUM(B33:M33)</f>
        <v>53995.83415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4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48" t="s">
        <v>41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2" t="s">
        <v>26</v>
      </c>
      <c r="B37" s="49">
        <f>SUM(N19)</f>
        <v>238957.59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7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42</v>
      </c>
      <c r="B38" s="49">
        <f>SUM(N18)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7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43</v>
      </c>
      <c r="B39" s="50">
        <f>sum(N17)</f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7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" t="s">
        <v>27</v>
      </c>
      <c r="B40" s="49">
        <f>SUM(N20)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7" t="s">
        <v>28</v>
      </c>
      <c r="B41" s="49">
        <f>sum(N21)</f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/>
      <c r="B42" s="4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43"/>
      <c r="B47" s="5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43"/>
      <c r="B48" s="5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6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53"/>
      <c r="B50" s="5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43"/>
      <c r="B51" s="5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mergeCells count="1">
    <mergeCell ref="A36:B36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56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57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2024.0</v>
      </c>
      <c r="C3" s="7">
        <v>2024.0</v>
      </c>
      <c r="D3" s="7">
        <v>2024.0</v>
      </c>
      <c r="E3" s="7">
        <v>2024.0</v>
      </c>
      <c r="F3" s="7">
        <v>2024.0</v>
      </c>
      <c r="G3" s="7">
        <v>2024.0</v>
      </c>
      <c r="H3" s="7">
        <v>2024.0</v>
      </c>
      <c r="I3" s="7">
        <v>2024.0</v>
      </c>
      <c r="J3" s="7">
        <v>2024.0</v>
      </c>
      <c r="K3" s="7">
        <v>2024.0</v>
      </c>
      <c r="L3" s="7">
        <v>2024.0</v>
      </c>
      <c r="M3" s="7">
        <v>2024.0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2</v>
      </c>
      <c r="B4" s="9" t="s">
        <v>3</v>
      </c>
      <c r="C4" s="9" t="s">
        <v>4</v>
      </c>
      <c r="D4" s="9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10" t="s">
        <v>15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16</v>
      </c>
      <c r="B5" s="16"/>
      <c r="C5" s="58"/>
      <c r="D5" s="18"/>
      <c r="E5" s="58"/>
      <c r="F5" s="58"/>
      <c r="G5" s="59"/>
      <c r="H5" s="60"/>
      <c r="I5" s="61"/>
      <c r="J5" s="62"/>
      <c r="K5" s="60"/>
      <c r="L5" s="59"/>
      <c r="M5" s="59"/>
      <c r="N5" s="14">
        <f t="shared" ref="N5:N8" si="1">SUM(B5:M5)</f>
        <v>0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5" t="s">
        <v>17</v>
      </c>
      <c r="B6" s="16"/>
      <c r="C6" s="58"/>
      <c r="D6" s="18"/>
      <c r="E6" s="58"/>
      <c r="F6" s="18"/>
      <c r="G6" s="58"/>
      <c r="H6" s="59"/>
      <c r="I6" s="59"/>
      <c r="J6" s="63"/>
      <c r="K6" s="25"/>
      <c r="L6" s="59"/>
      <c r="M6" s="59"/>
      <c r="N6" s="14">
        <f t="shared" si="1"/>
        <v>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5" t="s">
        <v>18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4">
        <f t="shared" si="1"/>
        <v>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1" t="s">
        <v>19</v>
      </c>
      <c r="B8" s="22">
        <f t="shared" ref="B8:M8" si="2">B5-B6-B7</f>
        <v>0</v>
      </c>
      <c r="C8" s="22">
        <f t="shared" si="2"/>
        <v>0</v>
      </c>
      <c r="D8" s="22">
        <f t="shared" si="2"/>
        <v>0</v>
      </c>
      <c r="E8" s="22">
        <f t="shared" si="2"/>
        <v>0</v>
      </c>
      <c r="F8" s="22">
        <f t="shared" si="2"/>
        <v>0</v>
      </c>
      <c r="G8" s="22">
        <f t="shared" si="2"/>
        <v>0</v>
      </c>
      <c r="H8" s="22">
        <f t="shared" si="2"/>
        <v>0</v>
      </c>
      <c r="I8" s="22">
        <f t="shared" si="2"/>
        <v>0</v>
      </c>
      <c r="J8" s="22">
        <f t="shared" si="2"/>
        <v>0</v>
      </c>
      <c r="K8" s="22">
        <f t="shared" si="2"/>
        <v>0</v>
      </c>
      <c r="L8" s="22">
        <f t="shared" si="2"/>
        <v>0</v>
      </c>
      <c r="M8" s="22">
        <f t="shared" si="2"/>
        <v>0</v>
      </c>
      <c r="N8" s="23">
        <f t="shared" si="1"/>
        <v>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3"/>
      <c r="O9" s="3"/>
      <c r="P9" s="3"/>
      <c r="Q9" s="3"/>
      <c r="R9" s="3"/>
      <c r="S9" s="7"/>
      <c r="T9" s="3"/>
      <c r="U9" s="3"/>
      <c r="V9" s="3"/>
      <c r="W9" s="3"/>
      <c r="X9" s="3"/>
      <c r="Y9" s="3"/>
      <c r="Z9" s="3"/>
    </row>
    <row r="10" ht="15.75" customHeight="1">
      <c r="A10" s="2"/>
      <c r="B10" s="7">
        <v>2024.0</v>
      </c>
      <c r="C10" s="7">
        <v>2024.0</v>
      </c>
      <c r="D10" s="7">
        <v>2024.0</v>
      </c>
      <c r="E10" s="7">
        <v>2024.0</v>
      </c>
      <c r="F10" s="7">
        <v>2024.0</v>
      </c>
      <c r="G10" s="7">
        <v>2024.0</v>
      </c>
      <c r="H10" s="7">
        <v>2024.0</v>
      </c>
      <c r="I10" s="7">
        <v>2024.0</v>
      </c>
      <c r="J10" s="7">
        <v>2024.0</v>
      </c>
      <c r="K10" s="7">
        <v>2024.0</v>
      </c>
      <c r="L10" s="7">
        <v>2024.0</v>
      </c>
      <c r="M10" s="7">
        <v>2024.0</v>
      </c>
      <c r="N10" s="3"/>
      <c r="O10" s="3"/>
      <c r="P10" s="3"/>
      <c r="Q10" s="3"/>
      <c r="R10" s="7"/>
      <c r="S10" s="7"/>
      <c r="T10" s="3"/>
      <c r="U10" s="3"/>
      <c r="V10" s="3"/>
      <c r="W10" s="3"/>
      <c r="X10" s="3"/>
      <c r="Y10" s="3"/>
      <c r="Z10" s="3"/>
    </row>
    <row r="11" ht="15.75" customHeight="1">
      <c r="A11" s="8" t="s">
        <v>20</v>
      </c>
      <c r="B11" s="9" t="s">
        <v>3</v>
      </c>
      <c r="C11" s="9" t="s">
        <v>4</v>
      </c>
      <c r="D11" s="9" t="s">
        <v>5</v>
      </c>
      <c r="E11" s="8" t="s">
        <v>6</v>
      </c>
      <c r="F11" s="8" t="s">
        <v>7</v>
      </c>
      <c r="G11" s="8" t="s">
        <v>8</v>
      </c>
      <c r="H11" s="8" t="s">
        <v>9</v>
      </c>
      <c r="I11" s="8" t="s">
        <v>10</v>
      </c>
      <c r="J11" s="8" t="s">
        <v>11</v>
      </c>
      <c r="K11" s="8" t="s">
        <v>12</v>
      </c>
      <c r="L11" s="8" t="s">
        <v>13</v>
      </c>
      <c r="M11" s="8" t="s">
        <v>14</v>
      </c>
      <c r="N11" s="10" t="s">
        <v>15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15" t="s">
        <v>21</v>
      </c>
      <c r="B12" s="58"/>
      <c r="C12" s="58"/>
      <c r="D12" s="58"/>
      <c r="E12" s="58"/>
      <c r="F12" s="58"/>
      <c r="G12" s="58"/>
      <c r="H12" s="64"/>
      <c r="I12" s="58"/>
      <c r="J12" s="58"/>
      <c r="K12" s="25"/>
      <c r="L12" s="18"/>
      <c r="M12" s="26"/>
      <c r="N12" s="27">
        <f t="shared" ref="N12:N13" si="4">SUM(B12:M12)</f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1" t="s">
        <v>22</v>
      </c>
      <c r="B13" s="28">
        <f t="shared" ref="B13:M13" si="3">B8-B12</f>
        <v>0</v>
      </c>
      <c r="C13" s="28">
        <f t="shared" si="3"/>
        <v>0</v>
      </c>
      <c r="D13" s="28">
        <f t="shared" si="3"/>
        <v>0</v>
      </c>
      <c r="E13" s="28">
        <f t="shared" si="3"/>
        <v>0</v>
      </c>
      <c r="F13" s="28">
        <f t="shared" si="3"/>
        <v>0</v>
      </c>
      <c r="G13" s="28">
        <f t="shared" si="3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9">
        <f t="shared" si="4"/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7"/>
      <c r="K14" s="7"/>
      <c r="L14" s="7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2"/>
      <c r="B15" s="7">
        <v>2024.0</v>
      </c>
      <c r="C15" s="7">
        <v>2024.0</v>
      </c>
      <c r="D15" s="7">
        <v>2024.0</v>
      </c>
      <c r="E15" s="7">
        <v>2024.0</v>
      </c>
      <c r="F15" s="7">
        <v>2024.0</v>
      </c>
      <c r="G15" s="7">
        <v>2024.0</v>
      </c>
      <c r="H15" s="7">
        <v>2024.0</v>
      </c>
      <c r="I15" s="7">
        <v>2024.0</v>
      </c>
      <c r="J15" s="7">
        <v>2024.0</v>
      </c>
      <c r="K15" s="7">
        <v>2024.0</v>
      </c>
      <c r="L15" s="7">
        <v>2024.0</v>
      </c>
      <c r="M15" s="7">
        <v>2024.0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8" t="s">
        <v>23</v>
      </c>
      <c r="B16" s="9" t="s">
        <v>3</v>
      </c>
      <c r="C16" s="9" t="s">
        <v>4</v>
      </c>
      <c r="D16" s="9" t="s">
        <v>5</v>
      </c>
      <c r="E16" s="8" t="s">
        <v>6</v>
      </c>
      <c r="F16" s="8" t="s">
        <v>7</v>
      </c>
      <c r="G16" s="8" t="s">
        <v>8</v>
      </c>
      <c r="H16" s="8" t="s">
        <v>9</v>
      </c>
      <c r="I16" s="8" t="s">
        <v>10</v>
      </c>
      <c r="J16" s="8" t="s">
        <v>11</v>
      </c>
      <c r="K16" s="8" t="s">
        <v>12</v>
      </c>
      <c r="L16" s="8" t="s">
        <v>13</v>
      </c>
      <c r="M16" s="8" t="s">
        <v>14</v>
      </c>
      <c r="N16" s="10" t="s">
        <v>15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0" t="s">
        <v>24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31">
        <f t="shared" ref="N17:N30" si="5">SUM(B17:M17)</f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2" t="s">
        <v>25</v>
      </c>
      <c r="B18" s="19"/>
      <c r="C18" s="19"/>
      <c r="D18" s="19"/>
      <c r="E18" s="19"/>
      <c r="F18" s="19"/>
      <c r="G18" s="19"/>
      <c r="H18" s="19"/>
      <c r="I18" s="19"/>
      <c r="J18" s="19"/>
      <c r="K18" s="25"/>
      <c r="L18" s="18"/>
      <c r="M18" s="18"/>
      <c r="N18" s="31">
        <f t="shared" si="5"/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3" t="s">
        <v>26</v>
      </c>
      <c r="B19" s="19"/>
      <c r="C19" s="19"/>
      <c r="D19" s="19"/>
      <c r="E19" s="19"/>
      <c r="F19" s="19"/>
      <c r="G19" s="19"/>
      <c r="H19" s="19"/>
      <c r="I19" s="19"/>
      <c r="J19" s="19"/>
      <c r="K19" s="25"/>
      <c r="L19" s="18"/>
      <c r="M19" s="18"/>
      <c r="N19" s="31">
        <f t="shared" si="5"/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2" t="s">
        <v>27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31">
        <f t="shared" si="5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3" t="s">
        <v>28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31">
        <f t="shared" si="5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8" t="s">
        <v>44</v>
      </c>
      <c r="B22" s="19"/>
      <c r="C22" s="19"/>
      <c r="D22" s="19"/>
      <c r="E22" s="19"/>
      <c r="F22" s="35"/>
      <c r="G22" s="35"/>
      <c r="H22" s="35"/>
      <c r="I22" s="35"/>
      <c r="J22" s="35"/>
      <c r="K22" s="35"/>
      <c r="L22" s="35"/>
      <c r="M22" s="35"/>
      <c r="N22" s="31">
        <f t="shared" si="5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0" t="s">
        <v>30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36"/>
      <c r="N23" s="31">
        <f t="shared" si="5"/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0" t="s">
        <v>45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36"/>
      <c r="N24" s="31">
        <f t="shared" si="5"/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0" t="s">
        <v>32</v>
      </c>
      <c r="B25" s="19"/>
      <c r="C25" s="19"/>
      <c r="D25" s="19"/>
      <c r="E25" s="19"/>
      <c r="F25" s="19"/>
      <c r="G25" s="19"/>
      <c r="H25" s="19"/>
      <c r="I25" s="19"/>
      <c r="J25" s="19"/>
      <c r="K25" s="25"/>
      <c r="L25" s="18"/>
      <c r="M25" s="18"/>
      <c r="N25" s="31">
        <f t="shared" si="5"/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7" t="s">
        <v>33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31">
        <f t="shared" si="5"/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8" t="s">
        <v>34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31">
        <f t="shared" si="5"/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3" t="s">
        <v>35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31">
        <f t="shared" si="5"/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9" t="s">
        <v>36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1">
        <f t="shared" si="5"/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21" t="s">
        <v>37</v>
      </c>
      <c r="B30" s="41">
        <f t="shared" ref="B30:M30" si="6">SUM(B17:B29)</f>
        <v>0</v>
      </c>
      <c r="C30" s="41">
        <f t="shared" si="6"/>
        <v>0</v>
      </c>
      <c r="D30" s="41">
        <f t="shared" si="6"/>
        <v>0</v>
      </c>
      <c r="E30" s="41">
        <f t="shared" si="6"/>
        <v>0</v>
      </c>
      <c r="F30" s="41">
        <f t="shared" si="6"/>
        <v>0</v>
      </c>
      <c r="G30" s="41">
        <f t="shared" si="6"/>
        <v>0</v>
      </c>
      <c r="H30" s="41">
        <f t="shared" si="6"/>
        <v>0</v>
      </c>
      <c r="I30" s="41">
        <f t="shared" si="6"/>
        <v>0</v>
      </c>
      <c r="J30" s="41">
        <f t="shared" si="6"/>
        <v>0</v>
      </c>
      <c r="K30" s="41">
        <f t="shared" si="6"/>
        <v>0</v>
      </c>
      <c r="L30" s="41">
        <f t="shared" si="6"/>
        <v>0</v>
      </c>
      <c r="M30" s="41">
        <f t="shared" si="6"/>
        <v>0</v>
      </c>
      <c r="N30" s="42">
        <f t="shared" si="5"/>
        <v>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6"/>
      <c r="B31" s="6"/>
      <c r="C31" s="6"/>
      <c r="D31" s="6"/>
      <c r="E31" s="43"/>
      <c r="F31" s="43"/>
      <c r="G31" s="43"/>
      <c r="H31" s="43"/>
      <c r="I31" s="43"/>
      <c r="J31" s="6"/>
      <c r="K31" s="6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8" t="s">
        <v>38</v>
      </c>
      <c r="B32" s="9" t="s">
        <v>3</v>
      </c>
      <c r="C32" s="9" t="s">
        <v>4</v>
      </c>
      <c r="D32" s="9" t="s">
        <v>5</v>
      </c>
      <c r="E32" s="8" t="s">
        <v>6</v>
      </c>
      <c r="F32" s="8" t="s">
        <v>7</v>
      </c>
      <c r="G32" s="8" t="s">
        <v>8</v>
      </c>
      <c r="H32" s="8" t="s">
        <v>9</v>
      </c>
      <c r="I32" s="8" t="s">
        <v>10</v>
      </c>
      <c r="J32" s="8" t="s">
        <v>11</v>
      </c>
      <c r="K32" s="8" t="s">
        <v>12</v>
      </c>
      <c r="L32" s="8" t="s">
        <v>13</v>
      </c>
      <c r="M32" s="8" t="s">
        <v>14</v>
      </c>
      <c r="N32" s="44" t="s">
        <v>39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21" t="s">
        <v>40</v>
      </c>
      <c r="B33" s="45">
        <f t="shared" ref="B33:M33" si="7">MINUS(B13,B30)</f>
        <v>0</v>
      </c>
      <c r="C33" s="45">
        <f t="shared" si="7"/>
        <v>0</v>
      </c>
      <c r="D33" s="45">
        <f t="shared" si="7"/>
        <v>0</v>
      </c>
      <c r="E33" s="45">
        <f t="shared" si="7"/>
        <v>0</v>
      </c>
      <c r="F33" s="45">
        <f t="shared" si="7"/>
        <v>0</v>
      </c>
      <c r="G33" s="45">
        <f t="shared" si="7"/>
        <v>0</v>
      </c>
      <c r="H33" s="45">
        <f t="shared" si="7"/>
        <v>0</v>
      </c>
      <c r="I33" s="45">
        <f t="shared" si="7"/>
        <v>0</v>
      </c>
      <c r="J33" s="45">
        <f t="shared" si="7"/>
        <v>0</v>
      </c>
      <c r="K33" s="45">
        <f t="shared" si="7"/>
        <v>0</v>
      </c>
      <c r="L33" s="45">
        <f t="shared" si="7"/>
        <v>0</v>
      </c>
      <c r="M33" s="45">
        <f t="shared" si="7"/>
        <v>0</v>
      </c>
      <c r="N33" s="46">
        <f>SUM(B33:M33)</f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4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48" t="s">
        <v>41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2" t="s">
        <v>26</v>
      </c>
      <c r="B37" s="49">
        <f>SUM(N19)</f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7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42</v>
      </c>
      <c r="B38" s="49">
        <f>SUM(N18)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7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43</v>
      </c>
      <c r="B39" s="50">
        <f>sum(N17)</f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7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" t="s">
        <v>27</v>
      </c>
      <c r="B40" s="49">
        <f>SUM(N20)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7" t="s">
        <v>28</v>
      </c>
      <c r="B41" s="49">
        <f>sum(N21)</f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/>
      <c r="B42" s="4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43"/>
      <c r="B47" s="5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43"/>
      <c r="B48" s="5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6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53"/>
      <c r="B50" s="5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43"/>
      <c r="B51" s="5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autoFilter ref="$L$21:$L$30"/>
  <mergeCells count="1">
    <mergeCell ref="A36:B36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56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57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2023.0</v>
      </c>
      <c r="C3" s="7">
        <v>2023.0</v>
      </c>
      <c r="D3" s="7">
        <v>2023.0</v>
      </c>
      <c r="E3" s="7">
        <v>2023.0</v>
      </c>
      <c r="F3" s="7">
        <v>2023.0</v>
      </c>
      <c r="G3" s="7">
        <v>2023.0</v>
      </c>
      <c r="H3" s="7">
        <v>2023.0</v>
      </c>
      <c r="I3" s="7">
        <v>2023.0</v>
      </c>
      <c r="J3" s="7">
        <v>2023.0</v>
      </c>
      <c r="K3" s="7">
        <v>2023.0</v>
      </c>
      <c r="L3" s="7">
        <v>2023.0</v>
      </c>
      <c r="M3" s="7">
        <v>2023.0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2</v>
      </c>
      <c r="B4" s="9" t="s">
        <v>3</v>
      </c>
      <c r="C4" s="9" t="s">
        <v>4</v>
      </c>
      <c r="D4" s="9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10" t="s">
        <v>15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16</v>
      </c>
      <c r="B5" s="16"/>
      <c r="C5" s="58"/>
      <c r="D5" s="18"/>
      <c r="E5" s="58"/>
      <c r="F5" s="58"/>
      <c r="G5" s="59"/>
      <c r="H5" s="60"/>
      <c r="I5" s="61"/>
      <c r="J5" s="62"/>
      <c r="K5" s="60"/>
      <c r="L5" s="59"/>
      <c r="M5" s="59"/>
      <c r="N5" s="14">
        <f t="shared" ref="N5:N8" si="1">SUM(B5:M5)</f>
        <v>0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5" t="s">
        <v>17</v>
      </c>
      <c r="B6" s="16"/>
      <c r="C6" s="58"/>
      <c r="D6" s="18"/>
      <c r="E6" s="58"/>
      <c r="F6" s="18"/>
      <c r="G6" s="58"/>
      <c r="H6" s="59"/>
      <c r="I6" s="59"/>
      <c r="J6" s="63"/>
      <c r="K6" s="25"/>
      <c r="L6" s="59"/>
      <c r="M6" s="59"/>
      <c r="N6" s="14">
        <f t="shared" si="1"/>
        <v>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5" t="s">
        <v>18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4">
        <f t="shared" si="1"/>
        <v>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1" t="s">
        <v>19</v>
      </c>
      <c r="B8" s="22">
        <f t="shared" ref="B8:M8" si="2">B5-B6-B7</f>
        <v>0</v>
      </c>
      <c r="C8" s="22">
        <f t="shared" si="2"/>
        <v>0</v>
      </c>
      <c r="D8" s="22">
        <f t="shared" si="2"/>
        <v>0</v>
      </c>
      <c r="E8" s="22">
        <f t="shared" si="2"/>
        <v>0</v>
      </c>
      <c r="F8" s="22">
        <f t="shared" si="2"/>
        <v>0</v>
      </c>
      <c r="G8" s="22">
        <f t="shared" si="2"/>
        <v>0</v>
      </c>
      <c r="H8" s="22">
        <f t="shared" si="2"/>
        <v>0</v>
      </c>
      <c r="I8" s="22">
        <f t="shared" si="2"/>
        <v>0</v>
      </c>
      <c r="J8" s="22">
        <f t="shared" si="2"/>
        <v>0</v>
      </c>
      <c r="K8" s="22">
        <f t="shared" si="2"/>
        <v>0</v>
      </c>
      <c r="L8" s="22">
        <f t="shared" si="2"/>
        <v>0</v>
      </c>
      <c r="M8" s="22">
        <f t="shared" si="2"/>
        <v>0</v>
      </c>
      <c r="N8" s="23">
        <f t="shared" si="1"/>
        <v>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3"/>
      <c r="O9" s="3"/>
      <c r="P9" s="3"/>
      <c r="Q9" s="3"/>
      <c r="R9" s="3"/>
      <c r="S9" s="7"/>
      <c r="T9" s="3"/>
      <c r="U9" s="3"/>
      <c r="V9" s="3"/>
      <c r="W9" s="3"/>
      <c r="X9" s="3"/>
      <c r="Y9" s="3"/>
      <c r="Z9" s="3"/>
    </row>
    <row r="10" ht="15.75" customHeight="1">
      <c r="A10" s="2"/>
      <c r="B10" s="7">
        <v>2023.0</v>
      </c>
      <c r="C10" s="7">
        <v>2023.0</v>
      </c>
      <c r="D10" s="7">
        <v>2023.0</v>
      </c>
      <c r="E10" s="7">
        <v>2023.0</v>
      </c>
      <c r="F10" s="7">
        <v>2023.0</v>
      </c>
      <c r="G10" s="7">
        <v>2023.0</v>
      </c>
      <c r="H10" s="7">
        <v>2023.0</v>
      </c>
      <c r="I10" s="7">
        <v>2023.0</v>
      </c>
      <c r="J10" s="7">
        <v>2023.0</v>
      </c>
      <c r="K10" s="7">
        <v>2023.0</v>
      </c>
      <c r="L10" s="7">
        <v>2023.0</v>
      </c>
      <c r="M10" s="7">
        <v>2023.0</v>
      </c>
      <c r="N10" s="3"/>
      <c r="O10" s="3"/>
      <c r="P10" s="3"/>
      <c r="Q10" s="3"/>
      <c r="R10" s="7"/>
      <c r="S10" s="7"/>
      <c r="T10" s="3"/>
      <c r="U10" s="3"/>
      <c r="V10" s="3"/>
      <c r="W10" s="3"/>
      <c r="X10" s="3"/>
      <c r="Y10" s="3"/>
      <c r="Z10" s="3"/>
    </row>
    <row r="11" ht="15.75" customHeight="1">
      <c r="A11" s="8" t="s">
        <v>20</v>
      </c>
      <c r="B11" s="9" t="s">
        <v>3</v>
      </c>
      <c r="C11" s="9" t="s">
        <v>4</v>
      </c>
      <c r="D11" s="9" t="s">
        <v>5</v>
      </c>
      <c r="E11" s="8" t="s">
        <v>6</v>
      </c>
      <c r="F11" s="8" t="s">
        <v>7</v>
      </c>
      <c r="G11" s="8" t="s">
        <v>8</v>
      </c>
      <c r="H11" s="8" t="s">
        <v>9</v>
      </c>
      <c r="I11" s="8" t="s">
        <v>10</v>
      </c>
      <c r="J11" s="8" t="s">
        <v>11</v>
      </c>
      <c r="K11" s="8" t="s">
        <v>12</v>
      </c>
      <c r="L11" s="8" t="s">
        <v>13</v>
      </c>
      <c r="M11" s="8" t="s">
        <v>14</v>
      </c>
      <c r="N11" s="10" t="s">
        <v>15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15" t="s">
        <v>21</v>
      </c>
      <c r="B12" s="58"/>
      <c r="C12" s="58"/>
      <c r="D12" s="58"/>
      <c r="E12" s="58"/>
      <c r="F12" s="58"/>
      <c r="G12" s="58"/>
      <c r="H12" s="64"/>
      <c r="I12" s="58"/>
      <c r="J12" s="58"/>
      <c r="K12" s="25"/>
      <c r="L12" s="18"/>
      <c r="M12" s="26"/>
      <c r="N12" s="27">
        <f t="shared" ref="N12:N13" si="4">SUM(B12:M12)</f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1" t="s">
        <v>22</v>
      </c>
      <c r="B13" s="28">
        <f t="shared" ref="B13:M13" si="3">B8-B12</f>
        <v>0</v>
      </c>
      <c r="C13" s="28">
        <f t="shared" si="3"/>
        <v>0</v>
      </c>
      <c r="D13" s="28">
        <f t="shared" si="3"/>
        <v>0</v>
      </c>
      <c r="E13" s="28">
        <f t="shared" si="3"/>
        <v>0</v>
      </c>
      <c r="F13" s="28">
        <f t="shared" si="3"/>
        <v>0</v>
      </c>
      <c r="G13" s="28">
        <f t="shared" si="3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9">
        <f t="shared" si="4"/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7"/>
      <c r="K14" s="7"/>
      <c r="L14" s="7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2"/>
      <c r="B15" s="7">
        <v>2023.0</v>
      </c>
      <c r="C15" s="7">
        <v>2023.0</v>
      </c>
      <c r="D15" s="7">
        <v>2023.0</v>
      </c>
      <c r="E15" s="7">
        <v>2023.0</v>
      </c>
      <c r="F15" s="7">
        <v>2023.0</v>
      </c>
      <c r="G15" s="7">
        <v>2023.0</v>
      </c>
      <c r="H15" s="7">
        <v>2023.0</v>
      </c>
      <c r="I15" s="7">
        <v>2023.0</v>
      </c>
      <c r="J15" s="7">
        <v>2023.0</v>
      </c>
      <c r="K15" s="7">
        <v>2023.0</v>
      </c>
      <c r="L15" s="7">
        <v>2023.0</v>
      </c>
      <c r="M15" s="7">
        <v>2023.0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8" t="s">
        <v>23</v>
      </c>
      <c r="B16" s="9" t="s">
        <v>3</v>
      </c>
      <c r="C16" s="9" t="s">
        <v>4</v>
      </c>
      <c r="D16" s="9" t="s">
        <v>5</v>
      </c>
      <c r="E16" s="8" t="s">
        <v>6</v>
      </c>
      <c r="F16" s="8" t="s">
        <v>7</v>
      </c>
      <c r="G16" s="8" t="s">
        <v>8</v>
      </c>
      <c r="H16" s="8" t="s">
        <v>9</v>
      </c>
      <c r="I16" s="8" t="s">
        <v>10</v>
      </c>
      <c r="J16" s="8" t="s">
        <v>11</v>
      </c>
      <c r="K16" s="8" t="s">
        <v>12</v>
      </c>
      <c r="L16" s="8" t="s">
        <v>13</v>
      </c>
      <c r="M16" s="8" t="s">
        <v>14</v>
      </c>
      <c r="N16" s="10" t="s">
        <v>15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0" t="s">
        <v>24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31">
        <f t="shared" ref="N17:N30" si="5">SUM(B17:M17)</f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2" t="s">
        <v>25</v>
      </c>
      <c r="B18" s="19"/>
      <c r="C18" s="19"/>
      <c r="D18" s="19"/>
      <c r="E18" s="19"/>
      <c r="F18" s="19"/>
      <c r="G18" s="19"/>
      <c r="H18" s="19"/>
      <c r="I18" s="19"/>
      <c r="J18" s="19"/>
      <c r="K18" s="25"/>
      <c r="L18" s="18"/>
      <c r="M18" s="18"/>
      <c r="N18" s="31">
        <f t="shared" si="5"/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3" t="s">
        <v>26</v>
      </c>
      <c r="B19" s="19"/>
      <c r="C19" s="19"/>
      <c r="D19" s="19"/>
      <c r="E19" s="19"/>
      <c r="F19" s="19"/>
      <c r="G19" s="19"/>
      <c r="H19" s="19"/>
      <c r="I19" s="19"/>
      <c r="J19" s="19"/>
      <c r="K19" s="25"/>
      <c r="L19" s="18"/>
      <c r="M19" s="18"/>
      <c r="N19" s="31">
        <f t="shared" si="5"/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2" t="s">
        <v>27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31">
        <f t="shared" si="5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3" t="s">
        <v>28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31">
        <f t="shared" si="5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8" t="s">
        <v>44</v>
      </c>
      <c r="B22" s="19"/>
      <c r="C22" s="19"/>
      <c r="D22" s="19"/>
      <c r="E22" s="19"/>
      <c r="F22" s="35"/>
      <c r="G22" s="35"/>
      <c r="H22" s="35"/>
      <c r="I22" s="35"/>
      <c r="J22" s="35"/>
      <c r="K22" s="35"/>
      <c r="L22" s="35"/>
      <c r="M22" s="35"/>
      <c r="N22" s="31">
        <f t="shared" si="5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0" t="s">
        <v>30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36"/>
      <c r="N23" s="31">
        <f t="shared" si="5"/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0" t="s">
        <v>45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36"/>
      <c r="N24" s="31">
        <f t="shared" si="5"/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0" t="s">
        <v>32</v>
      </c>
      <c r="B25" s="19"/>
      <c r="C25" s="19"/>
      <c r="D25" s="19"/>
      <c r="E25" s="19"/>
      <c r="F25" s="19"/>
      <c r="G25" s="19"/>
      <c r="H25" s="19"/>
      <c r="I25" s="19"/>
      <c r="J25" s="19"/>
      <c r="K25" s="25"/>
      <c r="L25" s="18"/>
      <c r="M25" s="18"/>
      <c r="N25" s="31">
        <f t="shared" si="5"/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7" t="s">
        <v>33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31">
        <f t="shared" si="5"/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8" t="s">
        <v>34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31">
        <f t="shared" si="5"/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3" t="s">
        <v>35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31">
        <f t="shared" si="5"/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9" t="s">
        <v>36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1">
        <f t="shared" si="5"/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21" t="s">
        <v>37</v>
      </c>
      <c r="B30" s="41">
        <f t="shared" ref="B30:M30" si="6">SUM(B17:B29)</f>
        <v>0</v>
      </c>
      <c r="C30" s="41">
        <f t="shared" si="6"/>
        <v>0</v>
      </c>
      <c r="D30" s="41">
        <f t="shared" si="6"/>
        <v>0</v>
      </c>
      <c r="E30" s="41">
        <f t="shared" si="6"/>
        <v>0</v>
      </c>
      <c r="F30" s="41">
        <f t="shared" si="6"/>
        <v>0</v>
      </c>
      <c r="G30" s="41">
        <f t="shared" si="6"/>
        <v>0</v>
      </c>
      <c r="H30" s="41">
        <f t="shared" si="6"/>
        <v>0</v>
      </c>
      <c r="I30" s="41">
        <f t="shared" si="6"/>
        <v>0</v>
      </c>
      <c r="J30" s="41">
        <f t="shared" si="6"/>
        <v>0</v>
      </c>
      <c r="K30" s="41">
        <f t="shared" si="6"/>
        <v>0</v>
      </c>
      <c r="L30" s="41">
        <f t="shared" si="6"/>
        <v>0</v>
      </c>
      <c r="M30" s="41">
        <f t="shared" si="6"/>
        <v>0</v>
      </c>
      <c r="N30" s="42">
        <f t="shared" si="5"/>
        <v>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6"/>
      <c r="B31" s="6"/>
      <c r="C31" s="6"/>
      <c r="D31" s="6"/>
      <c r="E31" s="43"/>
      <c r="F31" s="43"/>
      <c r="G31" s="43"/>
      <c r="H31" s="43"/>
      <c r="I31" s="43"/>
      <c r="J31" s="6"/>
      <c r="K31" s="6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8" t="s">
        <v>38</v>
      </c>
      <c r="B32" s="9" t="s">
        <v>3</v>
      </c>
      <c r="C32" s="9" t="s">
        <v>4</v>
      </c>
      <c r="D32" s="9" t="s">
        <v>5</v>
      </c>
      <c r="E32" s="8" t="s">
        <v>6</v>
      </c>
      <c r="F32" s="8" t="s">
        <v>7</v>
      </c>
      <c r="G32" s="8" t="s">
        <v>8</v>
      </c>
      <c r="H32" s="8" t="s">
        <v>9</v>
      </c>
      <c r="I32" s="8" t="s">
        <v>10</v>
      </c>
      <c r="J32" s="8" t="s">
        <v>11</v>
      </c>
      <c r="K32" s="8" t="s">
        <v>12</v>
      </c>
      <c r="L32" s="8" t="s">
        <v>13</v>
      </c>
      <c r="M32" s="8" t="s">
        <v>14</v>
      </c>
      <c r="N32" s="44" t="s">
        <v>39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21" t="s">
        <v>40</v>
      </c>
      <c r="B33" s="45">
        <f t="shared" ref="B33:M33" si="7">MINUS(B13,B30)</f>
        <v>0</v>
      </c>
      <c r="C33" s="45">
        <f t="shared" si="7"/>
        <v>0</v>
      </c>
      <c r="D33" s="45">
        <f t="shared" si="7"/>
        <v>0</v>
      </c>
      <c r="E33" s="45">
        <f t="shared" si="7"/>
        <v>0</v>
      </c>
      <c r="F33" s="45">
        <f t="shared" si="7"/>
        <v>0</v>
      </c>
      <c r="G33" s="45">
        <f t="shared" si="7"/>
        <v>0</v>
      </c>
      <c r="H33" s="45">
        <f t="shared" si="7"/>
        <v>0</v>
      </c>
      <c r="I33" s="45">
        <f t="shared" si="7"/>
        <v>0</v>
      </c>
      <c r="J33" s="45">
        <f t="shared" si="7"/>
        <v>0</v>
      </c>
      <c r="K33" s="45">
        <f t="shared" si="7"/>
        <v>0</v>
      </c>
      <c r="L33" s="45">
        <f t="shared" si="7"/>
        <v>0</v>
      </c>
      <c r="M33" s="45">
        <f t="shared" si="7"/>
        <v>0</v>
      </c>
      <c r="N33" s="46">
        <f>SUM(B33:M33)</f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4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48" t="s">
        <v>41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2" t="s">
        <v>26</v>
      </c>
      <c r="B37" s="49">
        <f>SUM(N19)</f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7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42</v>
      </c>
      <c r="B38" s="49">
        <f>SUM(N18)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7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43</v>
      </c>
      <c r="B39" s="50">
        <f>sum(N17)</f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7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" t="s">
        <v>27</v>
      </c>
      <c r="B40" s="49">
        <f>SUM(N20)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7" t="s">
        <v>28</v>
      </c>
      <c r="B41" s="49">
        <f>sum(N21)</f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/>
      <c r="B42" s="4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43"/>
      <c r="B47" s="5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43"/>
      <c r="B48" s="5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6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53"/>
      <c r="B50" s="5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43"/>
      <c r="B51" s="5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autoFilter ref="$L$21:$L$30"/>
  <mergeCells count="1">
    <mergeCell ref="A36:B36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