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4" sheetId="2" r:id="rId5"/>
    <sheet state="visible" name="2023" sheetId="3" r:id="rId6"/>
  </sheets>
  <definedNames>
    <definedName hidden="1" localSheetId="1" name="_xlnm._FilterDatabase">'2024'!$L$21:$L$31</definedName>
    <definedName hidden="1" localSheetId="2" name="_xlnm._FilterDatabase">'2023'!$L$21:$L$30</definedName>
  </definedNames>
  <calcPr/>
</workbook>
</file>

<file path=xl/sharedStrings.xml><?xml version="1.0" encoding="utf-8"?>
<sst xmlns="http://schemas.openxmlformats.org/spreadsheetml/2006/main" count="251" uniqueCount="44">
  <si>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</si>
  <si>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</si>
  <si>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</si>
  <si>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</si>
  <si>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</si>
  <si>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</si>
  <si>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</si>
  <si>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</si>
  <si>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</si>
  <si>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</si>
  <si>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</si>
  <si>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</si>
  <si>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</si>
  <si>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</si>
  <si>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</si>
  <si>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Refunds</t>
  </si>
  <si>
    <t>Chargebacks</t>
  </si>
  <si>
    <t>Total Income</t>
  </si>
  <si>
    <t>Cost of Goods</t>
  </si>
  <si>
    <t>Product Costs + Shipping</t>
  </si>
  <si>
    <t xml:space="preserve">Gross Profit </t>
  </si>
  <si>
    <t>Expenses</t>
  </si>
  <si>
    <t>TikTok</t>
  </si>
  <si>
    <t>Google</t>
  </si>
  <si>
    <t>Facebook</t>
  </si>
  <si>
    <t>Snapchat</t>
  </si>
  <si>
    <t>Pinterest</t>
  </si>
  <si>
    <t>Processing Fees</t>
  </si>
  <si>
    <t>Content Costs</t>
  </si>
  <si>
    <t xml:space="preserve">Shopify Bill </t>
  </si>
  <si>
    <t>(Klaviyo, TripleWhale)</t>
  </si>
  <si>
    <t xml:space="preserve">3rd Party Softwares </t>
  </si>
  <si>
    <t>Virtual Assistant(s)</t>
  </si>
  <si>
    <t>Email Agency</t>
  </si>
  <si>
    <t>Google agency</t>
  </si>
  <si>
    <t>*ADD MORE ROWS IF NEEDED*</t>
  </si>
  <si>
    <t>Total Expenses</t>
  </si>
  <si>
    <t>Profit</t>
  </si>
  <si>
    <t>Total Net Profit</t>
  </si>
  <si>
    <t>Net Profit</t>
  </si>
  <si>
    <t>Total Spent Per Traffic Source</t>
  </si>
  <si>
    <t>Google Adwords</t>
  </si>
  <si>
    <t>Tiktok</t>
  </si>
  <si>
    <t>Google Agency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</si>
</sst>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]#,##0.00"/>
    <numFmt numFmtId="165" formatCode="&quot;$&quot;#,##0.00"/>
    <numFmt numFmtId="166" formatCode="&quot;$&quot;#,##0"/>
    <numFmt numFmtId="167" formatCode="#,##0&quot;$&quot;"/>
  </numFmts>
  <fonts count="26">
    <font>
      <sz val="10.0"/>
      <color rgb="FF000000"/>
      <name val="Calibri"/>
      <scheme val="minor"/>
    </font>
    <font>
      <b/>
      <sz val="12.0"/>
      <color rgb="FFFF9900"/>
      <name val="Montserrat"/>
    </font>
    <font>
      <color theme="1"/>
      <name val="Montserrat"/>
    </font>
    <font>
      <i/>
      <u/>
      <color theme="1"/>
      <name val="Montserrat"/>
    </font>
    <font>
      <b/>
      <color rgb="FFFFFFFF"/>
      <name val="Montserrat"/>
    </font>
    <font>
      <sz val="9.0"/>
      <color rgb="FF303030"/>
      <name val="Inter"/>
    </font>
    <font>
      <color rgb="FF303030"/>
      <name val="Inter"/>
    </font>
    <font>
      <sz val="10.0"/>
      <color rgb="FF303030"/>
      <name val="Montserrat"/>
    </font>
    <font>
      <sz val="10.0"/>
      <color theme="1"/>
      <name val="Montserrat"/>
    </font>
    <font>
      <sz val="10.0"/>
      <color rgb="FF303030"/>
      <name val="Inter"/>
    </font>
    <font>
      <sz val="9.0"/>
      <color theme="1"/>
      <name val="Montserrat"/>
    </font>
    <font>
      <b/>
      <color theme="1"/>
      <name val="Montserrat"/>
    </font>
    <font>
      <sz val="10.0"/>
      <color rgb="FF000000"/>
      <name val="&quot;Google Sans&quot;"/>
    </font>
    <font>
      <b/>
      <sz val="10.0"/>
      <color theme="1"/>
      <name val="Montserrat"/>
    </font>
    <font>
      <sz val="11.0"/>
      <color rgb="FF202223"/>
      <name val="-apple-system"/>
    </font>
    <font>
      <sz val="11.0"/>
      <color rgb="FF202223"/>
      <name val="Arial"/>
    </font>
    <font>
      <sz val="11.0"/>
      <color rgb="FF202223"/>
      <name val="Inter"/>
    </font>
    <font>
      <sz val="10.0"/>
      <color rgb="FF1F1F1F"/>
      <name val="&quot;Google Sans&quot;"/>
    </font>
    <font>
      <color theme="1"/>
      <name val="Calibri"/>
      <scheme val="minor"/>
    </font>
    <font>
      <sz val="10.0"/>
      <color theme="1"/>
      <name val="Calibri"/>
      <scheme val="minor"/>
    </font>
    <font>
      <sz val="10.0"/>
      <color rgb="FF000000"/>
      <name val="Montserrat"/>
    </font>
    <font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sz val="10.0"/>
      <color rgb="FF182127"/>
      <name val="&quot;Dinero Sans&quot;"/>
    </font>
    <font>
      <color rgb="FF000000"/>
      <name val="Montserrat"/>
    </font>
  </fonts>
  <fills count="9">
    <fill>
      <patternFill patternType="none"/>
    </fill>
    <fill>
      <patternFill patternType="lightGray"/>
    </fill>
    <fill>
      <patternFill patternType="solid">
        <fgColor rgb="FF680D6A"/>
        <bgColor rgb="FF680D6A"/>
      </patternFill>
    </fill>
    <fill>
      <patternFill patternType="solid">
        <fgColor rgb="FFF1F1F1"/>
        <bgColor rgb="FFF1F1F1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8F9FA"/>
        <bgColor rgb="FFF8F9FA"/>
      </patternFill>
    </fill>
    <fill>
      <patternFill patternType="solid">
        <fgColor rgb="FFF7F7F7"/>
        <bgColor rgb="FFF7F7F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2" numFmtId="0" xfId="0" applyFont="1"/>
    <xf borderId="0" fillId="0" fontId="3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horizontal="left" readingOrder="0"/>
    </xf>
    <xf borderId="0" fillId="2" fontId="4" numFmtId="0" xfId="0" applyAlignment="1" applyFont="1">
      <alignment horizontal="left" vertical="bottom"/>
    </xf>
    <xf borderId="0" fillId="2" fontId="4" numFmtId="0" xfId="0" applyAlignment="1" applyFont="1">
      <alignment horizontal="right" vertical="bottom"/>
    </xf>
    <xf borderId="0" fillId="0" fontId="5" numFmtId="164" xfId="0" applyAlignment="1" applyFont="1" applyNumberFormat="1">
      <alignment horizontal="left" readingOrder="0" shrinkToFit="0" wrapText="0"/>
    </xf>
    <xf borderId="0" fillId="3" fontId="6" numFmtId="164" xfId="0" applyAlignment="1" applyFill="1" applyFont="1" applyNumberFormat="1">
      <alignment readingOrder="0" shrinkToFit="0" wrapText="0"/>
    </xf>
    <xf borderId="0" fillId="0" fontId="7" numFmtId="164" xfId="0" applyAlignment="1" applyFont="1" applyNumberFormat="1">
      <alignment horizontal="right" readingOrder="0" shrinkToFit="0" wrapText="0"/>
    </xf>
    <xf borderId="0" fillId="4" fontId="8" numFmtId="164" xfId="0" applyAlignment="1" applyFill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5" fontId="9" numFmtId="164" xfId="0" applyAlignment="1" applyFill="1" applyFont="1" applyNumberFormat="1">
      <alignment readingOrder="0" shrinkToFit="0" wrapText="0"/>
    </xf>
    <xf borderId="0" fillId="0" fontId="5" numFmtId="164" xfId="0" applyAlignment="1" applyFont="1" applyNumberFormat="1">
      <alignment horizontal="left" readingOrder="0" shrinkToFit="0" wrapText="0"/>
    </xf>
    <xf borderId="0" fillId="0" fontId="10" numFmtId="164" xfId="0" applyAlignment="1" applyFont="1" applyNumberFormat="1">
      <alignment horizontal="left" readingOrder="0" shrinkToFit="0" wrapText="0"/>
    </xf>
    <xf borderId="0" fillId="0" fontId="5" numFmtId="165" xfId="0" applyAlignment="1" applyFont="1" applyNumberFormat="1">
      <alignment horizontal="left" readingOrder="0" shrinkToFit="0" wrapText="0"/>
    </xf>
    <xf borderId="0" fillId="0" fontId="2" numFmtId="164" xfId="0" applyAlignment="1" applyFont="1" applyNumberFormat="1">
      <alignment readingOrder="0" shrinkToFit="0" wrapText="0"/>
    </xf>
    <xf borderId="0" fillId="4" fontId="11" numFmtId="0" xfId="0" applyAlignment="1" applyFont="1">
      <alignment vertical="bottom"/>
    </xf>
    <xf borderId="0" fillId="6" fontId="11" numFmtId="164" xfId="0" applyAlignment="1" applyFill="1" applyFont="1" applyNumberFormat="1">
      <alignment readingOrder="0" shrinkToFit="0" wrapText="0"/>
    </xf>
    <xf borderId="0" fillId="6" fontId="11" numFmtId="164" xfId="0" applyAlignment="1" applyFont="1" applyNumberFormat="1">
      <alignment readingOrder="0" vertical="bottom"/>
    </xf>
    <xf borderId="0" fillId="2" fontId="4" numFmtId="0" xfId="0" applyAlignment="1" applyFont="1">
      <alignment readingOrder="0"/>
    </xf>
    <xf borderId="0" fillId="0" fontId="12" numFmtId="164" xfId="0" applyAlignment="1" applyFont="1" applyNumberFormat="1">
      <alignment horizontal="left" readingOrder="0" shrinkToFit="0" wrapText="0"/>
    </xf>
    <xf borderId="0" fillId="0" fontId="12" numFmtId="164" xfId="0" applyAlignment="1" applyFont="1" applyNumberFormat="1">
      <alignment readingOrder="0" shrinkToFit="0" wrapText="0"/>
    </xf>
    <xf borderId="0" fillId="0" fontId="8" numFmtId="164" xfId="0" applyAlignment="1" applyFont="1" applyNumberFormat="1">
      <alignment readingOrder="0"/>
    </xf>
    <xf borderId="0" fillId="0" fontId="8" numFmtId="164" xfId="0" applyAlignment="1" applyFont="1" applyNumberFormat="1">
      <alignment readingOrder="0" vertical="bottom"/>
    </xf>
    <xf borderId="0" fillId="4" fontId="8" numFmtId="164" xfId="0" applyAlignment="1" applyFont="1" applyNumberFormat="1">
      <alignment horizontal="right" readingOrder="0" vertical="bottom"/>
    </xf>
    <xf borderId="0" fillId="4" fontId="13" numFmtId="164" xfId="0" applyAlignment="1" applyFont="1" applyNumberFormat="1">
      <alignment horizontal="right" vertical="bottom"/>
    </xf>
    <xf borderId="0" fillId="4" fontId="13" numFmtId="164" xfId="0" applyAlignment="1" applyFont="1" applyNumberFormat="1">
      <alignment readingOrder="0" vertical="bottom"/>
    </xf>
    <xf borderId="0" fillId="0" fontId="8" numFmtId="0" xfId="0" applyAlignment="1" applyFont="1">
      <alignment readingOrder="0" vertical="bottom"/>
    </xf>
    <xf borderId="0" fillId="0" fontId="8" numFmtId="164" xfId="0" applyAlignment="1" applyFont="1" applyNumberFormat="1">
      <alignment horizontal="right" readingOrder="0" vertical="bottom"/>
    </xf>
    <xf borderId="0" fillId="7" fontId="14" numFmtId="164" xfId="0" applyAlignment="1" applyFill="1" applyFont="1" applyNumberFormat="1">
      <alignment horizontal="right" readingOrder="0"/>
    </xf>
    <xf borderId="0" fillId="4" fontId="8" numFmtId="165" xfId="0" applyAlignment="1" applyFont="1" applyNumberFormat="1">
      <alignment horizontal="right" vertical="bottom"/>
    </xf>
    <xf borderId="0" fillId="0" fontId="8" numFmtId="0" xfId="0" applyFont="1"/>
    <xf borderId="0" fillId="7" fontId="15" numFmtId="164" xfId="0" applyAlignment="1" applyFont="1" applyNumberFormat="1">
      <alignment horizontal="right" readingOrder="0"/>
    </xf>
    <xf borderId="0" fillId="5" fontId="14" numFmtId="164" xfId="0" applyAlignment="1" applyFont="1" applyNumberFormat="1">
      <alignment horizontal="right" readingOrder="0"/>
    </xf>
    <xf borderId="0" fillId="7" fontId="14" numFmtId="3" xfId="0" applyAlignment="1" applyFont="1" applyNumberFormat="1">
      <alignment horizontal="right" readingOrder="0"/>
    </xf>
    <xf borderId="0" fillId="7" fontId="16" numFmtId="164" xfId="0" applyAlignment="1" applyFont="1" applyNumberFormat="1">
      <alignment horizontal="right" readingOrder="0"/>
    </xf>
    <xf borderId="0" fillId="0" fontId="8" numFmtId="0" xfId="0" applyAlignment="1" applyFont="1">
      <alignment readingOrder="0"/>
    </xf>
    <xf borderId="0" fillId="5" fontId="16" numFmtId="164" xfId="0" applyAlignment="1" applyFont="1" applyNumberFormat="1">
      <alignment horizontal="right" readingOrder="0"/>
    </xf>
    <xf borderId="0" fillId="0" fontId="8" numFmtId="164" xfId="0" applyAlignment="1" applyFont="1" applyNumberFormat="1">
      <alignment horizontal="right" readingOrder="0"/>
    </xf>
    <xf borderId="0" fillId="0" fontId="8" numFmtId="164" xfId="0" applyAlignment="1" applyFont="1" applyNumberFormat="1">
      <alignment horizontal="right"/>
    </xf>
    <xf borderId="0" fillId="0" fontId="8" numFmtId="0" xfId="0" applyAlignment="1" applyFont="1">
      <alignment vertical="bottom"/>
    </xf>
    <xf borderId="0" fillId="5" fontId="17" numFmtId="164" xfId="0" applyAlignment="1" applyFont="1" applyNumberFormat="1">
      <alignment readingOrder="0" shrinkToFit="0" wrapText="0"/>
    </xf>
    <xf borderId="0" fillId="0" fontId="17" numFmtId="164" xfId="0" applyAlignment="1" applyFont="1" applyNumberFormat="1">
      <alignment horizontal="right" readingOrder="0" shrinkToFit="0" wrapText="0"/>
    </xf>
    <xf borderId="0" fillId="0" fontId="18" numFmtId="166" xfId="0" applyAlignment="1" applyFont="1" applyNumberFormat="1">
      <alignment readingOrder="0"/>
    </xf>
    <xf borderId="0" fillId="0" fontId="19" numFmtId="165" xfId="0" applyAlignment="1" applyFont="1" applyNumberFormat="1">
      <alignment horizontal="right" readingOrder="0"/>
    </xf>
    <xf borderId="0" fillId="5" fontId="7" numFmtId="164" xfId="0" applyAlignment="1" applyFont="1" applyNumberFormat="1">
      <alignment readingOrder="0"/>
    </xf>
    <xf borderId="0" fillId="0" fontId="18" numFmtId="0" xfId="0" applyAlignment="1" applyFont="1">
      <alignment readingOrder="0"/>
    </xf>
    <xf borderId="0" fillId="0" fontId="19" numFmtId="0" xfId="0" applyAlignment="1" applyFont="1">
      <alignment horizontal="right" readingOrder="0"/>
    </xf>
    <xf borderId="0" fillId="5" fontId="8" numFmtId="164" xfId="0" applyAlignment="1" applyFont="1" applyNumberFormat="1">
      <alignment horizontal="right" readingOrder="0" vertical="bottom"/>
    </xf>
    <xf borderId="0" fillId="0" fontId="20" numFmtId="0" xfId="0" applyAlignment="1" applyFont="1">
      <alignment readingOrder="0" vertical="bottom"/>
    </xf>
    <xf borderId="0" fillId="0" fontId="21" numFmtId="167" xfId="0" applyAlignment="1" applyFont="1" applyNumberFormat="1">
      <alignment horizontal="right" readingOrder="0" vertical="bottom"/>
    </xf>
    <xf borderId="0" fillId="0" fontId="18" numFmtId="165" xfId="0" applyAlignment="1" applyFont="1" applyNumberFormat="1">
      <alignment readingOrder="0"/>
    </xf>
    <xf borderId="0" fillId="0" fontId="21" numFmtId="166" xfId="0" applyAlignment="1" applyFont="1" applyNumberFormat="1">
      <alignment horizontal="right" vertical="bottom"/>
    </xf>
    <xf borderId="0" fillId="0" fontId="22" numFmtId="166" xfId="0" applyAlignment="1" applyFont="1" applyNumberFormat="1">
      <alignment horizontal="right" readingOrder="0" vertical="bottom"/>
    </xf>
    <xf borderId="0" fillId="0" fontId="23" numFmtId="166" xfId="0" applyAlignment="1" applyFont="1" applyNumberFormat="1">
      <alignment horizontal="right" readingOrder="0"/>
    </xf>
    <xf borderId="0" fillId="0" fontId="24" numFmtId="165" xfId="0" applyAlignment="1" applyFont="1" applyNumberFormat="1">
      <alignment horizontal="right" readingOrder="0"/>
    </xf>
    <xf borderId="0" fillId="0" fontId="25" numFmtId="0" xfId="0" applyAlignment="1" applyFont="1">
      <alignment readingOrder="0"/>
    </xf>
    <xf borderId="0" fillId="4" fontId="13" numFmtId="165" xfId="0" applyAlignment="1" applyFont="1" applyNumberFormat="1">
      <alignment horizontal="right" vertical="bottom"/>
    </xf>
    <xf borderId="0" fillId="4" fontId="13" numFmtId="165" xfId="0" applyAlignment="1" applyFont="1" applyNumberFormat="1">
      <alignment horizontal="right" readingOrder="0" vertical="bottom"/>
    </xf>
    <xf borderId="0" fillId="5" fontId="2" numFmtId="0" xfId="0" applyAlignment="1" applyFont="1">
      <alignment vertical="bottom"/>
    </xf>
    <xf borderId="0" fillId="2" fontId="4" numFmtId="0" xfId="0" applyAlignment="1" applyFont="1">
      <alignment horizontal="right" readingOrder="0" vertical="bottom"/>
    </xf>
    <xf borderId="0" fillId="4" fontId="11" numFmtId="165" xfId="0" applyAlignment="1" applyFont="1" applyNumberFormat="1">
      <alignment horizontal="right" vertical="bottom"/>
    </xf>
    <xf borderId="0" fillId="4" fontId="11" numFmtId="165" xfId="0" applyAlignment="1" applyFont="1" applyNumberFormat="1">
      <alignment horizontal="right" readingOrder="0" vertical="bottom"/>
    </xf>
    <xf borderId="0" fillId="0" fontId="11" numFmtId="0" xfId="0" applyAlignment="1" applyFont="1">
      <alignment readingOrder="0"/>
    </xf>
    <xf borderId="0" fillId="2" fontId="4" numFmtId="0" xfId="0" applyFont="1"/>
    <xf borderId="0" fillId="0" fontId="2" numFmtId="165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Alignment="1" applyFont="1" applyNumberFormat="1">
      <alignment horizontal="right" vertical="bottom"/>
    </xf>
    <xf borderId="0" fillId="0" fontId="2" numFmtId="2" xfId="0" applyAlignment="1" applyFont="1" applyNumberFormat="1">
      <alignment horizontal="right" vertical="bottom"/>
    </xf>
    <xf borderId="0" fillId="5" fontId="25" numFmtId="0" xfId="0" applyAlignment="1" applyFont="1">
      <alignment vertical="bottom"/>
    </xf>
    <xf borderId="0" fillId="5" fontId="25" numFmtId="165" xfId="0" applyAlignment="1" applyFont="1" applyNumberFormat="1">
      <alignment horizontal="right" vertical="bottom"/>
    </xf>
    <xf borderId="0" fillId="5" fontId="2" numFmtId="4" xfId="0" applyAlignment="1" applyFont="1" applyNumberFormat="1">
      <alignment horizontal="right" vertical="bottom"/>
    </xf>
    <xf borderId="0" fillId="0" fontId="8" numFmtId="164" xfId="0" applyAlignment="1" applyFont="1" applyNumberFormat="1">
      <alignment readingOrder="0" shrinkToFit="0" wrapText="0"/>
    </xf>
    <xf borderId="0" fillId="5" fontId="20" numFmtId="164" xfId="0" applyAlignment="1" applyFont="1" applyNumberFormat="1">
      <alignment horizontal="right" readingOrder="0" vertical="bottom"/>
    </xf>
    <xf borderId="0" fillId="0" fontId="9" numFmtId="164" xfId="0" applyAlignment="1" applyFont="1" applyNumberFormat="1">
      <alignment readingOrder="0" shrinkToFit="0" wrapText="0"/>
    </xf>
    <xf borderId="0" fillId="0" fontId="12" numFmtId="0" xfId="0" applyAlignment="1" applyFont="1">
      <alignment readingOrder="0" shrinkToFit="0" wrapText="0"/>
    </xf>
    <xf borderId="0" fillId="0" fontId="12" numFmtId="165" xfId="0" applyAlignment="1" applyFont="1" applyNumberFormat="1">
      <alignment readingOrder="0" shrinkToFit="0" wrapText="0"/>
    </xf>
    <xf borderId="0" fillId="5" fontId="20" numFmtId="165" xfId="0" applyAlignment="1" applyFont="1" applyNumberFormat="1">
      <alignment horizontal="right" readingOrder="0" vertical="bottom"/>
    </xf>
    <xf borderId="1" fillId="0" fontId="8" numFmtId="0" xfId="0" applyAlignment="1" applyBorder="1" applyFont="1">
      <alignment horizontal="right" readingOrder="0"/>
    </xf>
    <xf borderId="0" fillId="0" fontId="22" numFmtId="0" xfId="0" applyAlignment="1" applyFont="1">
      <alignment horizontal="right" readingOrder="0" shrinkToFit="0" vertical="bottom" wrapText="0"/>
    </xf>
    <xf borderId="0" fillId="0" fontId="22" numFmtId="4" xfId="0" applyAlignment="1" applyFont="1" applyNumberFormat="1">
      <alignment horizontal="right" readingOrder="0" shrinkToFit="0" vertical="bottom" wrapText="0"/>
    </xf>
    <xf borderId="0" fillId="0" fontId="12" numFmtId="164" xfId="0" applyAlignment="1" applyFont="1" applyNumberFormat="1">
      <alignment horizontal="right" readingOrder="0" shrinkToFit="0" wrapText="0"/>
    </xf>
    <xf borderId="0" fillId="5" fontId="7" numFmtId="164" xfId="0" applyAlignment="1" applyFont="1" applyNumberFormat="1">
      <alignment horizontal="right" readingOrder="0"/>
    </xf>
    <xf borderId="0" fillId="8" fontId="7" numFmtId="164" xfId="0" applyAlignment="1" applyFill="1" applyFont="1" applyNumberFormat="1">
      <alignment horizontal="right" readingOrder="0" shrinkToFit="0" wrapText="0"/>
    </xf>
    <xf borderId="0" fillId="8" fontId="7" numFmtId="164" xfId="0" applyAlignment="1" applyFont="1" applyNumberFormat="1">
      <alignment horizontal="right" readingOrder="0"/>
    </xf>
    <xf borderId="0" fillId="5" fontId="20" numFmtId="164" xfId="0" applyAlignment="1" applyFont="1" applyNumberFormat="1">
      <alignment horizontal="right" readingOrder="0"/>
    </xf>
    <xf borderId="0" fillId="5" fontId="7" numFmtId="164" xfId="0" applyAlignment="1" applyFont="1" applyNumberFormat="1">
      <alignment readingOrder="0" shrinkToFit="0" wrapText="0"/>
    </xf>
    <xf borderId="0" fillId="0" fontId="20" numFmtId="164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'2025'!$A$38:$A$42</c:f>
            </c:strRef>
          </c:cat>
          <c:val>
            <c:numRef>
              <c:f>'2025'!$B$38:$B$42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'2024'!$A$38:$A$42</c:f>
            </c:strRef>
          </c:cat>
          <c:val>
            <c:numRef>
              <c:f>'2024'!$B$38:$B$42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'2023'!$A$37:$A$41</c:f>
            </c:strRef>
          </c:cat>
          <c:val>
            <c:numRef>
              <c:f>'2023'!$B$37:$B$41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36</xdr:row>
      <xdr:rowOff>47625</xdr:rowOff>
    </xdr:from>
    <xdr:ext cx="5772150" cy="35814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36</xdr:row>
      <xdr:rowOff>47625</xdr:rowOff>
    </xdr:from>
    <xdr:ext cx="5772150" cy="35814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17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2025.0</v>
      </c>
      <c r="C3" s="7">
        <v>2025.0</v>
      </c>
      <c r="D3" s="7">
        <v>2025.0</v>
      </c>
      <c r="E3" s="7">
        <v>2025.0</v>
      </c>
      <c r="F3" s="7">
        <v>2025.0</v>
      </c>
      <c r="G3" s="7">
        <v>2025.0</v>
      </c>
      <c r="H3" s="7">
        <v>2025.0</v>
      </c>
      <c r="I3" s="7">
        <v>2025.0</v>
      </c>
      <c r="J3" s="7">
        <v>2025.0</v>
      </c>
      <c r="K3" s="7">
        <v>2025.0</v>
      </c>
      <c r="L3" s="7">
        <v>2025.0</v>
      </c>
      <c r="M3" s="7">
        <v>2025.0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8" t="s">
        <v>10</v>
      </c>
      <c r="L4" s="8" t="s">
        <v>11</v>
      </c>
      <c r="M4" s="8" t="s">
        <v>12</v>
      </c>
      <c r="N4" s="11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12">
        <v>572790.51</v>
      </c>
      <c r="C5" s="12">
        <v>772775.08</v>
      </c>
      <c r="D5" s="12">
        <v>210537.5</v>
      </c>
      <c r="E5" s="12">
        <v>40265.65</v>
      </c>
      <c r="F5" s="12">
        <v>44694.89</v>
      </c>
      <c r="G5" s="12">
        <v>89803.54</v>
      </c>
      <c r="H5" s="12">
        <v>94431.67</v>
      </c>
      <c r="I5" s="12">
        <v>163437.91</v>
      </c>
      <c r="J5" s="12">
        <v>218482.78</v>
      </c>
      <c r="K5" s="13">
        <v>184928.02</v>
      </c>
      <c r="L5" s="14"/>
      <c r="M5" s="14"/>
      <c r="N5" s="15">
        <f t="shared" ref="N5:N8" si="1">SUM(B5:M5)</f>
        <v>2392147.55</v>
      </c>
      <c r="O5" s="3"/>
      <c r="P5" s="7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6" t="s">
        <v>15</v>
      </c>
      <c r="B6" s="12">
        <v>7938.85</v>
      </c>
      <c r="C6" s="12">
        <v>9828.66</v>
      </c>
      <c r="D6" s="12">
        <v>9759.42</v>
      </c>
      <c r="E6" s="12">
        <v>4390.62</v>
      </c>
      <c r="F6" s="12">
        <v>949.05</v>
      </c>
      <c r="G6" s="12">
        <v>673.73</v>
      </c>
      <c r="H6" s="12">
        <v>932.67</v>
      </c>
      <c r="I6" s="12">
        <v>1309.04</v>
      </c>
      <c r="J6" s="12">
        <v>1105.8</v>
      </c>
      <c r="K6" s="17">
        <v>1510.85</v>
      </c>
      <c r="L6" s="14"/>
      <c r="M6" s="14"/>
      <c r="N6" s="15">
        <f t="shared" si="1"/>
        <v>38398.69</v>
      </c>
      <c r="O6" s="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6" t="s">
        <v>16</v>
      </c>
      <c r="B7" s="12">
        <v>101.92</v>
      </c>
      <c r="C7" s="12">
        <v>77.88</v>
      </c>
      <c r="D7" s="18">
        <v>0.0</v>
      </c>
      <c r="E7" s="19">
        <v>0.0</v>
      </c>
      <c r="F7" s="12">
        <v>77.88</v>
      </c>
      <c r="G7" s="18">
        <v>0.0</v>
      </c>
      <c r="H7" s="18">
        <v>0.0</v>
      </c>
      <c r="I7" s="18">
        <v>0.0</v>
      </c>
      <c r="J7" s="20">
        <v>77.88</v>
      </c>
      <c r="K7" s="21">
        <v>0.0</v>
      </c>
      <c r="L7" s="21"/>
      <c r="M7" s="21"/>
      <c r="N7" s="15">
        <f t="shared" si="1"/>
        <v>335.56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2" t="s">
        <v>17</v>
      </c>
      <c r="B8" s="23">
        <f t="shared" ref="B8:M8" si="2">B5-B6-B7</f>
        <v>564749.74</v>
      </c>
      <c r="C8" s="23">
        <f t="shared" si="2"/>
        <v>762868.54</v>
      </c>
      <c r="D8" s="23">
        <f t="shared" si="2"/>
        <v>200778.08</v>
      </c>
      <c r="E8" s="23">
        <f t="shared" si="2"/>
        <v>35875.03</v>
      </c>
      <c r="F8" s="23">
        <f t="shared" si="2"/>
        <v>43667.96</v>
      </c>
      <c r="G8" s="23">
        <f t="shared" si="2"/>
        <v>89129.81</v>
      </c>
      <c r="H8" s="23">
        <f t="shared" si="2"/>
        <v>93499</v>
      </c>
      <c r="I8" s="23">
        <f t="shared" si="2"/>
        <v>162128.87</v>
      </c>
      <c r="J8" s="23">
        <f t="shared" si="2"/>
        <v>217299.1</v>
      </c>
      <c r="K8" s="23">
        <f t="shared" si="2"/>
        <v>183417.17</v>
      </c>
      <c r="L8" s="23">
        <f t="shared" si="2"/>
        <v>0</v>
      </c>
      <c r="M8" s="23">
        <f t="shared" si="2"/>
        <v>0</v>
      </c>
      <c r="N8" s="24">
        <f t="shared" si="1"/>
        <v>2353413.3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2025.0</v>
      </c>
      <c r="C10" s="7">
        <v>2025.0</v>
      </c>
      <c r="D10" s="7">
        <v>2025.0</v>
      </c>
      <c r="E10" s="7">
        <v>2025.0</v>
      </c>
      <c r="F10" s="7">
        <v>2025.0</v>
      </c>
      <c r="G10" s="7">
        <v>2025.0</v>
      </c>
      <c r="H10" s="7">
        <v>2025.0</v>
      </c>
      <c r="I10" s="7">
        <v>2025.0</v>
      </c>
      <c r="J10" s="7">
        <v>2025.0</v>
      </c>
      <c r="K10" s="7">
        <v>2025.0</v>
      </c>
      <c r="L10" s="7">
        <v>2025.0</v>
      </c>
      <c r="M10" s="7">
        <v>2025.0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18</v>
      </c>
      <c r="B11" s="25" t="s">
        <v>1</v>
      </c>
      <c r="C11" s="25" t="s">
        <v>2</v>
      </c>
      <c r="D11" s="25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8" t="s">
        <v>12</v>
      </c>
      <c r="N11" s="11" t="s">
        <v>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6" t="s">
        <v>19</v>
      </c>
      <c r="B12" s="26">
        <v>103190.4</v>
      </c>
      <c r="C12" s="26">
        <v>138283.2</v>
      </c>
      <c r="D12" s="26">
        <v>37432.8</v>
      </c>
      <c r="E12" s="26">
        <v>7250.4</v>
      </c>
      <c r="F12" s="26">
        <v>7941.6</v>
      </c>
      <c r="G12" s="26">
        <v>15926.4</v>
      </c>
      <c r="H12" s="26">
        <v>23502.7</v>
      </c>
      <c r="I12" s="26">
        <v>40137.4</v>
      </c>
      <c r="J12" s="26">
        <v>52338.2</v>
      </c>
      <c r="K12" s="27">
        <v>42550.5</v>
      </c>
      <c r="L12" s="28"/>
      <c r="M12" s="29"/>
      <c r="N12" s="30">
        <f t="shared" ref="N12:N13" si="4">SUM(B12:M12)</f>
        <v>468553.6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2" t="s">
        <v>20</v>
      </c>
      <c r="B13" s="31">
        <f t="shared" ref="B13:M13" si="3">B8-B12</f>
        <v>461559.34</v>
      </c>
      <c r="C13" s="31">
        <f t="shared" si="3"/>
        <v>624585.34</v>
      </c>
      <c r="D13" s="31">
        <f t="shared" si="3"/>
        <v>163345.28</v>
      </c>
      <c r="E13" s="31">
        <f t="shared" si="3"/>
        <v>28624.63</v>
      </c>
      <c r="F13" s="31">
        <f t="shared" si="3"/>
        <v>35726.36</v>
      </c>
      <c r="G13" s="31">
        <f t="shared" si="3"/>
        <v>73203.41</v>
      </c>
      <c r="H13" s="31">
        <f t="shared" si="3"/>
        <v>69996.3</v>
      </c>
      <c r="I13" s="31">
        <f t="shared" si="3"/>
        <v>121991.47</v>
      </c>
      <c r="J13" s="31">
        <f t="shared" si="3"/>
        <v>164960.9</v>
      </c>
      <c r="K13" s="31">
        <f t="shared" si="3"/>
        <v>140866.67</v>
      </c>
      <c r="L13" s="31">
        <f t="shared" si="3"/>
        <v>0</v>
      </c>
      <c r="M13" s="31">
        <f t="shared" si="3"/>
        <v>0</v>
      </c>
      <c r="N13" s="32">
        <f t="shared" si="4"/>
        <v>1884859.7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2025.0</v>
      </c>
      <c r="C15" s="7">
        <v>2025.0</v>
      </c>
      <c r="D15" s="7">
        <v>2025.0</v>
      </c>
      <c r="E15" s="7">
        <v>2025.0</v>
      </c>
      <c r="F15" s="7">
        <v>2025.0</v>
      </c>
      <c r="G15" s="7">
        <v>2025.0</v>
      </c>
      <c r="H15" s="7">
        <v>2025.0</v>
      </c>
      <c r="I15" s="7">
        <v>2025.0</v>
      </c>
      <c r="J15" s="7">
        <v>2025.0</v>
      </c>
      <c r="K15" s="7">
        <v>2025.0</v>
      </c>
      <c r="L15" s="7">
        <v>2025.0</v>
      </c>
      <c r="M15" s="7">
        <v>2025.0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21</v>
      </c>
      <c r="B16" s="25" t="s">
        <v>1</v>
      </c>
      <c r="C16" s="25" t="s">
        <v>2</v>
      </c>
      <c r="D16" s="25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8" t="s">
        <v>10</v>
      </c>
      <c r="L16" s="8" t="s">
        <v>11</v>
      </c>
      <c r="M16" s="8" t="s">
        <v>12</v>
      </c>
      <c r="N16" s="11" t="s">
        <v>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3" t="s">
        <v>22</v>
      </c>
      <c r="B17" s="34">
        <v>0.0</v>
      </c>
      <c r="C17" s="34">
        <v>0.0</v>
      </c>
      <c r="D17" s="34">
        <v>0.0</v>
      </c>
      <c r="E17" s="34">
        <v>0.0</v>
      </c>
      <c r="F17" s="34">
        <v>0.0</v>
      </c>
      <c r="G17" s="34">
        <v>0.0</v>
      </c>
      <c r="H17" s="34">
        <v>0.0</v>
      </c>
      <c r="I17" s="35">
        <v>1100.0</v>
      </c>
      <c r="J17" s="34">
        <v>0.0</v>
      </c>
      <c r="K17" s="34">
        <v>0.0</v>
      </c>
      <c r="L17" s="34"/>
      <c r="M17" s="34"/>
      <c r="N17" s="36">
        <f t="shared" ref="N17:N28" si="5">SUM(B17:M17)</f>
        <v>1100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7" t="s">
        <v>23</v>
      </c>
      <c r="B18" s="35">
        <v>9027.0</v>
      </c>
      <c r="C18" s="38">
        <v>20229.0</v>
      </c>
      <c r="D18" s="38">
        <v>19739.0</v>
      </c>
      <c r="E18" s="39">
        <v>14828.0</v>
      </c>
      <c r="F18" s="39">
        <v>9030.0</v>
      </c>
      <c r="G18" s="35">
        <v>16885.0</v>
      </c>
      <c r="H18" s="40">
        <v>13656.0</v>
      </c>
      <c r="I18" s="35">
        <v>30036.0</v>
      </c>
      <c r="J18" s="35">
        <v>39853.0</v>
      </c>
      <c r="K18" s="41">
        <v>27623.0</v>
      </c>
      <c r="L18" s="28"/>
      <c r="M18" s="28"/>
      <c r="N18" s="36">
        <f t="shared" si="5"/>
        <v>200906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42" t="s">
        <v>24</v>
      </c>
      <c r="B19" s="39">
        <v>280597.0</v>
      </c>
      <c r="C19" s="39">
        <v>335017.0</v>
      </c>
      <c r="D19" s="39">
        <v>73590.0</v>
      </c>
      <c r="E19" s="39">
        <v>596.0</v>
      </c>
      <c r="F19" s="35">
        <v>11889.0</v>
      </c>
      <c r="G19" s="39">
        <v>30260.0</v>
      </c>
      <c r="H19" s="39">
        <v>40850.0</v>
      </c>
      <c r="I19" s="39">
        <v>67929.0</v>
      </c>
      <c r="J19" s="39">
        <v>79723.0</v>
      </c>
      <c r="K19" s="43">
        <v>84627.0</v>
      </c>
      <c r="L19" s="28"/>
      <c r="M19" s="28"/>
      <c r="N19" s="36">
        <f t="shared" si="5"/>
        <v>1005078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7" t="s">
        <v>25</v>
      </c>
      <c r="B20" s="34">
        <v>0.0</v>
      </c>
      <c r="C20" s="34">
        <v>0.0</v>
      </c>
      <c r="D20" s="34">
        <v>0.0</v>
      </c>
      <c r="E20" s="34">
        <v>0.0</v>
      </c>
      <c r="F20" s="34">
        <v>0.0</v>
      </c>
      <c r="G20" s="34">
        <v>0.0</v>
      </c>
      <c r="H20" s="34">
        <v>0.0</v>
      </c>
      <c r="I20" s="34">
        <v>0.0</v>
      </c>
      <c r="J20" s="35">
        <v>304.0</v>
      </c>
      <c r="K20" s="34">
        <v>0.0</v>
      </c>
      <c r="L20" s="34"/>
      <c r="M20" s="34"/>
      <c r="N20" s="36">
        <f t="shared" si="5"/>
        <v>304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2" t="s">
        <v>26</v>
      </c>
      <c r="B21" s="34">
        <v>0.0</v>
      </c>
      <c r="C21" s="34">
        <v>0.0</v>
      </c>
      <c r="D21" s="34">
        <v>0.0</v>
      </c>
      <c r="E21" s="34">
        <v>0.0</v>
      </c>
      <c r="F21" s="34">
        <v>0.0</v>
      </c>
      <c r="G21" s="34">
        <v>0.0</v>
      </c>
      <c r="H21" s="34">
        <v>0.0</v>
      </c>
      <c r="I21" s="34">
        <v>0.0</v>
      </c>
      <c r="J21" s="34">
        <v>0.0</v>
      </c>
      <c r="K21" s="44">
        <v>0.0</v>
      </c>
      <c r="L21" s="45"/>
      <c r="M21" s="45"/>
      <c r="N21" s="36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6" t="s">
        <v>27</v>
      </c>
      <c r="B22" s="47">
        <v>18619.3628</v>
      </c>
      <c r="C22" s="47">
        <v>25081.177</v>
      </c>
      <c r="D22" s="47">
        <v>6823.1375</v>
      </c>
      <c r="E22" s="47">
        <v>1308.74125</v>
      </c>
      <c r="F22" s="48">
        <v>1448.27225</v>
      </c>
      <c r="G22" s="48">
        <v>2908.6885</v>
      </c>
      <c r="H22" s="48">
        <v>3058.89175</v>
      </c>
      <c r="I22" s="48">
        <v>5219.04775</v>
      </c>
      <c r="J22" s="48">
        <v>7016.67</v>
      </c>
      <c r="K22" s="27">
        <v>5706.15775</v>
      </c>
      <c r="L22" s="45"/>
      <c r="M22" s="45"/>
      <c r="N22" s="36">
        <f t="shared" si="5"/>
        <v>77190.14655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3" t="s">
        <v>28</v>
      </c>
      <c r="B23" s="34">
        <v>485.0</v>
      </c>
      <c r="C23" s="34">
        <v>0.0</v>
      </c>
      <c r="D23" s="49">
        <v>11500.0</v>
      </c>
      <c r="E23" s="34">
        <v>0.0</v>
      </c>
      <c r="F23" s="34">
        <v>0.0</v>
      </c>
      <c r="G23" s="34">
        <v>0.0</v>
      </c>
      <c r="H23" s="50">
        <v>10000.0</v>
      </c>
      <c r="I23" s="34">
        <v>0.0</v>
      </c>
      <c r="J23" s="34">
        <v>0.0</v>
      </c>
      <c r="K23" s="34">
        <v>0.0</v>
      </c>
      <c r="L23" s="34"/>
      <c r="M23" s="51"/>
      <c r="N23" s="36">
        <f t="shared" si="5"/>
        <v>21985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3" t="s">
        <v>29</v>
      </c>
      <c r="B24" s="52">
        <v>399.0</v>
      </c>
      <c r="C24" s="52">
        <v>399.0</v>
      </c>
      <c r="D24" s="52">
        <v>399.0</v>
      </c>
      <c r="E24" s="52">
        <v>399.0</v>
      </c>
      <c r="F24" s="53">
        <v>399.0</v>
      </c>
      <c r="G24" s="53">
        <v>399.0</v>
      </c>
      <c r="H24" s="53">
        <v>399.0</v>
      </c>
      <c r="I24" s="53">
        <v>399.0</v>
      </c>
      <c r="J24" s="53">
        <v>399.0</v>
      </c>
      <c r="K24" s="34">
        <v>399.0</v>
      </c>
      <c r="L24" s="34"/>
      <c r="M24" s="51"/>
      <c r="N24" s="36">
        <f t="shared" si="5"/>
        <v>3990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3" t="s">
        <v>30</v>
      </c>
      <c r="B25" s="34">
        <v>1100.0</v>
      </c>
      <c r="C25" s="34">
        <v>1490.0</v>
      </c>
      <c r="D25" s="47">
        <v>1836.03</v>
      </c>
      <c r="E25" s="47">
        <v>2300.0</v>
      </c>
      <c r="F25" s="34">
        <v>1790.0</v>
      </c>
      <c r="G25" s="48">
        <v>1690.0</v>
      </c>
      <c r="H25" s="34">
        <v>1890.0</v>
      </c>
      <c r="I25" s="34">
        <v>1650.0</v>
      </c>
      <c r="J25" s="34">
        <v>1950.0</v>
      </c>
      <c r="K25" s="54">
        <v>1850.0</v>
      </c>
      <c r="L25" s="28"/>
      <c r="M25" s="28"/>
      <c r="N25" s="36">
        <f t="shared" si="5"/>
        <v>17546.03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55" t="s">
        <v>31</v>
      </c>
      <c r="B26" s="47">
        <v>454.99</v>
      </c>
      <c r="C26" s="34">
        <v>463.87</v>
      </c>
      <c r="D26" s="34">
        <v>443.28</v>
      </c>
      <c r="E26" s="34">
        <v>442.76</v>
      </c>
      <c r="F26" s="34">
        <v>419.12</v>
      </c>
      <c r="G26" s="34">
        <v>363.84</v>
      </c>
      <c r="H26" s="34">
        <v>379.56</v>
      </c>
      <c r="I26" s="34">
        <v>341.23</v>
      </c>
      <c r="J26" s="34">
        <v>323.33</v>
      </c>
      <c r="K26" s="34">
        <v>366.59</v>
      </c>
      <c r="L26" s="34"/>
      <c r="M26" s="34"/>
      <c r="N26" s="36">
        <f t="shared" si="5"/>
        <v>3998.57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6" t="s">
        <v>32</v>
      </c>
      <c r="B27" s="34">
        <v>0.0</v>
      </c>
      <c r="C27" s="34">
        <v>0.0</v>
      </c>
      <c r="D27" s="34">
        <v>0.0</v>
      </c>
      <c r="E27" s="34">
        <v>0.0</v>
      </c>
      <c r="F27" s="34">
        <v>0.0</v>
      </c>
      <c r="G27" s="34">
        <v>0.0</v>
      </c>
      <c r="H27" s="34">
        <v>0.0</v>
      </c>
      <c r="I27" s="34">
        <v>0.0</v>
      </c>
      <c r="J27" s="34">
        <v>0.0</v>
      </c>
      <c r="K27" s="34">
        <v>0.0</v>
      </c>
      <c r="L27" s="34"/>
      <c r="M27" s="34"/>
      <c r="N27" s="36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2" t="s">
        <v>33</v>
      </c>
      <c r="B28" s="34">
        <v>0.0</v>
      </c>
      <c r="C28" s="34">
        <v>5000.0</v>
      </c>
      <c r="D28" s="49">
        <v>5000.0</v>
      </c>
      <c r="E28" s="56">
        <v>5000.0</v>
      </c>
      <c r="F28" s="34">
        <v>0.0</v>
      </c>
      <c r="G28" s="34">
        <v>0.0</v>
      </c>
      <c r="H28" s="34">
        <v>0.0</v>
      </c>
      <c r="I28" s="34">
        <v>0.0</v>
      </c>
      <c r="J28" s="34">
        <v>0.0</v>
      </c>
      <c r="K28" s="34">
        <v>3500.0</v>
      </c>
      <c r="L28" s="34"/>
      <c r="M28" s="34"/>
      <c r="N28" s="36">
        <f t="shared" si="5"/>
        <v>18500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2" t="s">
        <v>34</v>
      </c>
      <c r="B29" s="57">
        <v>2407.27</v>
      </c>
      <c r="C29" s="57">
        <v>2950.0</v>
      </c>
      <c r="D29" s="57">
        <v>2956.53</v>
      </c>
      <c r="E29" s="58">
        <v>2791.0</v>
      </c>
      <c r="F29" s="59">
        <v>2445.0</v>
      </c>
      <c r="G29" s="60">
        <v>2958.0</v>
      </c>
      <c r="H29" s="61">
        <v>2471.18</v>
      </c>
      <c r="I29" s="61">
        <v>4393.97</v>
      </c>
      <c r="J29" s="34">
        <v>4803.82</v>
      </c>
      <c r="K29" s="34">
        <v>4122.99</v>
      </c>
      <c r="L29" s="34"/>
      <c r="M29" s="34"/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2" t="s">
        <v>35</v>
      </c>
      <c r="B30" s="45"/>
      <c r="C30" s="45"/>
      <c r="D30" s="45"/>
      <c r="E30" s="45"/>
      <c r="F30" s="45"/>
      <c r="G30" s="45"/>
      <c r="H30" s="45"/>
      <c r="I30" s="44"/>
      <c r="J30" s="45"/>
      <c r="K30" s="45"/>
      <c r="L30" s="45"/>
      <c r="M30" s="45"/>
      <c r="N30" s="36">
        <f t="shared" ref="N30:N31" si="7">SUM(B30:M30)</f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22" t="s">
        <v>36</v>
      </c>
      <c r="B31" s="63">
        <f t="shared" ref="B31:M31" si="6">SUM(B17:B30)</f>
        <v>313089.6228</v>
      </c>
      <c r="C31" s="63">
        <f t="shared" si="6"/>
        <v>390630.047</v>
      </c>
      <c r="D31" s="63">
        <f t="shared" si="6"/>
        <v>122286.9775</v>
      </c>
      <c r="E31" s="63">
        <f t="shared" si="6"/>
        <v>27665.50125</v>
      </c>
      <c r="F31" s="63">
        <f t="shared" si="6"/>
        <v>27420.39225</v>
      </c>
      <c r="G31" s="63">
        <f t="shared" si="6"/>
        <v>55464.5285</v>
      </c>
      <c r="H31" s="63">
        <f t="shared" si="6"/>
        <v>72704.63175</v>
      </c>
      <c r="I31" s="63">
        <f t="shared" si="6"/>
        <v>111068.2478</v>
      </c>
      <c r="J31" s="63">
        <f t="shared" si="6"/>
        <v>134372.82</v>
      </c>
      <c r="K31" s="63">
        <f t="shared" si="6"/>
        <v>128194.7378</v>
      </c>
      <c r="L31" s="63">
        <f t="shared" si="6"/>
        <v>0</v>
      </c>
      <c r="M31" s="63">
        <f t="shared" si="6"/>
        <v>0</v>
      </c>
      <c r="N31" s="64">
        <f t="shared" si="7"/>
        <v>1382897.507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6"/>
      <c r="B32" s="6"/>
      <c r="C32" s="6"/>
      <c r="D32" s="6"/>
      <c r="E32" s="65"/>
      <c r="F32" s="65"/>
      <c r="G32" s="65"/>
      <c r="H32" s="65"/>
      <c r="I32" s="65"/>
      <c r="J32" s="6"/>
      <c r="K32" s="6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8" t="s">
        <v>37</v>
      </c>
      <c r="B33" s="25" t="s">
        <v>1</v>
      </c>
      <c r="C33" s="25" t="s">
        <v>2</v>
      </c>
      <c r="D33" s="25" t="s">
        <v>3</v>
      </c>
      <c r="E33" s="8" t="s">
        <v>4</v>
      </c>
      <c r="F33" s="8" t="s">
        <v>5</v>
      </c>
      <c r="G33" s="8" t="s">
        <v>6</v>
      </c>
      <c r="H33" s="8" t="s">
        <v>7</v>
      </c>
      <c r="I33" s="8" t="s">
        <v>8</v>
      </c>
      <c r="J33" s="8" t="s">
        <v>9</v>
      </c>
      <c r="K33" s="8" t="s">
        <v>10</v>
      </c>
      <c r="L33" s="8" t="s">
        <v>11</v>
      </c>
      <c r="M33" s="8" t="s">
        <v>12</v>
      </c>
      <c r="N33" s="66" t="s">
        <v>38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2" t="s">
        <v>39</v>
      </c>
      <c r="B34" s="67">
        <f t="shared" ref="B34:M34" si="8">MINUS(B13,B31)</f>
        <v>148469.7172</v>
      </c>
      <c r="C34" s="67">
        <f t="shared" si="8"/>
        <v>233955.293</v>
      </c>
      <c r="D34" s="67">
        <f t="shared" si="8"/>
        <v>41058.3025</v>
      </c>
      <c r="E34" s="67">
        <f t="shared" si="8"/>
        <v>959.12875</v>
      </c>
      <c r="F34" s="67">
        <f t="shared" si="8"/>
        <v>8305.96775</v>
      </c>
      <c r="G34" s="67">
        <f t="shared" si="8"/>
        <v>17738.8815</v>
      </c>
      <c r="H34" s="67">
        <f t="shared" si="8"/>
        <v>-2708.33175</v>
      </c>
      <c r="I34" s="67">
        <f t="shared" si="8"/>
        <v>10923.22225</v>
      </c>
      <c r="J34" s="67">
        <f t="shared" si="8"/>
        <v>30588.08</v>
      </c>
      <c r="K34" s="67">
        <f t="shared" si="8"/>
        <v>12671.93225</v>
      </c>
      <c r="L34" s="67">
        <f t="shared" si="8"/>
        <v>0</v>
      </c>
      <c r="M34" s="67">
        <f t="shared" si="8"/>
        <v>0</v>
      </c>
      <c r="N34" s="68">
        <f>SUM(B34:M34)</f>
        <v>501962.1935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6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70" t="s">
        <v>40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24</v>
      </c>
      <c r="B38" s="71">
        <f>SUM(N19)</f>
        <v>1005078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41</v>
      </c>
      <c r="B39" s="71">
        <f>SUM(N18)</f>
        <v>200906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7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42</v>
      </c>
      <c r="B40" s="72">
        <f>sum(N17)</f>
        <v>1100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7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 t="s">
        <v>25</v>
      </c>
      <c r="B41" s="71">
        <f>SUM(N20)</f>
        <v>304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7" t="s">
        <v>26</v>
      </c>
      <c r="B42" s="71">
        <f>sum(N21)</f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7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5"/>
      <c r="B48" s="7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5"/>
      <c r="B49" s="7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6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75"/>
      <c r="B51" s="7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65"/>
      <c r="B52" s="7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1">
    <mergeCell ref="A37:B37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2024.0</v>
      </c>
      <c r="C3" s="7">
        <v>2024.0</v>
      </c>
      <c r="D3" s="7">
        <v>2024.0</v>
      </c>
      <c r="E3" s="7">
        <v>2024.0</v>
      </c>
      <c r="F3" s="7">
        <v>2024.0</v>
      </c>
      <c r="G3" s="7">
        <v>2024.0</v>
      </c>
      <c r="H3" s="7">
        <v>2024.0</v>
      </c>
      <c r="I3" s="7">
        <v>2024.0</v>
      </c>
      <c r="J3" s="7">
        <v>2024.0</v>
      </c>
      <c r="K3" s="7">
        <v>2024.0</v>
      </c>
      <c r="L3" s="7">
        <v>2024.0</v>
      </c>
      <c r="M3" s="7">
        <v>2024.0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25" t="s">
        <v>1</v>
      </c>
      <c r="C4" s="25" t="s">
        <v>2</v>
      </c>
      <c r="D4" s="25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1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78"/>
      <c r="C5" s="79"/>
      <c r="D5" s="28"/>
      <c r="E5" s="80">
        <v>74733.43</v>
      </c>
      <c r="F5" s="80">
        <v>229624.37</v>
      </c>
      <c r="G5" s="80">
        <v>247520.37</v>
      </c>
      <c r="H5" s="80">
        <v>480740.86</v>
      </c>
      <c r="I5" s="80">
        <v>59515.62</v>
      </c>
      <c r="J5" s="80">
        <v>5059.33</v>
      </c>
      <c r="K5" s="80">
        <v>2489.72</v>
      </c>
      <c r="L5" s="80">
        <v>229469.74</v>
      </c>
      <c r="M5" s="80">
        <v>333534.09</v>
      </c>
      <c r="N5" s="15">
        <f t="shared" ref="N5:N8" si="1">SUM(B5:M5)</f>
        <v>1662687.53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6" t="s">
        <v>15</v>
      </c>
      <c r="B6" s="78"/>
      <c r="C6" s="79"/>
      <c r="D6" s="28"/>
      <c r="E6" s="80">
        <v>579.63</v>
      </c>
      <c r="F6" s="80">
        <v>1489.14</v>
      </c>
      <c r="G6" s="80">
        <v>1091.24</v>
      </c>
      <c r="H6" s="80">
        <v>2093.23</v>
      </c>
      <c r="I6" s="80">
        <v>2104.36</v>
      </c>
      <c r="J6" s="80">
        <v>948.84</v>
      </c>
      <c r="K6" s="80">
        <v>465.38</v>
      </c>
      <c r="L6" s="80">
        <v>1495.92</v>
      </c>
      <c r="M6" s="80">
        <v>2593.59</v>
      </c>
      <c r="N6" s="15">
        <f t="shared" si="1"/>
        <v>12861.33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6" t="s">
        <v>16</v>
      </c>
      <c r="B7" s="21"/>
      <c r="C7" s="21"/>
      <c r="D7" s="21"/>
      <c r="E7" s="80">
        <v>98.24</v>
      </c>
      <c r="F7" s="78">
        <v>0.0</v>
      </c>
      <c r="G7" s="78">
        <v>0.0</v>
      </c>
      <c r="H7" s="80">
        <v>38.94</v>
      </c>
      <c r="I7" s="80">
        <v>89.88</v>
      </c>
      <c r="J7" s="80">
        <v>38.94</v>
      </c>
      <c r="K7" s="78">
        <v>0.0</v>
      </c>
      <c r="L7" s="78">
        <v>0.0</v>
      </c>
      <c r="M7" s="80">
        <v>38.94</v>
      </c>
      <c r="N7" s="15">
        <f t="shared" si="1"/>
        <v>304.94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2" t="s">
        <v>17</v>
      </c>
      <c r="B8" s="23">
        <f t="shared" ref="B8:M8" si="2">B5-B6-B7</f>
        <v>0</v>
      </c>
      <c r="C8" s="23">
        <f t="shared" si="2"/>
        <v>0</v>
      </c>
      <c r="D8" s="23">
        <f t="shared" si="2"/>
        <v>0</v>
      </c>
      <c r="E8" s="23">
        <f t="shared" si="2"/>
        <v>74055.56</v>
      </c>
      <c r="F8" s="23">
        <f t="shared" si="2"/>
        <v>228135.23</v>
      </c>
      <c r="G8" s="23">
        <f t="shared" si="2"/>
        <v>246429.13</v>
      </c>
      <c r="H8" s="23">
        <f t="shared" si="2"/>
        <v>478608.69</v>
      </c>
      <c r="I8" s="23">
        <f t="shared" si="2"/>
        <v>57321.38</v>
      </c>
      <c r="J8" s="23">
        <f t="shared" si="2"/>
        <v>4071.55</v>
      </c>
      <c r="K8" s="23">
        <f t="shared" si="2"/>
        <v>2024.34</v>
      </c>
      <c r="L8" s="23">
        <f t="shared" si="2"/>
        <v>227973.82</v>
      </c>
      <c r="M8" s="23">
        <f t="shared" si="2"/>
        <v>330901.56</v>
      </c>
      <c r="N8" s="24">
        <f t="shared" si="1"/>
        <v>1649521.26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81"/>
      <c r="F9" s="81"/>
      <c r="G9" s="81"/>
      <c r="H9" s="81"/>
      <c r="I9" s="81"/>
      <c r="J9" s="81"/>
      <c r="K9" s="81"/>
      <c r="L9" s="81"/>
      <c r="M9" s="81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2024.0</v>
      </c>
      <c r="C10" s="7">
        <v>2024.0</v>
      </c>
      <c r="D10" s="7">
        <v>2024.0</v>
      </c>
      <c r="E10" s="7">
        <v>2024.0</v>
      </c>
      <c r="F10" s="7">
        <v>2024.0</v>
      </c>
      <c r="G10" s="7">
        <v>2024.0</v>
      </c>
      <c r="H10" s="7">
        <v>2024.0</v>
      </c>
      <c r="I10" s="7">
        <v>2024.0</v>
      </c>
      <c r="J10" s="7">
        <v>2024.0</v>
      </c>
      <c r="K10" s="7">
        <v>2024.0</v>
      </c>
      <c r="L10" s="7">
        <v>2024.0</v>
      </c>
      <c r="M10" s="7">
        <v>2024.0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18</v>
      </c>
      <c r="B11" s="25" t="s">
        <v>1</v>
      </c>
      <c r="C11" s="25" t="s">
        <v>2</v>
      </c>
      <c r="D11" s="25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8" t="s">
        <v>12</v>
      </c>
      <c r="N11" s="11" t="s">
        <v>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6" t="s">
        <v>19</v>
      </c>
      <c r="B12" s="79"/>
      <c r="C12" s="79"/>
      <c r="D12" s="79"/>
      <c r="E12" s="82">
        <v>14156.2</v>
      </c>
      <c r="F12" s="83">
        <v>41817.4</v>
      </c>
      <c r="G12" s="82">
        <v>44910.6</v>
      </c>
      <c r="H12" s="82">
        <v>87334.8</v>
      </c>
      <c r="I12" s="82">
        <v>10863.2</v>
      </c>
      <c r="J12" s="82">
        <v>932.4</v>
      </c>
      <c r="K12" s="82">
        <v>466.2</v>
      </c>
      <c r="L12" s="82">
        <v>41595.4</v>
      </c>
      <c r="M12" s="82">
        <v>62115.6</v>
      </c>
      <c r="N12" s="30">
        <f t="shared" ref="N12:N13" si="4">SUM(B12:M12)</f>
        <v>304191.8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2" t="s">
        <v>20</v>
      </c>
      <c r="B13" s="31">
        <f t="shared" ref="B13:M13" si="3">B8-B12</f>
        <v>0</v>
      </c>
      <c r="C13" s="31">
        <f t="shared" si="3"/>
        <v>0</v>
      </c>
      <c r="D13" s="31">
        <f t="shared" si="3"/>
        <v>0</v>
      </c>
      <c r="E13" s="31">
        <f t="shared" si="3"/>
        <v>59899.36</v>
      </c>
      <c r="F13" s="31">
        <f t="shared" si="3"/>
        <v>186317.83</v>
      </c>
      <c r="G13" s="31">
        <f t="shared" si="3"/>
        <v>201518.53</v>
      </c>
      <c r="H13" s="31">
        <f t="shared" si="3"/>
        <v>391273.89</v>
      </c>
      <c r="I13" s="31">
        <f t="shared" si="3"/>
        <v>46458.18</v>
      </c>
      <c r="J13" s="31">
        <f t="shared" si="3"/>
        <v>3139.15</v>
      </c>
      <c r="K13" s="31">
        <f t="shared" si="3"/>
        <v>1558.14</v>
      </c>
      <c r="L13" s="31">
        <f t="shared" si="3"/>
        <v>186378.42</v>
      </c>
      <c r="M13" s="31">
        <f t="shared" si="3"/>
        <v>268785.96</v>
      </c>
      <c r="N13" s="32">
        <f t="shared" si="4"/>
        <v>1345329.46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2024.0</v>
      </c>
      <c r="C15" s="7">
        <v>2024.0</v>
      </c>
      <c r="D15" s="7">
        <v>2024.0</v>
      </c>
      <c r="E15" s="7">
        <v>2024.0</v>
      </c>
      <c r="F15" s="7">
        <v>2024.0</v>
      </c>
      <c r="G15" s="7">
        <v>2024.0</v>
      </c>
      <c r="H15" s="7">
        <v>2024.0</v>
      </c>
      <c r="I15" s="7">
        <v>2024.0</v>
      </c>
      <c r="J15" s="7">
        <v>2024.0</v>
      </c>
      <c r="K15" s="7">
        <v>2024.0</v>
      </c>
      <c r="L15" s="7">
        <v>2024.0</v>
      </c>
      <c r="M15" s="7">
        <v>2024.0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21</v>
      </c>
      <c r="B16" s="25" t="s">
        <v>1</v>
      </c>
      <c r="C16" s="25" t="s">
        <v>2</v>
      </c>
      <c r="D16" s="25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8" t="s">
        <v>10</v>
      </c>
      <c r="L16" s="8" t="s">
        <v>11</v>
      </c>
      <c r="M16" s="8" t="s">
        <v>12</v>
      </c>
      <c r="N16" s="11" t="s">
        <v>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3" t="s">
        <v>22</v>
      </c>
      <c r="B17" s="34"/>
      <c r="C17" s="34"/>
      <c r="D17" s="34"/>
      <c r="E17" s="34">
        <v>0.0</v>
      </c>
      <c r="F17" s="34">
        <v>0.0</v>
      </c>
      <c r="G17" s="34">
        <v>0.0</v>
      </c>
      <c r="H17" s="34">
        <v>0.0</v>
      </c>
      <c r="I17" s="34">
        <v>0.0</v>
      </c>
      <c r="J17" s="34">
        <v>0.0</v>
      </c>
      <c r="K17" s="34">
        <v>0.0</v>
      </c>
      <c r="L17" s="34">
        <v>0.0</v>
      </c>
      <c r="M17" s="34">
        <v>0.0</v>
      </c>
      <c r="N17" s="36">
        <f t="shared" ref="N17:N28" si="5">SUM(B17:M17)</f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7" t="s">
        <v>23</v>
      </c>
      <c r="B18" s="34"/>
      <c r="C18" s="34"/>
      <c r="D18" s="34"/>
      <c r="E18" s="34">
        <v>0.0</v>
      </c>
      <c r="F18" s="34">
        <v>0.0</v>
      </c>
      <c r="G18" s="34">
        <v>0.0</v>
      </c>
      <c r="H18" s="34">
        <v>0.0</v>
      </c>
      <c r="I18" s="34">
        <v>0.0</v>
      </c>
      <c r="J18" s="34">
        <v>0.0</v>
      </c>
      <c r="K18" s="34">
        <v>0.0</v>
      </c>
      <c r="L18" s="34">
        <v>0.0</v>
      </c>
      <c r="M18" s="44">
        <v>1155.0</v>
      </c>
      <c r="N18" s="36">
        <f t="shared" si="5"/>
        <v>1155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42" t="s">
        <v>24</v>
      </c>
      <c r="B19" s="34"/>
      <c r="C19" s="34"/>
      <c r="D19" s="34"/>
      <c r="E19" s="84">
        <v>53400.0</v>
      </c>
      <c r="F19" s="85">
        <v>89822.0</v>
      </c>
      <c r="G19" s="85">
        <v>83180.0</v>
      </c>
      <c r="H19" s="85">
        <v>200473.0</v>
      </c>
      <c r="I19" s="86">
        <v>23776.0</v>
      </c>
      <c r="J19" s="86">
        <v>2470.0</v>
      </c>
      <c r="K19" s="86">
        <v>1265.0</v>
      </c>
      <c r="L19" s="44">
        <v>66982.0</v>
      </c>
      <c r="M19" s="44">
        <v>151325.0</v>
      </c>
      <c r="N19" s="36">
        <f t="shared" si="5"/>
        <v>672693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7" t="s">
        <v>25</v>
      </c>
      <c r="B20" s="34"/>
      <c r="C20" s="34"/>
      <c r="D20" s="34"/>
      <c r="E20" s="34">
        <v>0.0</v>
      </c>
      <c r="F20" s="34">
        <v>0.0</v>
      </c>
      <c r="G20" s="34">
        <v>0.0</v>
      </c>
      <c r="H20" s="34">
        <v>0.0</v>
      </c>
      <c r="I20" s="34">
        <v>0.0</v>
      </c>
      <c r="J20" s="34">
        <v>0.0</v>
      </c>
      <c r="K20" s="34">
        <v>0.0</v>
      </c>
      <c r="L20" s="34">
        <v>0.0</v>
      </c>
      <c r="M20" s="34">
        <v>0.0</v>
      </c>
      <c r="N20" s="36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2" t="s">
        <v>26</v>
      </c>
      <c r="B21" s="34"/>
      <c r="C21" s="34"/>
      <c r="D21" s="34"/>
      <c r="E21" s="34">
        <v>0.0</v>
      </c>
      <c r="F21" s="34">
        <v>0.0</v>
      </c>
      <c r="G21" s="34">
        <v>0.0</v>
      </c>
      <c r="H21" s="34">
        <v>0.0</v>
      </c>
      <c r="I21" s="34">
        <v>0.0</v>
      </c>
      <c r="J21" s="34">
        <v>0.0</v>
      </c>
      <c r="K21" s="34">
        <v>0.0</v>
      </c>
      <c r="L21" s="34">
        <v>0.0</v>
      </c>
      <c r="M21" s="34">
        <v>0.0</v>
      </c>
      <c r="N21" s="36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6" t="s">
        <v>27</v>
      </c>
      <c r="B22" s="34"/>
      <c r="C22" s="34"/>
      <c r="E22" s="87">
        <v>2442.23575</v>
      </c>
      <c r="F22" s="87">
        <v>7435.90925</v>
      </c>
      <c r="G22" s="87">
        <v>8008.70925</v>
      </c>
      <c r="H22" s="87">
        <v>15559.1215</v>
      </c>
      <c r="I22" s="87">
        <v>1928.2905</v>
      </c>
      <c r="J22" s="87">
        <v>164.28325</v>
      </c>
      <c r="K22" s="87">
        <v>81.143</v>
      </c>
      <c r="L22" s="87">
        <v>7423.0435</v>
      </c>
      <c r="M22" s="87">
        <v>10856.55225</v>
      </c>
      <c r="N22" s="36">
        <f t="shared" si="5"/>
        <v>53899.28825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3" t="s">
        <v>28</v>
      </c>
      <c r="B23" s="34"/>
      <c r="C23" s="34"/>
      <c r="D23" s="34"/>
      <c r="E23" s="34">
        <v>0.0</v>
      </c>
      <c r="F23" s="34">
        <v>0.0</v>
      </c>
      <c r="G23" s="34">
        <v>0.0</v>
      </c>
      <c r="H23" s="34">
        <v>0.0</v>
      </c>
      <c r="I23" s="34">
        <v>0.0</v>
      </c>
      <c r="J23" s="34">
        <v>0.0</v>
      </c>
      <c r="K23" s="34">
        <v>0.0</v>
      </c>
      <c r="L23" s="34">
        <v>10000.0</v>
      </c>
      <c r="M23" s="88">
        <v>0.0</v>
      </c>
      <c r="N23" s="36">
        <f t="shared" si="5"/>
        <v>10000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3" t="s">
        <v>29</v>
      </c>
      <c r="B24" s="34"/>
      <c r="C24" s="34"/>
      <c r="D24" s="34"/>
      <c r="E24" s="34">
        <v>399.0</v>
      </c>
      <c r="F24" s="34">
        <v>399.0</v>
      </c>
      <c r="G24" s="34">
        <v>399.0</v>
      </c>
      <c r="H24" s="34">
        <v>399.0</v>
      </c>
      <c r="I24" s="34">
        <v>399.0</v>
      </c>
      <c r="J24" s="34">
        <v>399.0</v>
      </c>
      <c r="K24" s="34">
        <v>399.0</v>
      </c>
      <c r="L24" s="34">
        <v>399.0</v>
      </c>
      <c r="M24" s="34">
        <v>399.0</v>
      </c>
      <c r="N24" s="36">
        <f t="shared" si="5"/>
        <v>3591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3" t="s">
        <v>30</v>
      </c>
      <c r="B25" s="34"/>
      <c r="C25" s="34"/>
      <c r="D25" s="34"/>
      <c r="E25" s="34">
        <v>0.0</v>
      </c>
      <c r="F25" s="34">
        <v>0.0</v>
      </c>
      <c r="G25" s="34">
        <v>0.0</v>
      </c>
      <c r="H25" s="34">
        <v>0.0</v>
      </c>
      <c r="I25" s="34">
        <v>0.0</v>
      </c>
      <c r="J25" s="34">
        <v>0.0</v>
      </c>
      <c r="K25" s="34">
        <v>0.0</v>
      </c>
      <c r="L25" s="44">
        <v>0.0</v>
      </c>
      <c r="M25" s="44">
        <v>700.0</v>
      </c>
      <c r="N25" s="36">
        <f t="shared" si="5"/>
        <v>700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55" t="s">
        <v>31</v>
      </c>
      <c r="B26" s="34"/>
      <c r="C26" s="34"/>
      <c r="D26" s="34"/>
      <c r="E26" s="34">
        <v>166.89</v>
      </c>
      <c r="F26" s="34">
        <v>200.66</v>
      </c>
      <c r="G26" s="34">
        <v>385.19</v>
      </c>
      <c r="H26" s="34">
        <v>385.19</v>
      </c>
      <c r="I26" s="34">
        <v>434.94</v>
      </c>
      <c r="J26" s="34">
        <v>556.12</v>
      </c>
      <c r="K26" s="34">
        <v>444.95</v>
      </c>
      <c r="L26" s="34">
        <v>480.82</v>
      </c>
      <c r="M26" s="34">
        <v>450.76</v>
      </c>
      <c r="N26" s="36">
        <f t="shared" si="5"/>
        <v>3505.52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6" t="s">
        <v>32</v>
      </c>
      <c r="B27" s="34"/>
      <c r="C27" s="34"/>
      <c r="D27" s="34"/>
      <c r="E27" s="34">
        <v>0.0</v>
      </c>
      <c r="F27" s="34">
        <v>0.0</v>
      </c>
      <c r="G27" s="34">
        <v>0.0</v>
      </c>
      <c r="H27" s="34">
        <v>0.0</v>
      </c>
      <c r="I27" s="34">
        <v>0.0</v>
      </c>
      <c r="J27" s="34">
        <v>0.0</v>
      </c>
      <c r="K27" s="34">
        <v>0.0</v>
      </c>
      <c r="L27" s="34">
        <v>0.0</v>
      </c>
      <c r="M27" s="34">
        <v>0.0</v>
      </c>
      <c r="N27" s="36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2" t="s">
        <v>33</v>
      </c>
      <c r="B28" s="34"/>
      <c r="C28" s="34"/>
      <c r="D28" s="34"/>
      <c r="E28" s="34">
        <v>0.0</v>
      </c>
      <c r="F28" s="34">
        <v>0.0</v>
      </c>
      <c r="G28" s="34">
        <v>0.0</v>
      </c>
      <c r="H28" s="34">
        <v>0.0</v>
      </c>
      <c r="I28" s="34">
        <v>0.0</v>
      </c>
      <c r="J28" s="34">
        <v>0.0</v>
      </c>
      <c r="K28" s="34">
        <v>0.0</v>
      </c>
      <c r="L28" s="34">
        <v>0.0</v>
      </c>
      <c r="M28" s="34">
        <v>0.0</v>
      </c>
      <c r="N28" s="36">
        <f t="shared" si="5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2" t="s">
        <v>43</v>
      </c>
      <c r="B29" s="34"/>
      <c r="C29" s="34"/>
      <c r="D29" s="34"/>
      <c r="E29" s="34">
        <v>0.0</v>
      </c>
      <c r="F29" s="34">
        <v>0.0</v>
      </c>
      <c r="G29" s="34">
        <v>0.0</v>
      </c>
      <c r="H29" s="34">
        <v>0.0</v>
      </c>
      <c r="I29" s="34">
        <v>0.0</v>
      </c>
      <c r="J29" s="34">
        <v>0.0</v>
      </c>
      <c r="K29" s="34">
        <v>0.0</v>
      </c>
      <c r="L29" s="34">
        <v>0.0</v>
      </c>
      <c r="M29" s="34">
        <v>3000.0</v>
      </c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2" t="s">
        <v>35</v>
      </c>
      <c r="B30" s="45"/>
      <c r="C30" s="45"/>
      <c r="D30" s="45"/>
      <c r="E30" s="45"/>
      <c r="F30" s="45"/>
      <c r="G30" s="34"/>
      <c r="H30" s="45"/>
      <c r="I30" s="45"/>
      <c r="J30" s="45"/>
      <c r="K30" s="45"/>
      <c r="L30" s="45"/>
      <c r="M30" s="45"/>
      <c r="N30" s="36">
        <f t="shared" ref="N30:N31" si="7">SUM(B30:M30)</f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22" t="s">
        <v>36</v>
      </c>
      <c r="B31" s="63">
        <f t="shared" ref="B31:M31" si="6">SUM(B17:B30)</f>
        <v>0</v>
      </c>
      <c r="C31" s="63">
        <f t="shared" si="6"/>
        <v>0</v>
      </c>
      <c r="D31" s="63">
        <f t="shared" si="6"/>
        <v>0</v>
      </c>
      <c r="E31" s="63">
        <f t="shared" si="6"/>
        <v>56408.12575</v>
      </c>
      <c r="F31" s="63">
        <f t="shared" si="6"/>
        <v>97857.56925</v>
      </c>
      <c r="G31" s="63">
        <f t="shared" si="6"/>
        <v>91972.89925</v>
      </c>
      <c r="H31" s="63">
        <f t="shared" si="6"/>
        <v>216816.3115</v>
      </c>
      <c r="I31" s="63">
        <f t="shared" si="6"/>
        <v>26538.2305</v>
      </c>
      <c r="J31" s="63">
        <f t="shared" si="6"/>
        <v>3589.40325</v>
      </c>
      <c r="K31" s="63">
        <f t="shared" si="6"/>
        <v>2190.093</v>
      </c>
      <c r="L31" s="63">
        <f t="shared" si="6"/>
        <v>85284.8635</v>
      </c>
      <c r="M31" s="63">
        <f t="shared" si="6"/>
        <v>167886.3123</v>
      </c>
      <c r="N31" s="64">
        <f t="shared" si="7"/>
        <v>748543.8083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6"/>
      <c r="B32" s="6"/>
      <c r="C32" s="6"/>
      <c r="D32" s="6"/>
      <c r="E32" s="65"/>
      <c r="F32" s="65"/>
      <c r="G32" s="65"/>
      <c r="H32" s="65"/>
      <c r="I32" s="65"/>
      <c r="J32" s="6"/>
      <c r="K32" s="6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8" t="s">
        <v>37</v>
      </c>
      <c r="B33" s="25" t="s">
        <v>1</v>
      </c>
      <c r="C33" s="25" t="s">
        <v>2</v>
      </c>
      <c r="D33" s="25" t="s">
        <v>3</v>
      </c>
      <c r="E33" s="8" t="s">
        <v>4</v>
      </c>
      <c r="F33" s="8" t="s">
        <v>5</v>
      </c>
      <c r="G33" s="8" t="s">
        <v>6</v>
      </c>
      <c r="H33" s="8" t="s">
        <v>7</v>
      </c>
      <c r="I33" s="8" t="s">
        <v>8</v>
      </c>
      <c r="J33" s="8" t="s">
        <v>9</v>
      </c>
      <c r="K33" s="8" t="s">
        <v>10</v>
      </c>
      <c r="L33" s="8" t="s">
        <v>11</v>
      </c>
      <c r="M33" s="8" t="s">
        <v>12</v>
      </c>
      <c r="N33" s="66" t="s">
        <v>38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2" t="s">
        <v>39</v>
      </c>
      <c r="B34" s="67">
        <f t="shared" ref="B34:M34" si="8">MINUS(B13,B31)</f>
        <v>0</v>
      </c>
      <c r="C34" s="67">
        <f t="shared" si="8"/>
        <v>0</v>
      </c>
      <c r="D34" s="67">
        <f t="shared" si="8"/>
        <v>0</v>
      </c>
      <c r="E34" s="67">
        <f t="shared" si="8"/>
        <v>3491.23425</v>
      </c>
      <c r="F34" s="67">
        <f t="shared" si="8"/>
        <v>88460.26075</v>
      </c>
      <c r="G34" s="67">
        <f t="shared" si="8"/>
        <v>109545.6308</v>
      </c>
      <c r="H34" s="67">
        <f t="shared" si="8"/>
        <v>174457.5785</v>
      </c>
      <c r="I34" s="67">
        <f t="shared" si="8"/>
        <v>19919.9495</v>
      </c>
      <c r="J34" s="67">
        <f t="shared" si="8"/>
        <v>-450.25325</v>
      </c>
      <c r="K34" s="67">
        <f t="shared" si="8"/>
        <v>-631.953</v>
      </c>
      <c r="L34" s="67">
        <f t="shared" si="8"/>
        <v>101093.5565</v>
      </c>
      <c r="M34" s="67">
        <f t="shared" si="8"/>
        <v>100899.6478</v>
      </c>
      <c r="N34" s="68">
        <f>SUM(B34:M34)</f>
        <v>596785.6518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6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70" t="s">
        <v>40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24</v>
      </c>
      <c r="B38" s="71">
        <f>SUM(N19)</f>
        <v>672693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41</v>
      </c>
      <c r="B39" s="71">
        <f>SUM(N18)</f>
        <v>1155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7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42</v>
      </c>
      <c r="B40" s="72">
        <f>sum(N17)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7"/>
      <c r="N40" s="2"/>
      <c r="O40" s="2"/>
      <c r="P40" s="3"/>
      <c r="Q40" s="3"/>
      <c r="R40" s="3"/>
      <c r="T40" s="3"/>
      <c r="U40" s="3"/>
      <c r="V40" s="3"/>
      <c r="W40" s="3"/>
      <c r="X40" s="3"/>
      <c r="Y40" s="3"/>
      <c r="Z40" s="3"/>
    </row>
    <row r="41" ht="15.75" customHeight="1">
      <c r="A41" s="2" t="s">
        <v>25</v>
      </c>
      <c r="B41" s="71">
        <f>SUM(N20)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7" t="s">
        <v>26</v>
      </c>
      <c r="B42" s="71">
        <f>sum(N21)</f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7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5"/>
      <c r="B48" s="7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5"/>
      <c r="B49" s="7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6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75"/>
      <c r="B51" s="7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65"/>
      <c r="B52" s="7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autoFilter ref="$L$21:$L$31"/>
  <mergeCells count="1">
    <mergeCell ref="A37:B37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2023.0</v>
      </c>
      <c r="C3" s="7">
        <v>2023.0</v>
      </c>
      <c r="D3" s="7">
        <v>2023.0</v>
      </c>
      <c r="E3" s="7">
        <v>2023.0</v>
      </c>
      <c r="F3" s="7">
        <v>2023.0</v>
      </c>
      <c r="G3" s="7">
        <v>2023.0</v>
      </c>
      <c r="H3" s="7">
        <v>2023.0</v>
      </c>
      <c r="I3" s="7">
        <v>2023.0</v>
      </c>
      <c r="J3" s="7">
        <v>2023.0</v>
      </c>
      <c r="K3" s="7">
        <v>2023.0</v>
      </c>
      <c r="L3" s="7">
        <v>2023.0</v>
      </c>
      <c r="M3" s="7">
        <v>2023.0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25" t="s">
        <v>1</v>
      </c>
      <c r="C4" s="25" t="s">
        <v>2</v>
      </c>
      <c r="D4" s="25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1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78"/>
      <c r="C5" s="79"/>
      <c r="D5" s="28"/>
      <c r="E5" s="79"/>
      <c r="F5" s="79"/>
      <c r="G5" s="89"/>
      <c r="H5" s="90"/>
      <c r="I5" s="88"/>
      <c r="J5" s="91"/>
      <c r="K5" s="90"/>
      <c r="L5" s="89"/>
      <c r="M5" s="89"/>
      <c r="N5" s="15">
        <f t="shared" ref="N5:N8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6" t="s">
        <v>15</v>
      </c>
      <c r="B6" s="78"/>
      <c r="C6" s="79"/>
      <c r="D6" s="28"/>
      <c r="E6" s="79"/>
      <c r="F6" s="28"/>
      <c r="G6" s="79"/>
      <c r="H6" s="89"/>
      <c r="I6" s="89"/>
      <c r="J6" s="92"/>
      <c r="K6" s="54"/>
      <c r="L6" s="89"/>
      <c r="M6" s="89"/>
      <c r="N6" s="15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6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15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2" t="s">
        <v>17</v>
      </c>
      <c r="B8" s="23">
        <f t="shared" ref="B8:M8" si="2">B5-B6-B7</f>
        <v>0</v>
      </c>
      <c r="C8" s="23">
        <f t="shared" si="2"/>
        <v>0</v>
      </c>
      <c r="D8" s="23">
        <f t="shared" si="2"/>
        <v>0</v>
      </c>
      <c r="E8" s="23">
        <f t="shared" si="2"/>
        <v>0</v>
      </c>
      <c r="F8" s="23">
        <f t="shared" si="2"/>
        <v>0</v>
      </c>
      <c r="G8" s="23">
        <f t="shared" si="2"/>
        <v>0</v>
      </c>
      <c r="H8" s="23">
        <f t="shared" si="2"/>
        <v>0</v>
      </c>
      <c r="I8" s="23">
        <f t="shared" si="2"/>
        <v>0</v>
      </c>
      <c r="J8" s="23">
        <f t="shared" si="2"/>
        <v>0</v>
      </c>
      <c r="K8" s="23">
        <f t="shared" si="2"/>
        <v>0</v>
      </c>
      <c r="L8" s="23">
        <f t="shared" si="2"/>
        <v>0</v>
      </c>
      <c r="M8" s="23">
        <f t="shared" si="2"/>
        <v>0</v>
      </c>
      <c r="N8" s="24">
        <f t="shared" si="1"/>
        <v>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2023.0</v>
      </c>
      <c r="C10" s="7">
        <v>2023.0</v>
      </c>
      <c r="D10" s="7">
        <v>2023.0</v>
      </c>
      <c r="E10" s="7">
        <v>2023.0</v>
      </c>
      <c r="F10" s="7">
        <v>2023.0</v>
      </c>
      <c r="G10" s="7">
        <v>2023.0</v>
      </c>
      <c r="H10" s="7">
        <v>2023.0</v>
      </c>
      <c r="I10" s="7">
        <v>2023.0</v>
      </c>
      <c r="J10" s="7">
        <v>2023.0</v>
      </c>
      <c r="K10" s="7">
        <v>2023.0</v>
      </c>
      <c r="L10" s="7">
        <v>2023.0</v>
      </c>
      <c r="M10" s="7">
        <v>2023.0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18</v>
      </c>
      <c r="B11" s="25" t="s">
        <v>1</v>
      </c>
      <c r="C11" s="25" t="s">
        <v>2</v>
      </c>
      <c r="D11" s="25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8" t="s">
        <v>12</v>
      </c>
      <c r="N11" s="11" t="s">
        <v>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6" t="s">
        <v>19</v>
      </c>
      <c r="B12" s="79"/>
      <c r="C12" s="79"/>
      <c r="D12" s="79"/>
      <c r="E12" s="79"/>
      <c r="F12" s="79"/>
      <c r="G12" s="79"/>
      <c r="H12" s="93"/>
      <c r="I12" s="79"/>
      <c r="J12" s="79"/>
      <c r="K12" s="54"/>
      <c r="L12" s="28"/>
      <c r="M12" s="29"/>
      <c r="N12" s="30">
        <f t="shared" ref="N12:N13" si="4">SUM(B12:M12)</f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2" t="s">
        <v>20</v>
      </c>
      <c r="B13" s="31">
        <f t="shared" ref="B13:M13" si="3">B8-B12</f>
        <v>0</v>
      </c>
      <c r="C13" s="31">
        <f t="shared" si="3"/>
        <v>0</v>
      </c>
      <c r="D13" s="31">
        <f t="shared" si="3"/>
        <v>0</v>
      </c>
      <c r="E13" s="31">
        <f t="shared" si="3"/>
        <v>0</v>
      </c>
      <c r="F13" s="31">
        <f t="shared" si="3"/>
        <v>0</v>
      </c>
      <c r="G13" s="31">
        <f t="shared" si="3"/>
        <v>0</v>
      </c>
      <c r="H13" s="31">
        <f t="shared" si="3"/>
        <v>0</v>
      </c>
      <c r="I13" s="31">
        <f t="shared" si="3"/>
        <v>0</v>
      </c>
      <c r="J13" s="31">
        <f t="shared" si="3"/>
        <v>0</v>
      </c>
      <c r="K13" s="31">
        <f t="shared" si="3"/>
        <v>0</v>
      </c>
      <c r="L13" s="31">
        <f t="shared" si="3"/>
        <v>0</v>
      </c>
      <c r="M13" s="31">
        <f t="shared" si="3"/>
        <v>0</v>
      </c>
      <c r="N13" s="32">
        <f t="shared" si="4"/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2023.0</v>
      </c>
      <c r="C15" s="7">
        <v>2023.0</v>
      </c>
      <c r="D15" s="7">
        <v>2023.0</v>
      </c>
      <c r="E15" s="7">
        <v>2023.0</v>
      </c>
      <c r="F15" s="7">
        <v>2023.0</v>
      </c>
      <c r="G15" s="7">
        <v>2023.0</v>
      </c>
      <c r="H15" s="7">
        <v>2023.0</v>
      </c>
      <c r="I15" s="7">
        <v>2023.0</v>
      </c>
      <c r="J15" s="7">
        <v>2023.0</v>
      </c>
      <c r="K15" s="7">
        <v>2023.0</v>
      </c>
      <c r="L15" s="7">
        <v>2023.0</v>
      </c>
      <c r="M15" s="7">
        <v>2023.0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21</v>
      </c>
      <c r="B16" s="25" t="s">
        <v>1</v>
      </c>
      <c r="C16" s="25" t="s">
        <v>2</v>
      </c>
      <c r="D16" s="25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8" t="s">
        <v>10</v>
      </c>
      <c r="L16" s="8" t="s">
        <v>11</v>
      </c>
      <c r="M16" s="8" t="s">
        <v>12</v>
      </c>
      <c r="N16" s="11" t="s">
        <v>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3" t="s">
        <v>22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6">
        <f t="shared" ref="N17:N30" si="5">SUM(B17:M17)</f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7" t="s">
        <v>23</v>
      </c>
      <c r="B18" s="34"/>
      <c r="C18" s="34"/>
      <c r="D18" s="34"/>
      <c r="E18" s="34"/>
      <c r="F18" s="34"/>
      <c r="G18" s="34"/>
      <c r="H18" s="34"/>
      <c r="I18" s="34"/>
      <c r="J18" s="34"/>
      <c r="K18" s="54"/>
      <c r="L18" s="28"/>
      <c r="M18" s="28"/>
      <c r="N18" s="36">
        <f t="shared" si="5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42" t="s">
        <v>24</v>
      </c>
      <c r="B19" s="34"/>
      <c r="C19" s="34"/>
      <c r="D19" s="34"/>
      <c r="E19" s="34"/>
      <c r="F19" s="34"/>
      <c r="G19" s="34"/>
      <c r="H19" s="34"/>
      <c r="I19" s="34"/>
      <c r="J19" s="34"/>
      <c r="K19" s="54"/>
      <c r="L19" s="28"/>
      <c r="M19" s="28"/>
      <c r="N19" s="36">
        <f t="shared" si="5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7" t="s">
        <v>25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6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2" t="s">
        <v>26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6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6" t="s">
        <v>27</v>
      </c>
      <c r="B22" s="34"/>
      <c r="C22" s="34"/>
      <c r="D22" s="34"/>
      <c r="E22" s="34"/>
      <c r="F22" s="45"/>
      <c r="G22" s="45"/>
      <c r="H22" s="45"/>
      <c r="I22" s="45"/>
      <c r="J22" s="45"/>
      <c r="K22" s="45"/>
      <c r="L22" s="45"/>
      <c r="M22" s="45"/>
      <c r="N22" s="36">
        <f t="shared" si="5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3" t="s">
        <v>28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N23" s="36">
        <f t="shared" si="5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3" t="s">
        <v>29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N24" s="36">
        <f t="shared" si="5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3" t="s">
        <v>30</v>
      </c>
      <c r="B25" s="34"/>
      <c r="C25" s="34"/>
      <c r="D25" s="34"/>
      <c r="E25" s="34"/>
      <c r="F25" s="34"/>
      <c r="G25" s="34"/>
      <c r="H25" s="34"/>
      <c r="I25" s="34"/>
      <c r="J25" s="34"/>
      <c r="K25" s="54"/>
      <c r="L25" s="28"/>
      <c r="M25" s="28"/>
      <c r="N25" s="36">
        <f t="shared" si="5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55" t="s">
        <v>31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6">
        <f t="shared" si="5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6" t="s">
        <v>32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6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2" t="s">
        <v>33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6">
        <f t="shared" si="5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62" t="s">
        <v>35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36">
        <f t="shared" si="5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2" t="s">
        <v>36</v>
      </c>
      <c r="B30" s="63">
        <f t="shared" ref="B30:M30" si="6">SUM(B17:B29)</f>
        <v>0</v>
      </c>
      <c r="C30" s="63">
        <f t="shared" si="6"/>
        <v>0</v>
      </c>
      <c r="D30" s="63">
        <f t="shared" si="6"/>
        <v>0</v>
      </c>
      <c r="E30" s="63">
        <f t="shared" si="6"/>
        <v>0</v>
      </c>
      <c r="F30" s="63">
        <f t="shared" si="6"/>
        <v>0</v>
      </c>
      <c r="G30" s="63">
        <f t="shared" si="6"/>
        <v>0</v>
      </c>
      <c r="H30" s="63">
        <f t="shared" si="6"/>
        <v>0</v>
      </c>
      <c r="I30" s="63">
        <f t="shared" si="6"/>
        <v>0</v>
      </c>
      <c r="J30" s="63">
        <f t="shared" si="6"/>
        <v>0</v>
      </c>
      <c r="K30" s="63">
        <f t="shared" si="6"/>
        <v>0</v>
      </c>
      <c r="L30" s="63">
        <f t="shared" si="6"/>
        <v>0</v>
      </c>
      <c r="M30" s="63">
        <f t="shared" si="6"/>
        <v>0</v>
      </c>
      <c r="N30" s="64">
        <f t="shared" si="5"/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65"/>
      <c r="F31" s="65"/>
      <c r="G31" s="65"/>
      <c r="H31" s="65"/>
      <c r="I31" s="65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37</v>
      </c>
      <c r="B32" s="25" t="s">
        <v>1</v>
      </c>
      <c r="C32" s="25" t="s">
        <v>2</v>
      </c>
      <c r="D32" s="25" t="s">
        <v>3</v>
      </c>
      <c r="E32" s="8" t="s">
        <v>4</v>
      </c>
      <c r="F32" s="8" t="s">
        <v>5</v>
      </c>
      <c r="G32" s="8" t="s">
        <v>6</v>
      </c>
      <c r="H32" s="8" t="s">
        <v>7</v>
      </c>
      <c r="I32" s="8" t="s">
        <v>8</v>
      </c>
      <c r="J32" s="8" t="s">
        <v>9</v>
      </c>
      <c r="K32" s="8" t="s">
        <v>10</v>
      </c>
      <c r="L32" s="8" t="s">
        <v>11</v>
      </c>
      <c r="M32" s="8" t="s">
        <v>12</v>
      </c>
      <c r="N32" s="66" t="s">
        <v>38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2" t="s">
        <v>39</v>
      </c>
      <c r="B33" s="67">
        <f t="shared" ref="B33:M33" si="7">MINUS(B13,B30)</f>
        <v>0</v>
      </c>
      <c r="C33" s="67">
        <f t="shared" si="7"/>
        <v>0</v>
      </c>
      <c r="D33" s="67">
        <f t="shared" si="7"/>
        <v>0</v>
      </c>
      <c r="E33" s="67">
        <f t="shared" si="7"/>
        <v>0</v>
      </c>
      <c r="F33" s="67">
        <f t="shared" si="7"/>
        <v>0</v>
      </c>
      <c r="G33" s="67">
        <f t="shared" si="7"/>
        <v>0</v>
      </c>
      <c r="H33" s="67">
        <f t="shared" si="7"/>
        <v>0</v>
      </c>
      <c r="I33" s="67">
        <f t="shared" si="7"/>
        <v>0</v>
      </c>
      <c r="J33" s="67">
        <f t="shared" si="7"/>
        <v>0</v>
      </c>
      <c r="K33" s="67">
        <f t="shared" si="7"/>
        <v>0</v>
      </c>
      <c r="L33" s="67">
        <f t="shared" si="7"/>
        <v>0</v>
      </c>
      <c r="M33" s="67">
        <f t="shared" si="7"/>
        <v>0</v>
      </c>
      <c r="N33" s="68">
        <f>SUM(B33:M33)</f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6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70" t="s">
        <v>40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24</v>
      </c>
      <c r="B37" s="71">
        <f>SUM(N19)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41</v>
      </c>
      <c r="B38" s="71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42</v>
      </c>
      <c r="B39" s="72">
        <f>sum(N17)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25</v>
      </c>
      <c r="B40" s="71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26</v>
      </c>
      <c r="B41" s="71">
        <f>sum(N21)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7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65"/>
      <c r="B47" s="7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5"/>
      <c r="B48" s="7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75"/>
      <c r="B50" s="7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65"/>
      <c r="B51" s="7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autoFilter ref="$L$21:$L$30"/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