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alculator" sheetId="2" state="visible" r:id="rId4"/>
    <sheet name="Method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<sst xmlns="http://schemas.openxmlformats.org/spreadsheetml/2006/main" count="83" uniqueCount="70">
  <si>
    <t xml:space="preserve">Try free for 14 days</t>
  </si>
  <si>
    <t xml:space="preserve">Sumtracker is an inventory management, forecasting and planning platform for Shopify and multichannel brands.</t>
  </si>
  <si>
    <t xml:space="preserve">Sync stock across channels, forecast demand and plan reorders.</t>
  </si>
  <si>
    <t xml:space="preserve">Shopify reorder point calculator</t>
  </si>
  <si>
    <t xml:space="preserve">Companion file to the Sumtracker guide: How to Set Reorder Points in Shopify (Step by Step)</t>
  </si>
  <si>
    <t xml:space="preserve">How to use it</t>
  </si>
  <si>
    <t xml:space="preserve">1</t>
  </si>
  <si>
    <t xml:space="preserve">Open the Calculator tab. Row 5 is an example SKU; overwrite it with your own products.</t>
  </si>
  <si>
    <t xml:space="preserve">2</t>
  </si>
  <si>
    <t xml:space="preserve">Fill the yellow cells: average daily sales, lead time, and the inputs for the safety stock method you pick.</t>
  </si>
  <si>
    <t xml:space="preserve">3</t>
  </si>
  <si>
    <t xml:space="preserve">Pick a method in column I: Days of cover, Service level or Worst case. The Methods tab shows all three side by side.</t>
  </si>
  <si>
    <t xml:space="preserve">4</t>
  </si>
  <si>
    <t xml:space="preserve">Enter Available and On order from your Shopify Inventory page. Column O says Reorder now when stock plus incoming is at or below the reorder point.</t>
  </si>
  <si>
    <t xml:space="preserve">5</t>
  </si>
  <si>
    <t xml:space="preserve">Paste the Reorder point column into a Shopify variant metafield so Shopify Flow can alert on it.</t>
  </si>
  <si>
    <t xml:space="preserve">Cell colours</t>
  </si>
  <si>
    <t xml:space="preserve">Yellow</t>
  </si>
  <si>
    <t xml:space="preserve">Inputs you edit. Blue-header columns with no fill are formulas; leave them alone.</t>
  </si>
  <si>
    <t xml:space="preserve">Where the numbers come from</t>
  </si>
  <si>
    <t xml:space="preserve">Daily sales</t>
  </si>
  <si>
    <t xml:space="preserve">Shopify admin: Analytics &gt; Reports &gt; Inventory &gt; Inventory sold daily by product. Use at least 28 days and leave out days the product was out of stock.</t>
  </si>
  <si>
    <t xml:space="preserve">Lead time</t>
  </si>
  <si>
    <t xml:space="preserve">Days from placing the purchase order until the stock is sellable in the right location, including receiving and transfers.</t>
  </si>
  <si>
    <t xml:space="preserve">Assumptions</t>
  </si>
  <si>
    <t xml:space="preserve">The example SKU (12 units a day, 21-day lead time) and its $9 unit cost are illustrative. They are not a Sumtracker customer's data.</t>
  </si>
  <si>
    <t xml:space="preserve">Reorder point calculator</t>
  </si>
  <si>
    <t xml:space="preserve">Yellow = your inputs. Reorder point = (Average daily sales x Lead time) + Safety stock.</t>
  </si>
  <si>
    <t xml:space="preserve">SKU</t>
  </si>
  <si>
    <t xml:space="preserve">Average daily sales</t>
  </si>
  <si>
    <t xml:space="preserve">Lead time (days)</t>
  </si>
  <si>
    <t xml:space="preserve">Max daily sales</t>
  </si>
  <si>
    <t xml:space="preserve">Max lead time (days)</t>
  </si>
  <si>
    <t xml:space="preserve">Std dev of daily sales</t>
  </si>
  <si>
    <t xml:space="preserve">Service level</t>
  </si>
  <si>
    <t xml:space="preserve">Safety days</t>
  </si>
  <si>
    <t xml:space="preserve">Method</t>
  </si>
  <si>
    <t xml:space="preserve">Lead time demand</t>
  </si>
  <si>
    <t xml:space="preserve">Safety stock</t>
  </si>
  <si>
    <t xml:space="preserve">Reorder point</t>
  </si>
  <si>
    <t xml:space="preserve">Available</t>
  </si>
  <si>
    <t xml:space="preserve">On order</t>
  </si>
  <si>
    <t xml:space="preserve">Status</t>
  </si>
  <si>
    <t xml:space="preserve">EX-TEE-001</t>
  </si>
  <si>
    <t xml:space="preserve">Days of cover</t>
  </si>
  <si>
    <t xml:space="preserve">Service level uses NORMSINV(service level) x Std dev of daily sales x SQRT(Lead time). Std dev: =STDEV.S(range of daily sales). Worst case uses Max daily sales x Max lead time minus Average daily sales x Lead time.</t>
  </si>
  <si>
    <t xml:space="preserve">Available + On order is compared with the reorder point so stock already on the way is not ordered twice. Use Available (sellable) stock, not On hand, which includes units already committed to orders.</t>
  </si>
  <si>
    <t xml:space="preserve">Three ways to size safety stock for one SKU</t>
  </si>
  <si>
    <t xml:space="preserve">Inputs</t>
  </si>
  <si>
    <t xml:space="preserve">Average daily sales (units)</t>
  </si>
  <si>
    <t xml:space="preserve">Mean of daily sales, out-of-stock days excluded</t>
  </si>
  <si>
    <t xml:space="preserve">Order placed to sellable stock</t>
  </si>
  <si>
    <t xml:space="preserve">Days-based method</t>
  </si>
  <si>
    <t xml:space="preserve">Std dev of daily sales (units)</t>
  </si>
  <si>
    <t xml:space="preserve">Use STDEV.S on the daily sales column</t>
  </si>
  <si>
    <t xml:space="preserve">Share of lead times you want to cover</t>
  </si>
  <si>
    <t xml:space="preserve">Max daily sales (units)</t>
  </si>
  <si>
    <t xml:space="preserve">Highest day in the window</t>
  </si>
  <si>
    <t xml:space="preserve">Slowest delivery you have seen</t>
  </si>
  <si>
    <t xml:space="preserve">Unit cost ($)</t>
  </si>
  <si>
    <t xml:space="preserve">Illustrative; used for the cash comparison</t>
  </si>
  <si>
    <t xml:space="preserve">Results</t>
  </si>
  <si>
    <t xml:space="preserve">Worst case</t>
  </si>
  <si>
    <t xml:space="preserve">Gap between the highest and lowest reorder point (units)</t>
  </si>
  <si>
    <t xml:space="preserve">Cash tied up in that gap ($)</t>
  </si>
  <si>
    <t xml:space="preserve">Gap between Worst case and Days of cover (units)</t>
  </si>
  <si>
    <t xml:space="preserve">MOQ check</t>
  </si>
  <si>
    <t xml:space="preserve">Supplier minimum order quantity (units)</t>
  </si>
  <si>
    <t xml:space="preserve">Days of sales one minimum order covers</t>
  </si>
  <si>
    <t xml:space="preserve">The reorder point says when to order; the MOQ only raises how much.</t>
  </si>
</sst>
</file>

<file path=xl/styles.xml><?xml version="1.0" encoding="utf-8"?>
<styleSheet xmlns="http://schemas.openxmlformats.org/spreadsheetml/2006/main">
  <numFmts count="6">
    <numFmt numFmtId="164" formatCode="General"/>
    <numFmt numFmtId="165" formatCode="0.0"/>
    <numFmt numFmtId="166" formatCode="0%"/>
    <numFmt numFmtId="167" formatCode="#,##0"/>
    <numFmt numFmtId="168" formatCode="General"/>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1"/>
      <color rgb="FF050D1F"/>
      <name val="Arial"/>
      <family val="0"/>
      <charset val="1"/>
    </font>
    <font>
      <sz val="11"/>
      <color rgb="FF5B6478"/>
      <name val="Arial"/>
      <family val="0"/>
      <charset val="1"/>
    </font>
    <font>
      <b val="true"/>
      <sz val="18"/>
      <color rgb="FF1B55D2"/>
      <name val="Arial"/>
      <family val="0"/>
      <charset val="1"/>
    </font>
    <font>
      <sz val="10"/>
      <color rgb="FF5B6478"/>
      <name val="Arial"/>
      <family val="0"/>
      <charset val="1"/>
    </font>
    <font>
      <b val="true"/>
      <sz val="12"/>
      <color rgb="FF1B55D2"/>
      <name val="Arial"/>
      <family val="0"/>
      <charset val="1"/>
    </font>
    <font>
      <b val="true"/>
      <sz val="10"/>
      <color rgb="FF050D1F"/>
      <name val="Arial"/>
      <family val="0"/>
      <charset val="1"/>
    </font>
    <font>
      <sz val="10"/>
      <color rgb="FF050D1F"/>
      <name val="Arial"/>
      <family val="0"/>
      <charset val="1"/>
    </font>
    <font>
      <b val="true"/>
      <sz val="14"/>
      <color rgb="FF1B55D2"/>
      <name val="Arial"/>
      <family val="0"/>
      <charset val="1"/>
    </font>
    <font>
      <sz val="9"/>
      <color rgb="FF5B6478"/>
      <name val="Arial"/>
      <family val="0"/>
      <charset val="1"/>
    </font>
    <font>
      <b val="true"/>
      <sz val="10"/>
      <color rgb="FFFFFFFF"/>
      <name val="Arial"/>
      <family val="0"/>
      <charset val="1"/>
    </font>
    <font>
      <b val="true"/>
      <sz val="10"/>
      <color rgb="FF1B55D2"/>
      <name val="Arial"/>
      <family val="0"/>
      <charset val="1"/>
    </font>
    <font>
      <b val="true"/>
      <sz val="11"/>
      <color rgb="FF1B55D2"/>
      <name val="Arial"/>
      <family val="0"/>
      <charset val="1"/>
    </font>
    <font>
      <sz val="10"/>
      <color rgb="FF0000FF"/>
      <name val="Arial"/>
      <family val="0"/>
      <charset val="1"/>
    </font>
    <font>
      <sz val="11"/>
      <color rgb="FF0000FF"/>
      <name val="Arial"/>
      <family val="0"/>
      <charset val="1"/>
    </font>
    <font>
      <b val="true"/>
      <sz val="11"/>
      <color rgb="FF050D1F"/>
      <name val="Arial"/>
      <family val="0"/>
      <charset val="1"/>
    </font>
  </fonts>
  <fills count="5">
    <fill>
      <patternFill patternType="none"/>
    </fill>
    <fill>
      <patternFill patternType="gray125"/>
    </fill>
    <fill>
      <patternFill patternType="solid">
        <fgColor rgb="FF1E9E55"/>
        <bgColor rgb="FF008080"/>
      </patternFill>
    </fill>
    <fill>
      <patternFill patternType="solid">
        <fgColor rgb="FF1B55D2"/>
        <bgColor rgb="FF3366FF"/>
      </patternFill>
    </fill>
    <fill>
      <patternFill patternType="solid">
        <fgColor rgb="FFFFF8DC"/>
        <bgColor rgb="FFFFFFFF"/>
      </patternFill>
    </fill>
  </fills>
  <borders count="2">
    <border diagonalUp="false" diagonalDown="false">
      <left/>
      <right/>
      <top/>
      <bottom/>
      <diagonal/>
    </border>
    <border diagonalUp="false" diagonalDown="false">
      <left style="thin">
        <color rgb="FFC9D8F7"/>
      </left>
      <right style="thin">
        <color rgb="FFC9D8F7"/>
      </right>
      <top style="thin">
        <color rgb="FFC9D8F7"/>
      </top>
      <bottom style="thin">
        <color rgb="FFC9D8F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bottom" textRotation="0" wrapText="false" indent="0" shrinkToFit="false"/>
      <protection locked="true" hidden="false"/>
    </xf>
    <xf numFmtId="167" fontId="11" fillId="0" borderId="1" xfId="0" applyFont="true" applyBorder="true" applyAlignment="false" applyProtection="false">
      <alignment horizontal="general" vertical="bottom" textRotation="0" wrapText="false" indent="0" shrinkToFit="false"/>
      <protection locked="true" hidden="false"/>
    </xf>
    <xf numFmtId="167" fontId="15"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bottom"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7" fillId="4" borderId="1" xfId="0" applyFont="true" applyBorder="true" applyAlignment="false" applyProtection="false">
      <alignment horizontal="general" vertical="bottom" textRotation="0" wrapText="false" indent="0" shrinkToFit="false"/>
      <protection locked="true" hidden="false"/>
    </xf>
    <xf numFmtId="166" fontId="17" fillId="4" borderId="1" xfId="0" applyFont="true" applyBorder="true" applyAlignment="false" applyProtection="false">
      <alignment horizontal="general" vertical="bottom" textRotation="0" wrapText="false" indent="0" shrinkToFit="false"/>
      <protection locked="true" hidden="false"/>
    </xf>
    <xf numFmtId="164" fontId="4" fillId="3" borderId="1" xfId="0" applyFont="true" applyBorder="tru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8"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C"/>
      <rgbColor rgb="FFCCFFFF"/>
      <rgbColor rgb="FF660066"/>
      <rgbColor rgb="FFFF8080"/>
      <rgbColor rgb="FF1B55D2"/>
      <rgbColor rgb="FFC9D8F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8"/>
      <rgbColor rgb="FF969696"/>
      <rgbColor rgb="FF003366"/>
      <rgbColor rgb="FF1E9E55"/>
      <rgbColor rgb="FF050D1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220680</xdr:colOff>
      <xdr:row>1</xdr:row>
      <xdr:rowOff>151920</xdr:rowOff>
    </xdr:to>
    <xdr:pic>
      <xdr:nvPicPr>
        <xdr:cNvPr id="0" name="Image 1" descr="Picture"/>
        <xdr:cNvPicPr/>
      </xdr:nvPicPr>
      <xdr:blipFill>
        <a:blip r:embed="rId1"/>
        <a:stretch/>
      </xdr:blipFill>
      <xdr:spPr>
        <a:xfrm>
          <a:off x="0" y="0"/>
          <a:ext cx="1771200" cy="475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643320</xdr:colOff>
      <xdr:row>1</xdr:row>
      <xdr:rowOff>151920</xdr:rowOff>
    </xdr:to>
    <xdr:pic>
      <xdr:nvPicPr>
        <xdr:cNvPr id="1" name="Image 1" descr="Picture"/>
        <xdr:cNvPicPr/>
      </xdr:nvPicPr>
      <xdr:blipFill>
        <a:blip r:embed="rId1"/>
        <a:stretch/>
      </xdr:blipFill>
      <xdr:spPr>
        <a:xfrm>
          <a:off x="0" y="0"/>
          <a:ext cx="1771200" cy="475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1771200</xdr:colOff>
      <xdr:row>1</xdr:row>
      <xdr:rowOff>151920</xdr:rowOff>
    </xdr:to>
    <xdr:pic>
      <xdr:nvPicPr>
        <xdr:cNvPr id="2" name="Image 1" descr="Picture"/>
        <xdr:cNvPicPr/>
      </xdr:nvPicPr>
      <xdr:blipFill>
        <a:blip r:embed="rId1"/>
        <a:stretch/>
      </xdr:blipFill>
      <xdr:spPr>
        <a:xfrm>
          <a:off x="0" y="0"/>
          <a:ext cx="1771200" cy="475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inventory.sumtracker.com/signup" TargetMode="External"/><Relationship Id="rId2" Type="http://schemas.openxmlformats.org/officeDocument/2006/relationships/hyperlink" Target="https://inventory.sumtracker.com/signup"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inventory.sumtracker.com/signup"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inventory.sumtracker.com/signup"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5D2"/>
    <pageSetUpPr fitToPage="true"/>
  </sheetPr>
  <dimension ref="A1:G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22"/>
    <col collapsed="false" customWidth="true" hidden="false" outlineLevel="0" max="4" min="4" style="0" width="24"/>
    <col collapsed="false" customWidth="true" hidden="false" outlineLevel="0" max="7" min="5" style="0" width="22"/>
  </cols>
  <sheetData>
    <row r="1" customFormat="false" ht="25.5" hidden="false" customHeight="true" outlineLevel="0" collapsed="false">
      <c r="D1" s="1" t="s">
        <v>0</v>
      </c>
      <c r="E1" s="1"/>
    </row>
    <row r="2" customFormat="false" ht="25.5" hidden="false" customHeight="true" outlineLevel="0" collapsed="false"/>
    <row r="3" customFormat="false" ht="31.5" hidden="false" customHeight="true" outlineLevel="0" collapsed="false">
      <c r="A3" s="2" t="s">
        <v>1</v>
      </c>
      <c r="B3" s="2"/>
      <c r="C3" s="2"/>
      <c r="D3" s="2"/>
      <c r="E3" s="2"/>
      <c r="F3" s="2"/>
      <c r="G3" s="2"/>
    </row>
    <row r="4" customFormat="false" ht="15" hidden="false" customHeight="false" outlineLevel="0" collapsed="false">
      <c r="A4" s="3" t="s">
        <v>2</v>
      </c>
      <c r="B4" s="3"/>
      <c r="C4" s="3"/>
      <c r="D4" s="3"/>
      <c r="E4" s="3"/>
      <c r="F4" s="3"/>
      <c r="G4" s="3"/>
    </row>
    <row r="6" customFormat="false" ht="22.05" hidden="false" customHeight="false" outlineLevel="0" collapsed="false">
      <c r="A6" s="4" t="s">
        <v>3</v>
      </c>
    </row>
    <row r="7" customFormat="false" ht="15" hidden="false" customHeight="false" outlineLevel="0" collapsed="false">
      <c r="A7" s="5" t="s">
        <v>4</v>
      </c>
    </row>
    <row r="9" customFormat="false" ht="15" hidden="false" customHeight="false" outlineLevel="0" collapsed="false">
      <c r="A9" s="6" t="s">
        <v>5</v>
      </c>
    </row>
    <row r="10" customFormat="false" ht="30" hidden="false" customHeight="true" outlineLevel="0" collapsed="false">
      <c r="A10" s="7" t="s">
        <v>6</v>
      </c>
      <c r="B10" s="8" t="s">
        <v>7</v>
      </c>
      <c r="C10" s="8"/>
      <c r="D10" s="8"/>
      <c r="E10" s="8"/>
      <c r="F10" s="8"/>
      <c r="G10" s="8"/>
    </row>
    <row r="11" customFormat="false" ht="30" hidden="false" customHeight="true" outlineLevel="0" collapsed="false">
      <c r="A11" s="7" t="s">
        <v>8</v>
      </c>
      <c r="B11" s="8" t="s">
        <v>9</v>
      </c>
      <c r="C11" s="8"/>
      <c r="D11" s="8"/>
      <c r="E11" s="8"/>
      <c r="F11" s="8"/>
      <c r="G11" s="8"/>
    </row>
    <row r="12" customFormat="false" ht="30" hidden="false" customHeight="true" outlineLevel="0" collapsed="false">
      <c r="A12" s="7" t="s">
        <v>10</v>
      </c>
      <c r="B12" s="8" t="s">
        <v>11</v>
      </c>
      <c r="C12" s="8"/>
      <c r="D12" s="8"/>
      <c r="E12" s="8"/>
      <c r="F12" s="8"/>
      <c r="G12" s="8"/>
    </row>
    <row r="13" customFormat="false" ht="30" hidden="false" customHeight="true" outlineLevel="0" collapsed="false">
      <c r="A13" s="7" t="s">
        <v>12</v>
      </c>
      <c r="B13" s="8" t="s">
        <v>13</v>
      </c>
      <c r="C13" s="8"/>
      <c r="D13" s="8"/>
      <c r="E13" s="8"/>
      <c r="F13" s="8"/>
      <c r="G13" s="8"/>
    </row>
    <row r="14" customFormat="false" ht="30" hidden="false" customHeight="true" outlineLevel="0" collapsed="false">
      <c r="A14" s="7" t="s">
        <v>14</v>
      </c>
      <c r="B14" s="8" t="s">
        <v>15</v>
      </c>
      <c r="C14" s="8"/>
      <c r="D14" s="8"/>
      <c r="E14" s="8"/>
      <c r="F14" s="8"/>
      <c r="G14" s="8"/>
    </row>
    <row r="15" customFormat="false" ht="15" hidden="false" customHeight="false" outlineLevel="0" collapsed="false">
      <c r="A15" s="6" t="s">
        <v>16</v>
      </c>
    </row>
    <row r="16" customFormat="false" ht="30" hidden="false" customHeight="true" outlineLevel="0" collapsed="false">
      <c r="A16" s="7" t="s">
        <v>17</v>
      </c>
      <c r="B16" s="8" t="s">
        <v>18</v>
      </c>
      <c r="C16" s="8"/>
      <c r="D16" s="8"/>
      <c r="E16" s="8"/>
      <c r="F16" s="8"/>
      <c r="G16" s="8"/>
    </row>
    <row r="17" customFormat="false" ht="15" hidden="false" customHeight="false" outlineLevel="0" collapsed="false">
      <c r="A17" s="6" t="s">
        <v>19</v>
      </c>
    </row>
    <row r="18" customFormat="false" ht="30" hidden="false" customHeight="true" outlineLevel="0" collapsed="false">
      <c r="A18" s="7" t="s">
        <v>20</v>
      </c>
      <c r="B18" s="8" t="s">
        <v>21</v>
      </c>
      <c r="C18" s="8"/>
      <c r="D18" s="8"/>
      <c r="E18" s="8"/>
      <c r="F18" s="8"/>
      <c r="G18" s="8"/>
    </row>
    <row r="19" customFormat="false" ht="30" hidden="false" customHeight="true" outlineLevel="0" collapsed="false">
      <c r="A19" s="7" t="s">
        <v>22</v>
      </c>
      <c r="B19" s="8" t="s">
        <v>23</v>
      </c>
      <c r="C19" s="8"/>
      <c r="D19" s="8"/>
      <c r="E19" s="8"/>
      <c r="F19" s="8"/>
      <c r="G19" s="8"/>
    </row>
    <row r="20" customFormat="false" ht="30" hidden="false" customHeight="true" outlineLevel="0" collapsed="false">
      <c r="A20" s="7" t="s">
        <v>24</v>
      </c>
      <c r="B20" s="8" t="s">
        <v>25</v>
      </c>
      <c r="C20" s="8"/>
      <c r="D20" s="8"/>
      <c r="E20" s="8"/>
      <c r="F20" s="8"/>
      <c r="G20" s="8"/>
    </row>
    <row r="22" customFormat="false" ht="15" hidden="false" customHeight="false" outlineLevel="0" collapsed="false">
      <c r="A22" s="9" t="s">
        <v>0</v>
      </c>
      <c r="B22" s="9"/>
    </row>
  </sheetData>
  <mergeCells count="13">
    <mergeCell ref="D1:E1"/>
    <mergeCell ref="A3:G3"/>
    <mergeCell ref="A4:G4"/>
    <mergeCell ref="B10:G10"/>
    <mergeCell ref="B11:G11"/>
    <mergeCell ref="B12:G12"/>
    <mergeCell ref="B13:G13"/>
    <mergeCell ref="B14:G14"/>
    <mergeCell ref="B16:G16"/>
    <mergeCell ref="B18:G18"/>
    <mergeCell ref="B19:G19"/>
    <mergeCell ref="B20:G20"/>
    <mergeCell ref="A22:B22"/>
  </mergeCells>
  <hyperlinks>
    <hyperlink ref="D1" r:id="rId1" display="Try free for 14 days"/>
    <hyperlink ref="A22" r:id="rId2" display="Try free for 14 day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Sumtracker is an inventory management, forecasting and planning platform for Shopify and multichannel brands. Try free for 14 days: https://inventory.sumtracker.com/signup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9E55"/>
    <pageSetUpPr fitToPage="true"/>
  </sheetPr>
  <dimension ref="A1:O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4" min="3" style="0" width="11"/>
    <col collapsed="false" customWidth="true" hidden="false" outlineLevel="0" max="5" min="5" style="0" width="12"/>
    <col collapsed="false" customWidth="true" hidden="false" outlineLevel="0" max="6" min="6" style="0" width="13"/>
    <col collapsed="false" customWidth="true" hidden="false" outlineLevel="0" max="7" min="7" style="0" width="10"/>
    <col collapsed="false" customWidth="true" hidden="false" outlineLevel="0" max="8" min="8" style="0" width="9"/>
    <col collapsed="false" customWidth="true" hidden="false" outlineLevel="0" max="9" min="9" style="0" width="16"/>
    <col collapsed="false" customWidth="true" hidden="false" outlineLevel="0" max="10" min="10" style="0" width="13"/>
    <col collapsed="false" customWidth="true" hidden="false" outlineLevel="0" max="11" min="11" style="0" width="12"/>
    <col collapsed="false" customWidth="true" hidden="false" outlineLevel="0" max="12" min="12" style="0" width="13"/>
    <col collapsed="false" customWidth="true" hidden="false" outlineLevel="0" max="13" min="13" style="0" width="11"/>
    <col collapsed="false" customWidth="true" hidden="false" outlineLevel="0" max="14" min="14" style="0" width="10"/>
    <col collapsed="false" customWidth="true" hidden="false" outlineLevel="0" max="15" min="15" style="0" width="14"/>
  </cols>
  <sheetData>
    <row r="1" customFormat="false" ht="25.5" hidden="false" customHeight="true" outlineLevel="0" collapsed="false">
      <c r="E1" s="1" t="s">
        <v>0</v>
      </c>
      <c r="F1" s="1"/>
      <c r="G1" s="1"/>
    </row>
    <row r="2" customFormat="false" ht="25.5" hidden="false" customHeight="true" outlineLevel="0" collapsed="false"/>
    <row r="3" customFormat="false" ht="17.35" hidden="false" customHeight="false" outlineLevel="0" collapsed="false">
      <c r="A3" s="10" t="s">
        <v>26</v>
      </c>
      <c r="F3" s="11" t="s">
        <v>27</v>
      </c>
    </row>
    <row r="4" customFormat="false" ht="42" hidden="false" customHeight="true" outlineLevel="0" collapsed="false">
      <c r="A4" s="12" t="s">
        <v>28</v>
      </c>
      <c r="B4" s="12" t="s">
        <v>29</v>
      </c>
      <c r="C4" s="12" t="s">
        <v>30</v>
      </c>
      <c r="D4" s="12" t="s">
        <v>31</v>
      </c>
      <c r="E4" s="12" t="s">
        <v>32</v>
      </c>
      <c r="F4" s="12" t="s">
        <v>33</v>
      </c>
      <c r="G4" s="12" t="s">
        <v>34</v>
      </c>
      <c r="H4" s="12" t="s">
        <v>35</v>
      </c>
      <c r="I4" s="12" t="s">
        <v>36</v>
      </c>
      <c r="J4" s="12" t="s">
        <v>37</v>
      </c>
      <c r="K4" s="12" t="s">
        <v>38</v>
      </c>
      <c r="L4" s="12" t="s">
        <v>39</v>
      </c>
      <c r="M4" s="12" t="s">
        <v>40</v>
      </c>
      <c r="N4" s="12" t="s">
        <v>41</v>
      </c>
      <c r="O4" s="12" t="s">
        <v>42</v>
      </c>
    </row>
    <row r="5" customFormat="false" ht="15" hidden="false" customHeight="false" outlineLevel="0" collapsed="false">
      <c r="A5" s="13" t="s">
        <v>43</v>
      </c>
      <c r="B5" s="14" t="n">
        <v>12</v>
      </c>
      <c r="C5" s="13" t="n">
        <v>21</v>
      </c>
      <c r="D5" s="13" t="n">
        <v>20</v>
      </c>
      <c r="E5" s="13" t="n">
        <v>28</v>
      </c>
      <c r="F5" s="14" t="n">
        <v>4</v>
      </c>
      <c r="G5" s="15" t="n">
        <v>0.95</v>
      </c>
      <c r="H5" s="13" t="n">
        <v>7</v>
      </c>
      <c r="I5" s="16" t="s">
        <v>44</v>
      </c>
      <c r="J5" s="17" t="n">
        <f aca="false">IF(OR(B5="",C5=""),"",B5*C5)</f>
        <v>252</v>
      </c>
      <c r="K5" s="17" t="n">
        <f aca="false">IF(OR(B5="",C5=""),"",IF(I5="Days of cover",B5*H5,IF(I5="Service level",ROUNDUP(NORMSINV(G5)*F5*SQRT(C5),0),IF(I5="Worst case",MAX(0,D5*E5-B5*C5),"Pick a method"))))</f>
        <v>84</v>
      </c>
      <c r="L5" s="18" t="n">
        <f aca="false">IF(ISNUMBER(K5),J5+K5,"")</f>
        <v>336</v>
      </c>
      <c r="M5" s="13" t="n">
        <v>300</v>
      </c>
      <c r="N5" s="13" t="n">
        <v>0</v>
      </c>
      <c r="O5" s="19" t="str">
        <f aca="false">IF(NOT(ISNUMBER(L5)),"",IF(M5+N5&lt;=L5,"Reorder now","OK"))</f>
        <v>Reorder now</v>
      </c>
    </row>
    <row r="6" customFormat="false" ht="15" hidden="false" customHeight="false" outlineLevel="0" collapsed="false">
      <c r="A6" s="13"/>
      <c r="B6" s="14"/>
      <c r="C6" s="13"/>
      <c r="D6" s="13"/>
      <c r="E6" s="13"/>
      <c r="F6" s="14"/>
      <c r="G6" s="15"/>
      <c r="H6" s="13"/>
      <c r="I6" s="16"/>
      <c r="J6" s="17" t="str">
        <f aca="false">IF(OR(B6="",C6=""),"",B6*C6)</f>
        <v/>
      </c>
      <c r="K6" s="17" t="str">
        <f aca="false">IF(OR(B6="",C6=""),"",IF(I6="Days of cover",B6*H6,IF(I6="Service level",ROUNDUP(NORMSINV(G6)*F6*SQRT(C6),0),IF(I6="Worst case",MAX(0,D6*E6-B6*C6),"Pick a method"))))</f>
        <v/>
      </c>
      <c r="L6" s="18" t="str">
        <f aca="false">IF(ISNUMBER(K6),J6+K6,"")</f>
        <v/>
      </c>
      <c r="M6" s="13"/>
      <c r="N6" s="13"/>
      <c r="O6" s="19" t="str">
        <f aca="false">IF(NOT(ISNUMBER(L6)),"",IF(M6+N6&lt;=L6,"Reorder now","OK"))</f>
        <v/>
      </c>
    </row>
    <row r="7" customFormat="false" ht="15" hidden="false" customHeight="false" outlineLevel="0" collapsed="false">
      <c r="A7" s="13"/>
      <c r="B7" s="14"/>
      <c r="C7" s="13"/>
      <c r="D7" s="13"/>
      <c r="E7" s="13"/>
      <c r="F7" s="14"/>
      <c r="G7" s="15"/>
      <c r="H7" s="13"/>
      <c r="I7" s="16"/>
      <c r="J7" s="17" t="str">
        <f aca="false">IF(OR(B7="",C7=""),"",B7*C7)</f>
        <v/>
      </c>
      <c r="K7" s="17" t="str">
        <f aca="false">IF(OR(B7="",C7=""),"",IF(I7="Days of cover",B7*H7,IF(I7="Service level",ROUNDUP(NORMSINV(G7)*F7*SQRT(C7),0),IF(I7="Worst case",MAX(0,D7*E7-B7*C7),"Pick a method"))))</f>
        <v/>
      </c>
      <c r="L7" s="18" t="str">
        <f aca="false">IF(ISNUMBER(K7),J7+K7,"")</f>
        <v/>
      </c>
      <c r="M7" s="13"/>
      <c r="N7" s="13"/>
      <c r="O7" s="19" t="str">
        <f aca="false">IF(NOT(ISNUMBER(L7)),"",IF(M7+N7&lt;=L7,"Reorder now","OK"))</f>
        <v/>
      </c>
    </row>
    <row r="8" customFormat="false" ht="15" hidden="false" customHeight="false" outlineLevel="0" collapsed="false">
      <c r="A8" s="13"/>
      <c r="B8" s="14"/>
      <c r="C8" s="13"/>
      <c r="D8" s="13"/>
      <c r="E8" s="13"/>
      <c r="F8" s="14"/>
      <c r="G8" s="15"/>
      <c r="H8" s="13"/>
      <c r="I8" s="16"/>
      <c r="J8" s="17" t="str">
        <f aca="false">IF(OR(B8="",C8=""),"",B8*C8)</f>
        <v/>
      </c>
      <c r="K8" s="17" t="str">
        <f aca="false">IF(OR(B8="",C8=""),"",IF(I8="Days of cover",B8*H8,IF(I8="Service level",ROUNDUP(NORMSINV(G8)*F8*SQRT(C8),0),IF(I8="Worst case",MAX(0,D8*E8-B8*C8),"Pick a method"))))</f>
        <v/>
      </c>
      <c r="L8" s="18" t="str">
        <f aca="false">IF(ISNUMBER(K8),J8+K8,"")</f>
        <v/>
      </c>
      <c r="M8" s="13"/>
      <c r="N8" s="13"/>
      <c r="O8" s="19" t="str">
        <f aca="false">IF(NOT(ISNUMBER(L8)),"",IF(M8+N8&lt;=L8,"Reorder now","OK"))</f>
        <v/>
      </c>
    </row>
    <row r="9" customFormat="false" ht="15" hidden="false" customHeight="false" outlineLevel="0" collapsed="false">
      <c r="A9" s="13"/>
      <c r="B9" s="14"/>
      <c r="C9" s="13"/>
      <c r="D9" s="13"/>
      <c r="E9" s="13"/>
      <c r="F9" s="14"/>
      <c r="G9" s="15"/>
      <c r="H9" s="13"/>
      <c r="I9" s="16"/>
      <c r="J9" s="17" t="str">
        <f aca="false">IF(OR(B9="",C9=""),"",B9*C9)</f>
        <v/>
      </c>
      <c r="K9" s="17" t="str">
        <f aca="false">IF(OR(B9="",C9=""),"",IF(I9="Days of cover",B9*H9,IF(I9="Service level",ROUNDUP(NORMSINV(G9)*F9*SQRT(C9),0),IF(I9="Worst case",MAX(0,D9*E9-B9*C9),"Pick a method"))))</f>
        <v/>
      </c>
      <c r="L9" s="18" t="str">
        <f aca="false">IF(ISNUMBER(K9),J9+K9,"")</f>
        <v/>
      </c>
      <c r="M9" s="13"/>
      <c r="N9" s="13"/>
      <c r="O9" s="19" t="str">
        <f aca="false">IF(NOT(ISNUMBER(L9)),"",IF(M9+N9&lt;=L9,"Reorder now","OK"))</f>
        <v/>
      </c>
    </row>
    <row r="10" customFormat="false" ht="15" hidden="false" customHeight="false" outlineLevel="0" collapsed="false">
      <c r="A10" s="13"/>
      <c r="B10" s="14"/>
      <c r="C10" s="13"/>
      <c r="D10" s="13"/>
      <c r="E10" s="13"/>
      <c r="F10" s="14"/>
      <c r="G10" s="15"/>
      <c r="H10" s="13"/>
      <c r="I10" s="16"/>
      <c r="J10" s="17" t="str">
        <f aca="false">IF(OR(B10="",C10=""),"",B10*C10)</f>
        <v/>
      </c>
      <c r="K10" s="17" t="str">
        <f aca="false">IF(OR(B10="",C10=""),"",IF(I10="Days of cover",B10*H10,IF(I10="Service level",ROUNDUP(NORMSINV(G10)*F10*SQRT(C10),0),IF(I10="Worst case",MAX(0,D10*E10-B10*C10),"Pick a method"))))</f>
        <v/>
      </c>
      <c r="L10" s="18" t="str">
        <f aca="false">IF(ISNUMBER(K10),J10+K10,"")</f>
        <v/>
      </c>
      <c r="M10" s="13"/>
      <c r="N10" s="13"/>
      <c r="O10" s="19" t="str">
        <f aca="false">IF(NOT(ISNUMBER(L10)),"",IF(M10+N10&lt;=L10,"Reorder now","OK"))</f>
        <v/>
      </c>
    </row>
    <row r="11" customFormat="false" ht="15" hidden="false" customHeight="false" outlineLevel="0" collapsed="false">
      <c r="A11" s="13"/>
      <c r="B11" s="14"/>
      <c r="C11" s="13"/>
      <c r="D11" s="13"/>
      <c r="E11" s="13"/>
      <c r="F11" s="14"/>
      <c r="G11" s="15"/>
      <c r="H11" s="13"/>
      <c r="I11" s="16"/>
      <c r="J11" s="17" t="str">
        <f aca="false">IF(OR(B11="",C11=""),"",B11*C11)</f>
        <v/>
      </c>
      <c r="K11" s="17" t="str">
        <f aca="false">IF(OR(B11="",C11=""),"",IF(I11="Days of cover",B11*H11,IF(I11="Service level",ROUNDUP(NORMSINV(G11)*F11*SQRT(C11),0),IF(I11="Worst case",MAX(0,D11*E11-B11*C11),"Pick a method"))))</f>
        <v/>
      </c>
      <c r="L11" s="18" t="str">
        <f aca="false">IF(ISNUMBER(K11),J11+K11,"")</f>
        <v/>
      </c>
      <c r="M11" s="13"/>
      <c r="N11" s="13"/>
      <c r="O11" s="19" t="str">
        <f aca="false">IF(NOT(ISNUMBER(L11)),"",IF(M11+N11&lt;=L11,"Reorder now","OK"))</f>
        <v/>
      </c>
    </row>
    <row r="12" customFormat="false" ht="15" hidden="false" customHeight="false" outlineLevel="0" collapsed="false">
      <c r="A12" s="13"/>
      <c r="B12" s="14"/>
      <c r="C12" s="13"/>
      <c r="D12" s="13"/>
      <c r="E12" s="13"/>
      <c r="F12" s="14"/>
      <c r="G12" s="15"/>
      <c r="H12" s="13"/>
      <c r="I12" s="16"/>
      <c r="J12" s="17" t="str">
        <f aca="false">IF(OR(B12="",C12=""),"",B12*C12)</f>
        <v/>
      </c>
      <c r="K12" s="17" t="str">
        <f aca="false">IF(OR(B12="",C12=""),"",IF(I12="Days of cover",B12*H12,IF(I12="Service level",ROUNDUP(NORMSINV(G12)*F12*SQRT(C12),0),IF(I12="Worst case",MAX(0,D12*E12-B12*C12),"Pick a method"))))</f>
        <v/>
      </c>
      <c r="L12" s="18" t="str">
        <f aca="false">IF(ISNUMBER(K12),J12+K12,"")</f>
        <v/>
      </c>
      <c r="M12" s="13"/>
      <c r="N12" s="13"/>
      <c r="O12" s="19" t="str">
        <f aca="false">IF(NOT(ISNUMBER(L12)),"",IF(M12+N12&lt;=L12,"Reorder now","OK"))</f>
        <v/>
      </c>
    </row>
    <row r="13" customFormat="false" ht="15" hidden="false" customHeight="false" outlineLevel="0" collapsed="false">
      <c r="A13" s="13"/>
      <c r="B13" s="14"/>
      <c r="C13" s="13"/>
      <c r="D13" s="13"/>
      <c r="E13" s="13"/>
      <c r="F13" s="14"/>
      <c r="G13" s="15"/>
      <c r="H13" s="13"/>
      <c r="I13" s="16"/>
      <c r="J13" s="17" t="str">
        <f aca="false">IF(OR(B13="",C13=""),"",B13*C13)</f>
        <v/>
      </c>
      <c r="K13" s="17" t="str">
        <f aca="false">IF(OR(B13="",C13=""),"",IF(I13="Days of cover",B13*H13,IF(I13="Service level",ROUNDUP(NORMSINV(G13)*F13*SQRT(C13),0),IF(I13="Worst case",MAX(0,D13*E13-B13*C13),"Pick a method"))))</f>
        <v/>
      </c>
      <c r="L13" s="18" t="str">
        <f aca="false">IF(ISNUMBER(K13),J13+K13,"")</f>
        <v/>
      </c>
      <c r="M13" s="13"/>
      <c r="N13" s="13"/>
      <c r="O13" s="19" t="str">
        <f aca="false">IF(NOT(ISNUMBER(L13)),"",IF(M13+N13&lt;=L13,"Reorder now","OK"))</f>
        <v/>
      </c>
    </row>
    <row r="14" customFormat="false" ht="15" hidden="false" customHeight="false" outlineLevel="0" collapsed="false">
      <c r="A14" s="13"/>
      <c r="B14" s="14"/>
      <c r="C14" s="13"/>
      <c r="D14" s="13"/>
      <c r="E14" s="13"/>
      <c r="F14" s="14"/>
      <c r="G14" s="15"/>
      <c r="H14" s="13"/>
      <c r="I14" s="16"/>
      <c r="J14" s="17" t="str">
        <f aca="false">IF(OR(B14="",C14=""),"",B14*C14)</f>
        <v/>
      </c>
      <c r="K14" s="17" t="str">
        <f aca="false">IF(OR(B14="",C14=""),"",IF(I14="Days of cover",B14*H14,IF(I14="Service level",ROUNDUP(NORMSINV(G14)*F14*SQRT(C14),0),IF(I14="Worst case",MAX(0,D14*E14-B14*C14),"Pick a method"))))</f>
        <v/>
      </c>
      <c r="L14" s="18" t="str">
        <f aca="false">IF(ISNUMBER(K14),J14+K14,"")</f>
        <v/>
      </c>
      <c r="M14" s="13"/>
      <c r="N14" s="13"/>
      <c r="O14" s="19" t="str">
        <f aca="false">IF(NOT(ISNUMBER(L14)),"",IF(M14+N14&lt;=L14,"Reorder now","OK"))</f>
        <v/>
      </c>
    </row>
    <row r="15" customFormat="false" ht="15" hidden="false" customHeight="false" outlineLevel="0" collapsed="false">
      <c r="A15" s="13"/>
      <c r="B15" s="14"/>
      <c r="C15" s="13"/>
      <c r="D15" s="13"/>
      <c r="E15" s="13"/>
      <c r="F15" s="14"/>
      <c r="G15" s="15"/>
      <c r="H15" s="13"/>
      <c r="I15" s="16"/>
      <c r="J15" s="17" t="str">
        <f aca="false">IF(OR(B15="",C15=""),"",B15*C15)</f>
        <v/>
      </c>
      <c r="K15" s="17" t="str">
        <f aca="false">IF(OR(B15="",C15=""),"",IF(I15="Days of cover",B15*H15,IF(I15="Service level",ROUNDUP(NORMSINV(G15)*F15*SQRT(C15),0),IF(I15="Worst case",MAX(0,D15*E15-B15*C15),"Pick a method"))))</f>
        <v/>
      </c>
      <c r="L15" s="18" t="str">
        <f aca="false">IF(ISNUMBER(K15),J15+K15,"")</f>
        <v/>
      </c>
      <c r="M15" s="13"/>
      <c r="N15" s="13"/>
      <c r="O15" s="19" t="str">
        <f aca="false">IF(NOT(ISNUMBER(L15)),"",IF(M15+N15&lt;=L15,"Reorder now","OK"))</f>
        <v/>
      </c>
    </row>
    <row r="16" customFormat="false" ht="15" hidden="false" customHeight="false" outlineLevel="0" collapsed="false">
      <c r="A16" s="13"/>
      <c r="B16" s="14"/>
      <c r="C16" s="13"/>
      <c r="D16" s="13"/>
      <c r="E16" s="13"/>
      <c r="F16" s="14"/>
      <c r="G16" s="15"/>
      <c r="H16" s="13"/>
      <c r="I16" s="16"/>
      <c r="J16" s="17" t="str">
        <f aca="false">IF(OR(B16="",C16=""),"",B16*C16)</f>
        <v/>
      </c>
      <c r="K16" s="17" t="str">
        <f aca="false">IF(OR(B16="",C16=""),"",IF(I16="Days of cover",B16*H16,IF(I16="Service level",ROUNDUP(NORMSINV(G16)*F16*SQRT(C16),0),IF(I16="Worst case",MAX(0,D16*E16-B16*C16),"Pick a method"))))</f>
        <v/>
      </c>
      <c r="L16" s="18" t="str">
        <f aca="false">IF(ISNUMBER(K16),J16+K16,"")</f>
        <v/>
      </c>
      <c r="M16" s="13"/>
      <c r="N16" s="13"/>
      <c r="O16" s="19" t="str">
        <f aca="false">IF(NOT(ISNUMBER(L16)),"",IF(M16+N16&lt;=L16,"Reorder now","OK"))</f>
        <v/>
      </c>
    </row>
    <row r="17" customFormat="false" ht="15" hidden="false" customHeight="false" outlineLevel="0" collapsed="false">
      <c r="A17" s="13"/>
      <c r="B17" s="14"/>
      <c r="C17" s="13"/>
      <c r="D17" s="13"/>
      <c r="E17" s="13"/>
      <c r="F17" s="14"/>
      <c r="G17" s="15"/>
      <c r="H17" s="13"/>
      <c r="I17" s="16"/>
      <c r="J17" s="17" t="str">
        <f aca="false">IF(OR(B17="",C17=""),"",B17*C17)</f>
        <v/>
      </c>
      <c r="K17" s="17" t="str">
        <f aca="false">IF(OR(B17="",C17=""),"",IF(I17="Days of cover",B17*H17,IF(I17="Service level",ROUNDUP(NORMSINV(G17)*F17*SQRT(C17),0),IF(I17="Worst case",MAX(0,D17*E17-B17*C17),"Pick a method"))))</f>
        <v/>
      </c>
      <c r="L17" s="18" t="str">
        <f aca="false">IF(ISNUMBER(K17),J17+K17,"")</f>
        <v/>
      </c>
      <c r="M17" s="13"/>
      <c r="N17" s="13"/>
      <c r="O17" s="19" t="str">
        <f aca="false">IF(NOT(ISNUMBER(L17)),"",IF(M17+N17&lt;=L17,"Reorder now","OK"))</f>
        <v/>
      </c>
    </row>
    <row r="18" customFormat="false" ht="15" hidden="false" customHeight="false" outlineLevel="0" collapsed="false">
      <c r="A18" s="13"/>
      <c r="B18" s="14"/>
      <c r="C18" s="13"/>
      <c r="D18" s="13"/>
      <c r="E18" s="13"/>
      <c r="F18" s="14"/>
      <c r="G18" s="15"/>
      <c r="H18" s="13"/>
      <c r="I18" s="16"/>
      <c r="J18" s="17" t="str">
        <f aca="false">IF(OR(B18="",C18=""),"",B18*C18)</f>
        <v/>
      </c>
      <c r="K18" s="17" t="str">
        <f aca="false">IF(OR(B18="",C18=""),"",IF(I18="Days of cover",B18*H18,IF(I18="Service level",ROUNDUP(NORMSINV(G18)*F18*SQRT(C18),0),IF(I18="Worst case",MAX(0,D18*E18-B18*C18),"Pick a method"))))</f>
        <v/>
      </c>
      <c r="L18" s="18" t="str">
        <f aca="false">IF(ISNUMBER(K18),J18+K18,"")</f>
        <v/>
      </c>
      <c r="M18" s="13"/>
      <c r="N18" s="13"/>
      <c r="O18" s="19" t="str">
        <f aca="false">IF(NOT(ISNUMBER(L18)),"",IF(M18+N18&lt;=L18,"Reorder now","OK"))</f>
        <v/>
      </c>
    </row>
    <row r="19" customFormat="false" ht="15" hidden="false" customHeight="false" outlineLevel="0" collapsed="false">
      <c r="A19" s="13"/>
      <c r="B19" s="14"/>
      <c r="C19" s="13"/>
      <c r="D19" s="13"/>
      <c r="E19" s="13"/>
      <c r="F19" s="14"/>
      <c r="G19" s="15"/>
      <c r="H19" s="13"/>
      <c r="I19" s="16"/>
      <c r="J19" s="17" t="str">
        <f aca="false">IF(OR(B19="",C19=""),"",B19*C19)</f>
        <v/>
      </c>
      <c r="K19" s="17" t="str">
        <f aca="false">IF(OR(B19="",C19=""),"",IF(I19="Days of cover",B19*H19,IF(I19="Service level",ROUNDUP(NORMSINV(G19)*F19*SQRT(C19),0),IF(I19="Worst case",MAX(0,D19*E19-B19*C19),"Pick a method"))))</f>
        <v/>
      </c>
      <c r="L19" s="18" t="str">
        <f aca="false">IF(ISNUMBER(K19),J19+K19,"")</f>
        <v/>
      </c>
      <c r="M19" s="13"/>
      <c r="N19" s="13"/>
      <c r="O19" s="19" t="str">
        <f aca="false">IF(NOT(ISNUMBER(L19)),"",IF(M19+N19&lt;=L19,"Reorder now","OK"))</f>
        <v/>
      </c>
    </row>
    <row r="20" customFormat="false" ht="15" hidden="false" customHeight="false" outlineLevel="0" collapsed="false">
      <c r="A20" s="13"/>
      <c r="B20" s="14"/>
      <c r="C20" s="13"/>
      <c r="D20" s="13"/>
      <c r="E20" s="13"/>
      <c r="F20" s="14"/>
      <c r="G20" s="15"/>
      <c r="H20" s="13"/>
      <c r="I20" s="16"/>
      <c r="J20" s="17" t="str">
        <f aca="false">IF(OR(B20="",C20=""),"",B20*C20)</f>
        <v/>
      </c>
      <c r="K20" s="17" t="str">
        <f aca="false">IF(OR(B20="",C20=""),"",IF(I20="Days of cover",B20*H20,IF(I20="Service level",ROUNDUP(NORMSINV(G20)*F20*SQRT(C20),0),IF(I20="Worst case",MAX(0,D20*E20-B20*C20),"Pick a method"))))</f>
        <v/>
      </c>
      <c r="L20" s="18" t="str">
        <f aca="false">IF(ISNUMBER(K20),J20+K20,"")</f>
        <v/>
      </c>
      <c r="M20" s="13"/>
      <c r="N20" s="13"/>
      <c r="O20" s="19" t="str">
        <f aca="false">IF(NOT(ISNUMBER(L20)),"",IF(M20+N20&lt;=L20,"Reorder now","OK"))</f>
        <v/>
      </c>
    </row>
    <row r="21" customFormat="false" ht="15" hidden="false" customHeight="false" outlineLevel="0" collapsed="false">
      <c r="A21" s="13"/>
      <c r="B21" s="14"/>
      <c r="C21" s="13"/>
      <c r="D21" s="13"/>
      <c r="E21" s="13"/>
      <c r="F21" s="14"/>
      <c r="G21" s="15"/>
      <c r="H21" s="13"/>
      <c r="I21" s="16"/>
      <c r="J21" s="17" t="str">
        <f aca="false">IF(OR(B21="",C21=""),"",B21*C21)</f>
        <v/>
      </c>
      <c r="K21" s="17" t="str">
        <f aca="false">IF(OR(B21="",C21=""),"",IF(I21="Days of cover",B21*H21,IF(I21="Service level",ROUNDUP(NORMSINV(G21)*F21*SQRT(C21),0),IF(I21="Worst case",MAX(0,D21*E21-B21*C21),"Pick a method"))))</f>
        <v/>
      </c>
      <c r="L21" s="18" t="str">
        <f aca="false">IF(ISNUMBER(K21),J21+K21,"")</f>
        <v/>
      </c>
      <c r="M21" s="13"/>
      <c r="N21" s="13"/>
      <c r="O21" s="19" t="str">
        <f aca="false">IF(NOT(ISNUMBER(L21)),"",IF(M21+N21&lt;=L21,"Reorder now","OK"))</f>
        <v/>
      </c>
    </row>
    <row r="22" customFormat="false" ht="15" hidden="false" customHeight="false" outlineLevel="0" collapsed="false">
      <c r="A22" s="13"/>
      <c r="B22" s="14"/>
      <c r="C22" s="13"/>
      <c r="D22" s="13"/>
      <c r="E22" s="13"/>
      <c r="F22" s="14"/>
      <c r="G22" s="15"/>
      <c r="H22" s="13"/>
      <c r="I22" s="16"/>
      <c r="J22" s="17" t="str">
        <f aca="false">IF(OR(B22="",C22=""),"",B22*C22)</f>
        <v/>
      </c>
      <c r="K22" s="17" t="str">
        <f aca="false">IF(OR(B22="",C22=""),"",IF(I22="Days of cover",B22*H22,IF(I22="Service level",ROUNDUP(NORMSINV(G22)*F22*SQRT(C22),0),IF(I22="Worst case",MAX(0,D22*E22-B22*C22),"Pick a method"))))</f>
        <v/>
      </c>
      <c r="L22" s="18" t="str">
        <f aca="false">IF(ISNUMBER(K22),J22+K22,"")</f>
        <v/>
      </c>
      <c r="M22" s="13"/>
      <c r="N22" s="13"/>
      <c r="O22" s="19" t="str">
        <f aca="false">IF(NOT(ISNUMBER(L22)),"",IF(M22+N22&lt;=L22,"Reorder now","OK"))</f>
        <v/>
      </c>
    </row>
    <row r="23" customFormat="false" ht="15" hidden="false" customHeight="false" outlineLevel="0" collapsed="false">
      <c r="A23" s="13"/>
      <c r="B23" s="14"/>
      <c r="C23" s="13"/>
      <c r="D23" s="13"/>
      <c r="E23" s="13"/>
      <c r="F23" s="14"/>
      <c r="G23" s="15"/>
      <c r="H23" s="13"/>
      <c r="I23" s="16"/>
      <c r="J23" s="17" t="str">
        <f aca="false">IF(OR(B23="",C23=""),"",B23*C23)</f>
        <v/>
      </c>
      <c r="K23" s="17" t="str">
        <f aca="false">IF(OR(B23="",C23=""),"",IF(I23="Days of cover",B23*H23,IF(I23="Service level",ROUNDUP(NORMSINV(G23)*F23*SQRT(C23),0),IF(I23="Worst case",MAX(0,D23*E23-B23*C23),"Pick a method"))))</f>
        <v/>
      </c>
      <c r="L23" s="18" t="str">
        <f aca="false">IF(ISNUMBER(K23),J23+K23,"")</f>
        <v/>
      </c>
      <c r="M23" s="13"/>
      <c r="N23" s="13"/>
      <c r="O23" s="19" t="str">
        <f aca="false">IF(NOT(ISNUMBER(L23)),"",IF(M23+N23&lt;=L23,"Reorder now","OK"))</f>
        <v/>
      </c>
    </row>
    <row r="24" customFormat="false" ht="15" hidden="false" customHeight="false" outlineLevel="0" collapsed="false">
      <c r="A24" s="13"/>
      <c r="B24" s="14"/>
      <c r="C24" s="13"/>
      <c r="D24" s="13"/>
      <c r="E24" s="13"/>
      <c r="F24" s="14"/>
      <c r="G24" s="15"/>
      <c r="H24" s="13"/>
      <c r="I24" s="16"/>
      <c r="J24" s="17" t="str">
        <f aca="false">IF(OR(B24="",C24=""),"",B24*C24)</f>
        <v/>
      </c>
      <c r="K24" s="17" t="str">
        <f aca="false">IF(OR(B24="",C24=""),"",IF(I24="Days of cover",B24*H24,IF(I24="Service level",ROUNDUP(NORMSINV(G24)*F24*SQRT(C24),0),IF(I24="Worst case",MAX(0,D24*E24-B24*C24),"Pick a method"))))</f>
        <v/>
      </c>
      <c r="L24" s="18" t="str">
        <f aca="false">IF(ISNUMBER(K24),J24+K24,"")</f>
        <v/>
      </c>
      <c r="M24" s="13"/>
      <c r="N24" s="13"/>
      <c r="O24" s="19" t="str">
        <f aca="false">IF(NOT(ISNUMBER(L24)),"",IF(M24+N24&lt;=L24,"Reorder now","OK"))</f>
        <v/>
      </c>
    </row>
    <row r="25" customFormat="false" ht="15" hidden="false" customHeight="false" outlineLevel="0" collapsed="false">
      <c r="A25" s="13"/>
      <c r="B25" s="14"/>
      <c r="C25" s="13"/>
      <c r="D25" s="13"/>
      <c r="E25" s="13"/>
      <c r="F25" s="14"/>
      <c r="G25" s="15"/>
      <c r="H25" s="13"/>
      <c r="I25" s="16"/>
      <c r="J25" s="17" t="str">
        <f aca="false">IF(OR(B25="",C25=""),"",B25*C25)</f>
        <v/>
      </c>
      <c r="K25" s="17" t="str">
        <f aca="false">IF(OR(B25="",C25=""),"",IF(I25="Days of cover",B25*H25,IF(I25="Service level",ROUNDUP(NORMSINV(G25)*F25*SQRT(C25),0),IF(I25="Worst case",MAX(0,D25*E25-B25*C25),"Pick a method"))))</f>
        <v/>
      </c>
      <c r="L25" s="18" t="str">
        <f aca="false">IF(ISNUMBER(K25),J25+K25,"")</f>
        <v/>
      </c>
      <c r="M25" s="13"/>
      <c r="N25" s="13"/>
      <c r="O25" s="19" t="str">
        <f aca="false">IF(NOT(ISNUMBER(L25)),"",IF(M25+N25&lt;=L25,"Reorder now","OK"))</f>
        <v/>
      </c>
    </row>
    <row r="26" customFormat="false" ht="15" hidden="false" customHeight="false" outlineLevel="0" collapsed="false">
      <c r="A26" s="13"/>
      <c r="B26" s="14"/>
      <c r="C26" s="13"/>
      <c r="D26" s="13"/>
      <c r="E26" s="13"/>
      <c r="F26" s="14"/>
      <c r="G26" s="15"/>
      <c r="H26" s="13"/>
      <c r="I26" s="16"/>
      <c r="J26" s="17" t="str">
        <f aca="false">IF(OR(B26="",C26=""),"",B26*C26)</f>
        <v/>
      </c>
      <c r="K26" s="17" t="str">
        <f aca="false">IF(OR(B26="",C26=""),"",IF(I26="Days of cover",B26*H26,IF(I26="Service level",ROUNDUP(NORMSINV(G26)*F26*SQRT(C26),0),IF(I26="Worst case",MAX(0,D26*E26-B26*C26),"Pick a method"))))</f>
        <v/>
      </c>
      <c r="L26" s="18" t="str">
        <f aca="false">IF(ISNUMBER(K26),J26+K26,"")</f>
        <v/>
      </c>
      <c r="M26" s="13"/>
      <c r="N26" s="13"/>
      <c r="O26" s="19" t="str">
        <f aca="false">IF(NOT(ISNUMBER(L26)),"",IF(M26+N26&lt;=L26,"Reorder now","OK"))</f>
        <v/>
      </c>
    </row>
    <row r="27" customFormat="false" ht="15" hidden="false" customHeight="false" outlineLevel="0" collapsed="false">
      <c r="A27" s="13"/>
      <c r="B27" s="14"/>
      <c r="C27" s="13"/>
      <c r="D27" s="13"/>
      <c r="E27" s="13"/>
      <c r="F27" s="14"/>
      <c r="G27" s="15"/>
      <c r="H27" s="13"/>
      <c r="I27" s="16"/>
      <c r="J27" s="17" t="str">
        <f aca="false">IF(OR(B27="",C27=""),"",B27*C27)</f>
        <v/>
      </c>
      <c r="K27" s="17" t="str">
        <f aca="false">IF(OR(B27="",C27=""),"",IF(I27="Days of cover",B27*H27,IF(I27="Service level",ROUNDUP(NORMSINV(G27)*F27*SQRT(C27),0),IF(I27="Worst case",MAX(0,D27*E27-B27*C27),"Pick a method"))))</f>
        <v/>
      </c>
      <c r="L27" s="18" t="str">
        <f aca="false">IF(ISNUMBER(K27),J27+K27,"")</f>
        <v/>
      </c>
      <c r="M27" s="13"/>
      <c r="N27" s="13"/>
      <c r="O27" s="19" t="str">
        <f aca="false">IF(NOT(ISNUMBER(L27)),"",IF(M27+N27&lt;=L27,"Reorder now","OK"))</f>
        <v/>
      </c>
    </row>
    <row r="28" customFormat="false" ht="15" hidden="false" customHeight="false" outlineLevel="0" collapsed="false">
      <c r="A28" s="13"/>
      <c r="B28" s="14"/>
      <c r="C28" s="13"/>
      <c r="D28" s="13"/>
      <c r="E28" s="13"/>
      <c r="F28" s="14"/>
      <c r="G28" s="15"/>
      <c r="H28" s="13"/>
      <c r="I28" s="16"/>
      <c r="J28" s="17" t="str">
        <f aca="false">IF(OR(B28="",C28=""),"",B28*C28)</f>
        <v/>
      </c>
      <c r="K28" s="17" t="str">
        <f aca="false">IF(OR(B28="",C28=""),"",IF(I28="Days of cover",B28*H28,IF(I28="Service level",ROUNDUP(NORMSINV(G28)*F28*SQRT(C28),0),IF(I28="Worst case",MAX(0,D28*E28-B28*C28),"Pick a method"))))</f>
        <v/>
      </c>
      <c r="L28" s="18" t="str">
        <f aca="false">IF(ISNUMBER(K28),J28+K28,"")</f>
        <v/>
      </c>
      <c r="M28" s="13"/>
      <c r="N28" s="13"/>
      <c r="O28" s="19" t="str">
        <f aca="false">IF(NOT(ISNUMBER(L28)),"",IF(M28+N28&lt;=L28,"Reorder now","OK"))</f>
        <v/>
      </c>
    </row>
    <row r="29" customFormat="false" ht="15" hidden="false" customHeight="false" outlineLevel="0" collapsed="false">
      <c r="A29" s="13"/>
      <c r="B29" s="14"/>
      <c r="C29" s="13"/>
      <c r="D29" s="13"/>
      <c r="E29" s="13"/>
      <c r="F29" s="14"/>
      <c r="G29" s="15"/>
      <c r="H29" s="13"/>
      <c r="I29" s="16"/>
      <c r="J29" s="17" t="str">
        <f aca="false">IF(OR(B29="",C29=""),"",B29*C29)</f>
        <v/>
      </c>
      <c r="K29" s="17" t="str">
        <f aca="false">IF(OR(B29="",C29=""),"",IF(I29="Days of cover",B29*H29,IF(I29="Service level",ROUNDUP(NORMSINV(G29)*F29*SQRT(C29),0),IF(I29="Worst case",MAX(0,D29*E29-B29*C29),"Pick a method"))))</f>
        <v/>
      </c>
      <c r="L29" s="18" t="str">
        <f aca="false">IF(ISNUMBER(K29),J29+K29,"")</f>
        <v/>
      </c>
      <c r="M29" s="13"/>
      <c r="N29" s="13"/>
      <c r="O29" s="19" t="str">
        <f aca="false">IF(NOT(ISNUMBER(L29)),"",IF(M29+N29&lt;=L29,"Reorder now","OK"))</f>
        <v/>
      </c>
    </row>
    <row r="30" customFormat="false" ht="15" hidden="false" customHeight="false" outlineLevel="0" collapsed="false">
      <c r="A30" s="13"/>
      <c r="B30" s="14"/>
      <c r="C30" s="13"/>
      <c r="D30" s="13"/>
      <c r="E30" s="13"/>
      <c r="F30" s="14"/>
      <c r="G30" s="15"/>
      <c r="H30" s="13"/>
      <c r="I30" s="16"/>
      <c r="J30" s="17" t="str">
        <f aca="false">IF(OR(B30="",C30=""),"",B30*C30)</f>
        <v/>
      </c>
      <c r="K30" s="17" t="str">
        <f aca="false">IF(OR(B30="",C30=""),"",IF(I30="Days of cover",B30*H30,IF(I30="Service level",ROUNDUP(NORMSINV(G30)*F30*SQRT(C30),0),IF(I30="Worst case",MAX(0,D30*E30-B30*C30),"Pick a method"))))</f>
        <v/>
      </c>
      <c r="L30" s="18" t="str">
        <f aca="false">IF(ISNUMBER(K30),J30+K30,"")</f>
        <v/>
      </c>
      <c r="M30" s="13"/>
      <c r="N30" s="13"/>
      <c r="O30" s="19" t="str">
        <f aca="false">IF(NOT(ISNUMBER(L30)),"",IF(M30+N30&lt;=L30,"Reorder now","OK"))</f>
        <v/>
      </c>
    </row>
    <row r="31" customFormat="false" ht="15" hidden="false" customHeight="false" outlineLevel="0" collapsed="false">
      <c r="A31" s="13"/>
      <c r="B31" s="14"/>
      <c r="C31" s="13"/>
      <c r="D31" s="13"/>
      <c r="E31" s="13"/>
      <c r="F31" s="14"/>
      <c r="G31" s="15"/>
      <c r="H31" s="13"/>
      <c r="I31" s="16"/>
      <c r="J31" s="17" t="str">
        <f aca="false">IF(OR(B31="",C31=""),"",B31*C31)</f>
        <v/>
      </c>
      <c r="K31" s="17" t="str">
        <f aca="false">IF(OR(B31="",C31=""),"",IF(I31="Days of cover",B31*H31,IF(I31="Service level",ROUNDUP(NORMSINV(G31)*F31*SQRT(C31),0),IF(I31="Worst case",MAX(0,D31*E31-B31*C31),"Pick a method"))))</f>
        <v/>
      </c>
      <c r="L31" s="18" t="str">
        <f aca="false">IF(ISNUMBER(K31),J31+K31,"")</f>
        <v/>
      </c>
      <c r="M31" s="13"/>
      <c r="N31" s="13"/>
      <c r="O31" s="19" t="str">
        <f aca="false">IF(NOT(ISNUMBER(L31)),"",IF(M31+N31&lt;=L31,"Reorder now","OK"))</f>
        <v/>
      </c>
    </row>
    <row r="32" customFormat="false" ht="15" hidden="false" customHeight="false" outlineLevel="0" collapsed="false">
      <c r="A32" s="13"/>
      <c r="B32" s="14"/>
      <c r="C32" s="13"/>
      <c r="D32" s="13"/>
      <c r="E32" s="13"/>
      <c r="F32" s="14"/>
      <c r="G32" s="15"/>
      <c r="H32" s="13"/>
      <c r="I32" s="16"/>
      <c r="J32" s="17" t="str">
        <f aca="false">IF(OR(B32="",C32=""),"",B32*C32)</f>
        <v/>
      </c>
      <c r="K32" s="17" t="str">
        <f aca="false">IF(OR(B32="",C32=""),"",IF(I32="Days of cover",B32*H32,IF(I32="Service level",ROUNDUP(NORMSINV(G32)*F32*SQRT(C32),0),IF(I32="Worst case",MAX(0,D32*E32-B32*C32),"Pick a method"))))</f>
        <v/>
      </c>
      <c r="L32" s="18" t="str">
        <f aca="false">IF(ISNUMBER(K32),J32+K32,"")</f>
        <v/>
      </c>
      <c r="M32" s="13"/>
      <c r="N32" s="13"/>
      <c r="O32" s="19" t="str">
        <f aca="false">IF(NOT(ISNUMBER(L32)),"",IF(M32+N32&lt;=L32,"Reorder now","OK"))</f>
        <v/>
      </c>
    </row>
    <row r="33" customFormat="false" ht="15" hidden="false" customHeight="false" outlineLevel="0" collapsed="false">
      <c r="A33" s="13"/>
      <c r="B33" s="14"/>
      <c r="C33" s="13"/>
      <c r="D33" s="13"/>
      <c r="E33" s="13"/>
      <c r="F33" s="14"/>
      <c r="G33" s="15"/>
      <c r="H33" s="13"/>
      <c r="I33" s="16"/>
      <c r="J33" s="17" t="str">
        <f aca="false">IF(OR(B33="",C33=""),"",B33*C33)</f>
        <v/>
      </c>
      <c r="K33" s="17" t="str">
        <f aca="false">IF(OR(B33="",C33=""),"",IF(I33="Days of cover",B33*H33,IF(I33="Service level",ROUNDUP(NORMSINV(G33)*F33*SQRT(C33),0),IF(I33="Worst case",MAX(0,D33*E33-B33*C33),"Pick a method"))))</f>
        <v/>
      </c>
      <c r="L33" s="18" t="str">
        <f aca="false">IF(ISNUMBER(K33),J33+K33,"")</f>
        <v/>
      </c>
      <c r="M33" s="13"/>
      <c r="N33" s="13"/>
      <c r="O33" s="19" t="str">
        <f aca="false">IF(NOT(ISNUMBER(L33)),"",IF(M33+N33&lt;=L33,"Reorder now","OK"))</f>
        <v/>
      </c>
    </row>
    <row r="34" customFormat="false" ht="15" hidden="false" customHeight="false" outlineLevel="0" collapsed="false">
      <c r="A34" s="13"/>
      <c r="B34" s="14"/>
      <c r="C34" s="13"/>
      <c r="D34" s="13"/>
      <c r="E34" s="13"/>
      <c r="F34" s="14"/>
      <c r="G34" s="15"/>
      <c r="H34" s="13"/>
      <c r="I34" s="16"/>
      <c r="J34" s="17" t="str">
        <f aca="false">IF(OR(B34="",C34=""),"",B34*C34)</f>
        <v/>
      </c>
      <c r="K34" s="17" t="str">
        <f aca="false">IF(OR(B34="",C34=""),"",IF(I34="Days of cover",B34*H34,IF(I34="Service level",ROUNDUP(NORMSINV(G34)*F34*SQRT(C34),0),IF(I34="Worst case",MAX(0,D34*E34-B34*C34),"Pick a method"))))</f>
        <v/>
      </c>
      <c r="L34" s="18" t="str">
        <f aca="false">IF(ISNUMBER(K34),J34+K34,"")</f>
        <v/>
      </c>
      <c r="M34" s="13"/>
      <c r="N34" s="13"/>
      <c r="O34" s="19" t="str">
        <f aca="false">IF(NOT(ISNUMBER(L34)),"",IF(M34+N34&lt;=L34,"Reorder now","OK"))</f>
        <v/>
      </c>
    </row>
    <row r="36" customFormat="false" ht="30" hidden="false" customHeight="true" outlineLevel="0" collapsed="false">
      <c r="A36" s="20" t="s">
        <v>45</v>
      </c>
      <c r="B36" s="20"/>
      <c r="C36" s="20"/>
      <c r="D36" s="20"/>
      <c r="E36" s="20"/>
      <c r="F36" s="20"/>
      <c r="G36" s="20"/>
      <c r="H36" s="20"/>
      <c r="I36" s="20"/>
      <c r="J36" s="20"/>
      <c r="K36" s="20"/>
      <c r="L36" s="20"/>
      <c r="M36" s="20"/>
      <c r="N36" s="20"/>
      <c r="O36" s="20"/>
    </row>
    <row r="37" customFormat="false" ht="30" hidden="false" customHeight="true" outlineLevel="0" collapsed="false">
      <c r="A37" s="20" t="s">
        <v>46</v>
      </c>
      <c r="B37" s="20"/>
      <c r="C37" s="20"/>
      <c r="D37" s="20"/>
      <c r="E37" s="20"/>
      <c r="F37" s="20"/>
      <c r="G37" s="20"/>
      <c r="H37" s="20"/>
      <c r="I37" s="20"/>
      <c r="J37" s="20"/>
      <c r="K37" s="20"/>
      <c r="L37" s="20"/>
      <c r="M37" s="20"/>
      <c r="N37" s="20"/>
      <c r="O37" s="20"/>
    </row>
  </sheetData>
  <mergeCells count="3">
    <mergeCell ref="E1:G1"/>
    <mergeCell ref="A36:O36"/>
    <mergeCell ref="A37:O37"/>
  </mergeCells>
  <dataValidations count="1">
    <dataValidation allowBlank="true" errorStyle="stop" operator="between" showDropDown="false" showErrorMessage="false" showInputMessage="false" sqref="I5:I34" type="list">
      <formula1>"Days of cover,Service level,Worst case"</formula1>
      <formula2>0</formula2>
    </dataValidation>
  </dataValidations>
  <hyperlinks>
    <hyperlink ref="E1" r:id="rId1" display="Try free for 14 day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Sumtracker is an inventory management, forecasting and planning platform for Shopify and multichannel brands. Try free for 14 days: https://inventory.sumtracker.com/signup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5D2"/>
    <pageSetUpPr fitToPage="true"/>
  </sheetPr>
  <dimension ref="A1: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46"/>
  </cols>
  <sheetData>
    <row r="1" customFormat="false" ht="25.5" hidden="false" customHeight="true" outlineLevel="0" collapsed="false">
      <c r="E1" s="1" t="s">
        <v>0</v>
      </c>
      <c r="F1" s="1"/>
      <c r="G1" s="1"/>
    </row>
    <row r="2" customFormat="false" ht="25.5" hidden="false" customHeight="true" outlineLevel="0" collapsed="false"/>
    <row r="3" customFormat="false" ht="17.35" hidden="false" customHeight="false" outlineLevel="0" collapsed="false">
      <c r="A3" s="10" t="s">
        <v>47</v>
      </c>
    </row>
    <row r="5" customFormat="false" ht="15" hidden="false" customHeight="false" outlineLevel="0" collapsed="false">
      <c r="A5" s="21" t="s">
        <v>48</v>
      </c>
    </row>
    <row r="6" customFormat="false" ht="15" hidden="false" customHeight="false" outlineLevel="0" collapsed="false">
      <c r="A6" s="22" t="s">
        <v>49</v>
      </c>
      <c r="B6" s="23" t="n">
        <v>12</v>
      </c>
      <c r="C6" s="11" t="s">
        <v>50</v>
      </c>
    </row>
    <row r="7" customFormat="false" ht="15" hidden="false" customHeight="false" outlineLevel="0" collapsed="false">
      <c r="A7" s="22" t="s">
        <v>30</v>
      </c>
      <c r="B7" s="23" t="n">
        <v>21</v>
      </c>
      <c r="C7" s="11" t="s">
        <v>51</v>
      </c>
    </row>
    <row r="8" customFormat="false" ht="15" hidden="false" customHeight="false" outlineLevel="0" collapsed="false">
      <c r="A8" s="22" t="s">
        <v>35</v>
      </c>
      <c r="B8" s="23" t="n">
        <v>7</v>
      </c>
      <c r="C8" s="11" t="s">
        <v>52</v>
      </c>
    </row>
    <row r="9" customFormat="false" ht="15" hidden="false" customHeight="false" outlineLevel="0" collapsed="false">
      <c r="A9" s="22" t="s">
        <v>53</v>
      </c>
      <c r="B9" s="23" t="n">
        <v>4</v>
      </c>
      <c r="C9" s="11" t="s">
        <v>54</v>
      </c>
    </row>
    <row r="10" customFormat="false" ht="15" hidden="false" customHeight="false" outlineLevel="0" collapsed="false">
      <c r="A10" s="22" t="s">
        <v>34</v>
      </c>
      <c r="B10" s="24" t="n">
        <v>0.95</v>
      </c>
      <c r="C10" s="11" t="s">
        <v>55</v>
      </c>
    </row>
    <row r="11" customFormat="false" ht="15" hidden="false" customHeight="false" outlineLevel="0" collapsed="false">
      <c r="A11" s="22" t="s">
        <v>56</v>
      </c>
      <c r="B11" s="23" t="n">
        <v>20</v>
      </c>
      <c r="C11" s="11" t="s">
        <v>57</v>
      </c>
    </row>
    <row r="12" customFormat="false" ht="15" hidden="false" customHeight="false" outlineLevel="0" collapsed="false">
      <c r="A12" s="22" t="s">
        <v>32</v>
      </c>
      <c r="B12" s="23" t="n">
        <v>28</v>
      </c>
      <c r="C12" s="11" t="s">
        <v>58</v>
      </c>
    </row>
    <row r="13" customFormat="false" ht="15" hidden="false" customHeight="false" outlineLevel="0" collapsed="false">
      <c r="A13" s="22" t="s">
        <v>59</v>
      </c>
      <c r="B13" s="23" t="n">
        <v>9</v>
      </c>
      <c r="C13" s="11" t="s">
        <v>60</v>
      </c>
    </row>
    <row r="15" customFormat="false" ht="15" hidden="false" customHeight="false" outlineLevel="0" collapsed="false">
      <c r="A15" s="21" t="s">
        <v>61</v>
      </c>
    </row>
    <row r="16" customFormat="false" ht="15" hidden="false" customHeight="false" outlineLevel="0" collapsed="false">
      <c r="A16" s="25" t="s">
        <v>36</v>
      </c>
      <c r="B16" s="25" t="s">
        <v>38</v>
      </c>
      <c r="C16" s="25" t="s">
        <v>39</v>
      </c>
    </row>
    <row r="17" customFormat="false" ht="15" hidden="false" customHeight="false" outlineLevel="0" collapsed="false">
      <c r="A17" s="19" t="s">
        <v>44</v>
      </c>
      <c r="B17" s="17" t="n">
        <f aca="false">B6*B8</f>
        <v>84</v>
      </c>
      <c r="C17" s="18" t="n">
        <f aca="false">B6*B7+B17</f>
        <v>336</v>
      </c>
    </row>
    <row r="18" customFormat="false" ht="15" hidden="false" customHeight="false" outlineLevel="0" collapsed="false">
      <c r="A18" s="19" t="s">
        <v>34</v>
      </c>
      <c r="B18" s="17" t="n">
        <f aca="false">ROUNDUP(NORMSINV(B10)*B9*SQRT(B7),0)</f>
        <v>31</v>
      </c>
      <c r="C18" s="18" t="n">
        <f aca="false">B6*B7+B18</f>
        <v>283</v>
      </c>
    </row>
    <row r="19" customFormat="false" ht="15" hidden="false" customHeight="false" outlineLevel="0" collapsed="false">
      <c r="A19" s="19" t="s">
        <v>62</v>
      </c>
      <c r="B19" s="17" t="n">
        <f aca="false">MAX(0,B11*B12-B6*B7)</f>
        <v>308</v>
      </c>
      <c r="C19" s="18" t="n">
        <f aca="false">B6*B7+B19</f>
        <v>560</v>
      </c>
    </row>
    <row r="21" customFormat="false" ht="15" hidden="false" customHeight="false" outlineLevel="0" collapsed="false">
      <c r="A21" s="22" t="s">
        <v>63</v>
      </c>
      <c r="C21" s="26" t="n">
        <f aca="false">MAX(C17:C19)-MIN(C17:C19)</f>
        <v>277</v>
      </c>
    </row>
    <row r="22" customFormat="false" ht="15" hidden="false" customHeight="false" outlineLevel="0" collapsed="false">
      <c r="A22" s="22" t="s">
        <v>64</v>
      </c>
      <c r="C22" s="27" t="n">
        <f aca="false">C21*B13</f>
        <v>2493</v>
      </c>
    </row>
    <row r="23" customFormat="false" ht="15" hidden="false" customHeight="false" outlineLevel="0" collapsed="false">
      <c r="A23" s="22" t="s">
        <v>65</v>
      </c>
      <c r="C23" s="26" t="n">
        <f aca="false">C19-C17</f>
        <v>224</v>
      </c>
    </row>
    <row r="24" customFormat="false" ht="15" hidden="false" customHeight="false" outlineLevel="0" collapsed="false">
      <c r="A24" s="22" t="s">
        <v>64</v>
      </c>
      <c r="C24" s="27" t="n">
        <f aca="false">C23*B13</f>
        <v>2016</v>
      </c>
    </row>
    <row r="26" customFormat="false" ht="15" hidden="false" customHeight="false" outlineLevel="0" collapsed="false">
      <c r="A26" s="21" t="s">
        <v>66</v>
      </c>
    </row>
    <row r="27" customFormat="false" ht="15" hidden="false" customHeight="false" outlineLevel="0" collapsed="false">
      <c r="A27" s="22" t="s">
        <v>67</v>
      </c>
      <c r="B27" s="28" t="n">
        <v>500</v>
      </c>
    </row>
    <row r="28" customFormat="false" ht="15" hidden="false" customHeight="false" outlineLevel="0" collapsed="false">
      <c r="A28" s="22" t="s">
        <v>68</v>
      </c>
      <c r="B28" s="29" t="n">
        <f aca="false">ROUND(B27/B6,0)</f>
        <v>42</v>
      </c>
    </row>
    <row r="29" customFormat="false" ht="15" hidden="false" customHeight="false" outlineLevel="0" collapsed="false">
      <c r="A29" s="11" t="s">
        <v>69</v>
      </c>
    </row>
  </sheetData>
  <mergeCells count="1">
    <mergeCell ref="E1:G1"/>
  </mergeCells>
  <hyperlinks>
    <hyperlink ref="E1" r:id="rId1" display="Try free for 14 day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Sumtracker is an inventory management, forecasting and planning platform for Shopify and multichannel brands. Try free for 14 days: https://inventory.sumtracker.com/signup</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2026-11-02T10:26:18Z</dcterms:created>
  <dc:creator>openpyxl</dc:creator>
  <dc:description/>
  <dc:language>en-US</dc:language>
  <cp:lastModifiedBy/>
  <dcterms:modified xsi:type="dcterms:W3CDTF">2026-11-02T10:26:18Z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