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stisd\Documents\Shaydra Personal\Links\"/>
    </mc:Choice>
  </mc:AlternateContent>
  <xr:revisionPtr revIDLastSave="0" documentId="13_ncr:1_{91F2071F-6D1A-4544-8185-4F5EE1F025E3}" xr6:coauthVersionLast="45" xr6:coauthVersionMax="45" xr10:uidLastSave="{00000000-0000-0000-0000-000000000000}"/>
  <bookViews>
    <workbookView xWindow="7665" yWindow="465" windowWidth="11325" windowHeight="10515" activeTab="1" xr2:uid="{00000000-000D-0000-FFFF-FFFF00000000}"/>
  </bookViews>
  <sheets>
    <sheet name="Operating" sheetId="2" r:id="rId1"/>
    <sheet name="Programmi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3" l="1"/>
  <c r="C18" i="3"/>
  <c r="D18" i="3" s="1"/>
  <c r="C17" i="3"/>
  <c r="D17" i="3" s="1"/>
  <c r="D16" i="3"/>
  <c r="C16" i="3"/>
  <c r="C15" i="3"/>
  <c r="D15" i="3" s="1"/>
  <c r="D14" i="3"/>
  <c r="C14" i="3"/>
  <c r="C13" i="3"/>
  <c r="D13" i="3" s="1"/>
  <c r="D11" i="3"/>
  <c r="C11" i="3"/>
  <c r="D12" i="3"/>
  <c r="C12" i="3"/>
  <c r="I25" i="3" l="1"/>
  <c r="I20" i="3" l="1"/>
  <c r="I22" i="3" s="1"/>
  <c r="I18" i="3"/>
  <c r="J18" i="3" s="1"/>
  <c r="J17" i="3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J20" i="3" l="1"/>
  <c r="I26" i="3"/>
  <c r="I23" i="3"/>
  <c r="I24" i="3" s="1"/>
  <c r="B58" i="2"/>
  <c r="B19" i="3"/>
  <c r="B7" i="3"/>
  <c r="B9" i="3" s="1"/>
  <c r="B20" i="3" s="1"/>
  <c r="B46" i="2"/>
  <c r="B11" i="2"/>
  <c r="B14" i="2" s="1"/>
  <c r="B47" i="2" l="1"/>
</calcChain>
</file>

<file path=xl/sharedStrings.xml><?xml version="1.0" encoding="utf-8"?>
<sst xmlns="http://schemas.openxmlformats.org/spreadsheetml/2006/main" count="67" uniqueCount="62">
  <si>
    <t>The Links, Incorporated</t>
  </si>
  <si>
    <t>2020-2021 Chapter Budget</t>
  </si>
  <si>
    <t>Operating (Unrestricted Account)</t>
  </si>
  <si>
    <t>Income</t>
  </si>
  <si>
    <t>Chapter Dues @ $375 (53 members)</t>
  </si>
  <si>
    <t>**Hostess Fees @ $200 - Chapter Meeting Expenses</t>
  </si>
  <si>
    <t>Total FY'21 Receipts</t>
  </si>
  <si>
    <t>Estimated Overage Available from FY'20</t>
  </si>
  <si>
    <t>Total Funds Available for FY'21</t>
  </si>
  <si>
    <t>Expenses</t>
  </si>
  <si>
    <t>Delegate National Assembly</t>
  </si>
  <si>
    <t>Alternate Delegate National Assembly</t>
  </si>
  <si>
    <t>*Ads</t>
  </si>
  <si>
    <t>African American Community Roundtable</t>
  </si>
  <si>
    <t>Archives</t>
  </si>
  <si>
    <t>Bank Fees</t>
  </si>
  <si>
    <t>Bonding Fee</t>
  </si>
  <si>
    <t>Charitable Contributions</t>
  </si>
  <si>
    <t>External Auditor</t>
  </si>
  <si>
    <t>Heir-O-Links</t>
  </si>
  <si>
    <t>Hospitality</t>
  </si>
  <si>
    <t>*Meetings</t>
  </si>
  <si>
    <t>*Membership Committee</t>
  </si>
  <si>
    <t>Post Office Box</t>
  </si>
  <si>
    <t>President's Operating Expenses</t>
  </si>
  <si>
    <t>Printing and Postage</t>
  </si>
  <si>
    <t>Protocol and Rituals</t>
  </si>
  <si>
    <t>Columbia Chapter Retreat</t>
  </si>
  <si>
    <t>Scholarship Committee</t>
  </si>
  <si>
    <t>Supplies- Printed Receipts</t>
  </si>
  <si>
    <t>Strategic Planning</t>
  </si>
  <si>
    <t>Technology</t>
  </si>
  <si>
    <t>Accounting Quickbooks/annual</t>
  </si>
  <si>
    <t>Finance Committee</t>
  </si>
  <si>
    <t>Conferences or Programming</t>
  </si>
  <si>
    <t>Marketing</t>
  </si>
  <si>
    <t>*Friendship Activity</t>
  </si>
  <si>
    <t>Total Expenses</t>
  </si>
  <si>
    <t>Net Surplus/(Deficit)</t>
  </si>
  <si>
    <t>*Friendship  $2100</t>
  </si>
  <si>
    <t>*45th Anniversary $4500</t>
  </si>
  <si>
    <t>*Ads    $1250</t>
  </si>
  <si>
    <t>*Conference and assembly     $1000.00*</t>
  </si>
  <si>
    <t>*National /Area Leadership Support   $2000*</t>
  </si>
  <si>
    <t>10/29 Current balance M&amp;T</t>
  </si>
  <si>
    <t>Less Remaining FY'20 Costs</t>
  </si>
  <si>
    <t>Estimated Remaining Costs</t>
  </si>
  <si>
    <t>*Estimated Overage available for FY'21 - Operations</t>
  </si>
  <si>
    <t>The Links, Inc.</t>
  </si>
  <si>
    <t>Programming-Restricted</t>
  </si>
  <si>
    <t>Dues Assessment ($750*53)</t>
  </si>
  <si>
    <t>Arts Facet</t>
  </si>
  <si>
    <t>Health and Human Sevices Facet</t>
  </si>
  <si>
    <t>International Trends Facet</t>
  </si>
  <si>
    <t>National Trends Facet</t>
  </si>
  <si>
    <t>Peabody Donation</t>
  </si>
  <si>
    <t>Peabody Concert Expenses</t>
  </si>
  <si>
    <t>Scholarships (this fiscal year*)</t>
  </si>
  <si>
    <t>Services toYouth Facet</t>
  </si>
  <si>
    <t>FY'21 Budget</t>
  </si>
  <si>
    <t>2020-2021 Budget</t>
  </si>
  <si>
    <t>**Hostess Fee $10,600  1 time 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</si>
</sst>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medium">
        <color indexed="64"/>
      </right>
      <top/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AAAAAA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3" fillId="2" borderId="3" xfId="0" applyFont="1" applyFill="1" applyBorder="1"/>
    <xf numFmtId="0" fontId="3" fillId="0" borderId="0" xfId="0" applyFont="1"/>
    <xf numFmtId="0" fontId="3" fillId="0" borderId="0" xfId="0" applyFont="1" applyAlignment="1"/>
    <xf numFmtId="0" fontId="3" fillId="2" borderId="0" xfId="0" applyFont="1" applyFill="1"/>
    <xf numFmtId="0" fontId="3" fillId="2" borderId="4" xfId="0" applyFont="1" applyFill="1" applyBorder="1"/>
    <xf numFmtId="49" fontId="5" fillId="2" borderId="0" xfId="0" applyNumberFormat="1" applyFont="1" applyFill="1"/>
    <xf numFmtId="0" fontId="5" fillId="2" borderId="0" xfId="0" applyFont="1" applyFill="1"/>
    <xf numFmtId="49" fontId="3" fillId="2" borderId="0" xfId="0" applyNumberFormat="1" applyFont="1" applyFill="1"/>
    <xf numFmtId="4" fontId="3" fillId="2" borderId="0" xfId="0" applyNumberFormat="1" applyFont="1" applyFill="1"/>
    <xf numFmtId="4" fontId="3" fillId="2" borderId="1" xfId="0" applyNumberFormat="1" applyFont="1" applyFill="1" applyBorder="1"/>
    <xf numFmtId="4" fontId="3" fillId="2" borderId="2" xfId="0" applyNumberFormat="1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49" fontId="5" fillId="2" borderId="5" xfId="0" applyNumberFormat="1" applyFont="1" applyFill="1" applyBorder="1"/>
    <xf numFmtId="0" fontId="2" fillId="2" borderId="11" xfId="0" applyFont="1" applyFill="1" applyBorder="1" applyAlignment="1">
      <alignment horizontal="center" wrapText="1"/>
    </xf>
    <xf numFmtId="49" fontId="5" fillId="2" borderId="12" xfId="0" applyNumberFormat="1" applyFont="1" applyFill="1" applyBorder="1"/>
    <xf numFmtId="0" fontId="3" fillId="2" borderId="13" xfId="0" applyFont="1" applyFill="1" applyBorder="1"/>
    <xf numFmtId="49" fontId="3" fillId="2" borderId="12" xfId="0" applyNumberFormat="1" applyFont="1" applyFill="1" applyBorder="1"/>
    <xf numFmtId="44" fontId="3" fillId="2" borderId="13" xfId="0" applyNumberFormat="1" applyFont="1" applyFill="1" applyBorder="1"/>
    <xf numFmtId="0" fontId="2" fillId="2" borderId="12" xfId="0" applyFont="1" applyFill="1" applyBorder="1"/>
    <xf numFmtId="44" fontId="2" fillId="2" borderId="13" xfId="0" applyNumberFormat="1" applyFont="1" applyFill="1" applyBorder="1"/>
    <xf numFmtId="0" fontId="3" fillId="2" borderId="12" xfId="0" applyFont="1" applyFill="1" applyBorder="1"/>
    <xf numFmtId="0" fontId="5" fillId="2" borderId="12" xfId="0" applyFont="1" applyFill="1" applyBorder="1"/>
    <xf numFmtId="49" fontId="2" fillId="2" borderId="12" xfId="0" applyNumberFormat="1" applyFont="1" applyFill="1" applyBorder="1"/>
    <xf numFmtId="44" fontId="2" fillId="2" borderId="14" xfId="0" applyNumberFormat="1" applyFont="1" applyFill="1" applyBorder="1"/>
    <xf numFmtId="44" fontId="2" fillId="2" borderId="15" xfId="0" applyNumberFormat="1" applyFont="1" applyFill="1" applyBorder="1"/>
    <xf numFmtId="0" fontId="5" fillId="2" borderId="16" xfId="0" applyFont="1" applyFill="1" applyBorder="1"/>
    <xf numFmtId="44" fontId="2" fillId="2" borderId="17" xfId="0" applyNumberFormat="1" applyFont="1" applyFill="1" applyBorder="1"/>
    <xf numFmtId="0" fontId="2" fillId="2" borderId="8" xfId="0" applyFont="1" applyFill="1" applyBorder="1" applyAlignment="1">
      <alignment horizontal="center" wrapText="1"/>
    </xf>
    <xf numFmtId="0" fontId="3" fillId="2" borderId="18" xfId="0" applyFont="1" applyFill="1" applyBorder="1"/>
    <xf numFmtId="0" fontId="2" fillId="2" borderId="19" xfId="0" applyFont="1" applyFill="1" applyBorder="1" applyAlignment="1">
      <alignment horizontal="center" wrapText="1"/>
    </xf>
    <xf numFmtId="49" fontId="3" fillId="0" borderId="20" xfId="0" applyNumberFormat="1" applyFont="1" applyFill="1" applyBorder="1"/>
    <xf numFmtId="44" fontId="3" fillId="2" borderId="21" xfId="0" applyNumberFormat="1" applyFont="1" applyFill="1" applyBorder="1"/>
    <xf numFmtId="0" fontId="3" fillId="0" borderId="20" xfId="0" applyFont="1" applyFill="1" applyBorder="1"/>
    <xf numFmtId="0" fontId="2" fillId="0" borderId="20" xfId="0" applyFont="1" applyFill="1" applyBorder="1"/>
    <xf numFmtId="44" fontId="2" fillId="2" borderId="21" xfId="0" applyNumberFormat="1" applyFont="1" applyFill="1" applyBorder="1"/>
    <xf numFmtId="0" fontId="3" fillId="2" borderId="20" xfId="0" applyFont="1" applyFill="1" applyBorder="1"/>
    <xf numFmtId="49" fontId="3" fillId="2" borderId="20" xfId="0" applyNumberFormat="1" applyFont="1" applyFill="1" applyBorder="1"/>
    <xf numFmtId="44" fontId="3" fillId="2" borderId="21" xfId="0" applyNumberFormat="1" applyFont="1" applyFill="1" applyBorder="1" applyAlignment="1">
      <alignment horizontal="right"/>
    </xf>
    <xf numFmtId="0" fontId="2" fillId="2" borderId="22" xfId="0" applyFont="1" applyFill="1" applyBorder="1"/>
    <xf numFmtId="44" fontId="2" fillId="2" borderId="23" xfId="0" applyNumberFormat="1" applyFont="1" applyFill="1" applyBorder="1" applyAlignment="1">
      <alignment horizontal="right"/>
    </xf>
    <xf numFmtId="44" fontId="2" fillId="2" borderId="24" xfId="0" applyNumberFormat="1" applyFont="1" applyFill="1" applyBorder="1"/>
    <xf numFmtId="49" fontId="3" fillId="2" borderId="25" xfId="0" applyNumberFormat="1" applyFont="1" applyFill="1" applyBorder="1"/>
    <xf numFmtId="0" fontId="3" fillId="2" borderId="23" xfId="0" applyFont="1" applyFill="1" applyBorder="1"/>
    <xf numFmtId="44" fontId="3" fillId="0" borderId="0" xfId="0" applyNumberFormat="1" applyFont="1"/>
    <xf numFmtId="49" fontId="2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/>
    <xf numFmtId="49" fontId="2" fillId="2" borderId="7" xfId="0" applyNumberFormat="1" applyFont="1" applyFill="1" applyBorder="1" applyAlignment="1">
      <alignment horizontal="center"/>
    </xf>
    <xf numFmtId="0" fontId="3" fillId="0" borderId="8" xfId="0" applyFont="1" applyBorder="1" applyAlignment="1"/>
    <xf numFmtId="49" fontId="4" fillId="2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44" fontId="3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89"/>
  <sheetViews>
    <sheetView showGridLines="0" workbookViewId="0">
      <pane ySplit="8" topLeftCell="A24" activePane="bottomLeft" state="frozen"/>
      <selection pane="bottomLeft" activeCell="D24" sqref="D24"/>
    </sheetView>
  </sheetViews>
  <sheetFormatPr defaultColWidth="14.42578125" defaultRowHeight="15" customHeight="1" x14ac:dyDescent="0.25"/>
  <cols>
    <col min="1" max="1" width="52" style="3" customWidth="1"/>
    <col min="2" max="2" width="17.42578125" style="3" customWidth="1"/>
    <col min="3" max="22" width="8.85546875" style="3" customWidth="1"/>
    <col min="23" max="16384" width="14.42578125" style="3"/>
  </cols>
  <sheetData>
    <row r="1" spans="1:22" ht="12.75" customHeight="1" x14ac:dyDescent="0.25">
      <c r="A1" s="48"/>
      <c r="B1" s="4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2.75" customHeight="1" x14ac:dyDescent="0.25">
      <c r="A2" s="50" t="s">
        <v>0</v>
      </c>
      <c r="B2" s="5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2.75" customHeight="1" x14ac:dyDescent="0.25">
      <c r="A3" s="50" t="s">
        <v>1</v>
      </c>
      <c r="B3" s="5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8" customHeight="1" x14ac:dyDescent="0.25">
      <c r="A4" s="52" t="s">
        <v>2</v>
      </c>
      <c r="B4" s="5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2.75" customHeight="1" x14ac:dyDescent="0.25">
      <c r="A5" s="12"/>
      <c r="B5" s="1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2.75" customHeight="1" thickBot="1" x14ac:dyDescent="0.3">
      <c r="A6" s="14"/>
      <c r="B6" s="1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16"/>
      <c r="B7" s="17" t="s">
        <v>59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2.75" customHeight="1" x14ac:dyDescent="0.25">
      <c r="A8" s="18" t="s">
        <v>3</v>
      </c>
      <c r="B8" s="19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2.75" customHeight="1" x14ac:dyDescent="0.25">
      <c r="A9" s="20" t="s">
        <v>4</v>
      </c>
      <c r="B9" s="21">
        <v>19875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2.75" customHeight="1" x14ac:dyDescent="0.25">
      <c r="A10" s="20" t="s">
        <v>5</v>
      </c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2.75" customHeight="1" x14ac:dyDescent="0.25">
      <c r="A11" s="22" t="s">
        <v>6</v>
      </c>
      <c r="B11" s="23">
        <f t="shared" ref="B11" si="0">SUM(B9:B10)</f>
        <v>19875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2.75" customHeight="1" x14ac:dyDescent="0.25">
      <c r="A12" s="24"/>
      <c r="B12" s="2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2.75" customHeight="1" x14ac:dyDescent="0.25">
      <c r="A13" s="24" t="s">
        <v>7</v>
      </c>
      <c r="B13" s="21"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5">
      <c r="A14" s="22" t="s">
        <v>8</v>
      </c>
      <c r="B14" s="23">
        <f t="shared" ref="B14" si="1">B13+B11</f>
        <v>19875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5">
      <c r="A15" s="24"/>
      <c r="B15" s="2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5">
      <c r="A16" s="24"/>
      <c r="B16" s="2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5">
      <c r="A17" s="18" t="s">
        <v>9</v>
      </c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2.75" customHeight="1" x14ac:dyDescent="0.25">
      <c r="A18" s="25"/>
      <c r="B18" s="2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5">
      <c r="A19" s="20" t="s">
        <v>10</v>
      </c>
      <c r="B19" s="21">
        <v>2000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2.75" customHeight="1" x14ac:dyDescent="0.25">
      <c r="A20" s="20" t="s">
        <v>11</v>
      </c>
      <c r="B20" s="21">
        <v>2000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5">
      <c r="A21" s="20" t="s">
        <v>12</v>
      </c>
      <c r="B21" s="21">
        <v>500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 x14ac:dyDescent="0.25">
      <c r="A22" s="20" t="s">
        <v>13</v>
      </c>
      <c r="B22" s="21">
        <v>100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5">
      <c r="A23" s="20" t="s">
        <v>14</v>
      </c>
      <c r="B23" s="21">
        <v>200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5">
      <c r="A24" s="20" t="s">
        <v>15</v>
      </c>
      <c r="B24" s="21">
        <v>100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2.75" customHeight="1" x14ac:dyDescent="0.25">
      <c r="A25" s="20" t="s">
        <v>16</v>
      </c>
      <c r="B25" s="21">
        <v>440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2.75" customHeight="1" x14ac:dyDescent="0.25">
      <c r="A26" s="20" t="s">
        <v>17</v>
      </c>
      <c r="B26" s="21">
        <v>500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2.75" customHeight="1" x14ac:dyDescent="0.25">
      <c r="A27" s="20" t="s">
        <v>18</v>
      </c>
      <c r="B27" s="21">
        <v>6000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2.75" customHeight="1" x14ac:dyDescent="0.25">
      <c r="A28" s="20" t="s">
        <v>19</v>
      </c>
      <c r="B28" s="21">
        <v>100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5">
      <c r="A29" s="20" t="s">
        <v>20</v>
      </c>
      <c r="B29" s="21">
        <v>500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5">
      <c r="A30" s="20" t="s">
        <v>21</v>
      </c>
      <c r="B30" s="21">
        <v>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5">
      <c r="A31" s="20" t="s">
        <v>22</v>
      </c>
      <c r="B31" s="21">
        <v>1000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5">
      <c r="A32" s="20" t="s">
        <v>23</v>
      </c>
      <c r="B32" s="21">
        <v>150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5">
      <c r="A33" s="20" t="s">
        <v>24</v>
      </c>
      <c r="B33" s="21">
        <v>750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5">
      <c r="A34" s="20" t="s">
        <v>25</v>
      </c>
      <c r="B34" s="21">
        <v>750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5">
      <c r="A35" s="20" t="s">
        <v>26</v>
      </c>
      <c r="B35" s="21">
        <v>200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5">
      <c r="A36" s="20" t="s">
        <v>27</v>
      </c>
      <c r="B36" s="21">
        <v>1000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5">
      <c r="A37" s="20" t="s">
        <v>28</v>
      </c>
      <c r="B37" s="21">
        <v>100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5">
      <c r="A38" s="20" t="s">
        <v>29</v>
      </c>
      <c r="B38" s="21">
        <v>650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5">
      <c r="A39" s="20" t="s">
        <v>30</v>
      </c>
      <c r="B39" s="21">
        <v>100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 x14ac:dyDescent="0.25">
      <c r="A40" s="20" t="s">
        <v>31</v>
      </c>
      <c r="B40" s="21">
        <v>400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3.5" customHeight="1" x14ac:dyDescent="0.25">
      <c r="A41" s="20" t="s">
        <v>32</v>
      </c>
      <c r="B41" s="21">
        <v>800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3.5" customHeight="1" x14ac:dyDescent="0.25">
      <c r="A42" s="20" t="s">
        <v>33</v>
      </c>
      <c r="B42" s="21">
        <v>35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 x14ac:dyDescent="0.25">
      <c r="A43" s="20" t="s">
        <v>34</v>
      </c>
      <c r="B43" s="21">
        <v>1000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" customHeight="1" x14ac:dyDescent="0.25">
      <c r="A44" s="20" t="s">
        <v>35</v>
      </c>
      <c r="B44" s="21">
        <v>500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 x14ac:dyDescent="0.25">
      <c r="A45" s="24" t="s">
        <v>36</v>
      </c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 thickBot="1" x14ac:dyDescent="0.3">
      <c r="A46" s="26" t="s">
        <v>37</v>
      </c>
      <c r="B46" s="27">
        <f t="shared" ref="B46" si="2">SUM(B19:B45)</f>
        <v>19875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" customHeight="1" thickBot="1" x14ac:dyDescent="0.3">
      <c r="A47" s="22" t="s">
        <v>38</v>
      </c>
      <c r="B47" s="28">
        <f t="shared" ref="B47" si="3">B14-B46</f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" customHeight="1" thickTop="1" thickBot="1" x14ac:dyDescent="0.3">
      <c r="A48" s="29"/>
      <c r="B48" s="3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2" customFormat="1" ht="12" customHeight="1" x14ac:dyDescent="0.25">
      <c r="A49" s="6" t="s">
        <v>39</v>
      </c>
      <c r="B49" s="7"/>
      <c r="C49" s="4"/>
      <c r="D49" s="4"/>
    </row>
    <row r="50" spans="1:22" s="2" customFormat="1" ht="15.75" customHeight="1" x14ac:dyDescent="0.25">
      <c r="A50" s="6" t="s">
        <v>40</v>
      </c>
      <c r="B50" s="7"/>
      <c r="C50" s="4"/>
      <c r="D50" s="4"/>
    </row>
    <row r="51" spans="1:22" s="2" customFormat="1" ht="15.75" customHeight="1" x14ac:dyDescent="0.25">
      <c r="A51" s="6" t="s">
        <v>41</v>
      </c>
      <c r="B51" s="7"/>
      <c r="C51" s="4"/>
      <c r="D51" s="4"/>
    </row>
    <row r="52" spans="1:22" s="2" customFormat="1" ht="15.75" customHeight="1" x14ac:dyDescent="0.25">
      <c r="A52" s="6" t="s">
        <v>61</v>
      </c>
      <c r="B52" s="7"/>
      <c r="C52" s="4"/>
      <c r="D52" s="4"/>
    </row>
    <row r="53" spans="1:22" s="2" customFormat="1" ht="15.75" customHeight="1" x14ac:dyDescent="0.25">
      <c r="A53" s="6" t="s">
        <v>42</v>
      </c>
      <c r="B53" s="7"/>
      <c r="C53" s="4"/>
      <c r="D53" s="4"/>
    </row>
    <row r="54" spans="1:22" s="2" customFormat="1" ht="15.75" customHeight="1" x14ac:dyDescent="0.25">
      <c r="A54" s="6" t="s">
        <v>43</v>
      </c>
      <c r="B54" s="7"/>
      <c r="C54" s="4"/>
      <c r="D54" s="4"/>
    </row>
    <row r="55" spans="1:22" s="2" customFormat="1" ht="15.75" customHeight="1" x14ac:dyDescent="0.25">
      <c r="A55" s="6"/>
      <c r="B55" s="7"/>
      <c r="C55" s="4"/>
      <c r="D55" s="4"/>
    </row>
    <row r="56" spans="1:22" s="2" customFormat="1" ht="15" customHeight="1" x14ac:dyDescent="0.25">
      <c r="A56" s="8" t="s">
        <v>44</v>
      </c>
      <c r="B56" s="9">
        <v>46764.99</v>
      </c>
      <c r="C56" s="4"/>
      <c r="D56" s="4"/>
    </row>
    <row r="57" spans="1:22" s="2" customFormat="1" ht="15" customHeight="1" x14ac:dyDescent="0.25">
      <c r="A57" s="8" t="s">
        <v>45</v>
      </c>
      <c r="B57" s="10">
        <v>20098.560000000001</v>
      </c>
      <c r="C57" s="4" t="s">
        <v>46</v>
      </c>
      <c r="D57" s="4"/>
    </row>
    <row r="58" spans="1:22" s="2" customFormat="1" ht="15" customHeight="1" thickBot="1" x14ac:dyDescent="0.3">
      <c r="A58" s="8" t="s">
        <v>47</v>
      </c>
      <c r="B58" s="11">
        <f>B56-B57</f>
        <v>26666.429999999997</v>
      </c>
      <c r="C58" s="4"/>
      <c r="D58" s="4"/>
    </row>
    <row r="59" spans="1:22" ht="15.75" customHeight="1" thickTop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5.75" customHeight="1" x14ac:dyDescent="0.25"/>
    <row r="249" spans="1:22" ht="15.75" customHeight="1" x14ac:dyDescent="0.25"/>
    <row r="250" spans="1:22" ht="15.75" customHeight="1" x14ac:dyDescent="0.25"/>
    <row r="251" spans="1:22" ht="15.75" customHeight="1" x14ac:dyDescent="0.25"/>
    <row r="252" spans="1:22" ht="15.75" customHeight="1" x14ac:dyDescent="0.25"/>
    <row r="253" spans="1:22" ht="15.75" customHeight="1" x14ac:dyDescent="0.25"/>
    <row r="254" spans="1:22" ht="15.75" customHeight="1" x14ac:dyDescent="0.25"/>
    <row r="255" spans="1:22" ht="15.75" customHeight="1" x14ac:dyDescent="0.25"/>
    <row r="256" spans="1:22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mergeCells count="4">
    <mergeCell ref="A1:B1"/>
    <mergeCell ref="A2:B2"/>
    <mergeCell ref="A3:B3"/>
    <mergeCell ref="A4:B4"/>
  </mergeCells>
  <pageMargins left="1" right="1" top="1" bottom="1" header="0" footer="0"/>
  <pageSetup fitToHeight="0" orientation="landscape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06"/>
  <sheetViews>
    <sheetView showGridLines="0" tabSelected="1" topLeftCell="A6" workbookViewId="0">
      <selection activeCell="D20" sqref="D20"/>
    </sheetView>
  </sheetViews>
  <sheetFormatPr defaultColWidth="14.42578125" defaultRowHeight="15" customHeight="1" x14ac:dyDescent="0.25"/>
  <cols>
    <col min="1" max="1" width="35.7109375" style="3" customWidth="1"/>
    <col min="2" max="2" width="15.42578125" style="3" customWidth="1"/>
    <col min="3" max="3" width="10.5703125" style="3" customWidth="1"/>
    <col min="4" max="4" width="11.85546875" style="3" customWidth="1"/>
    <col min="5" max="5" width="10.42578125" style="3" customWidth="1"/>
    <col min="6" max="6" width="9.28515625" style="3" customWidth="1"/>
    <col min="7" max="8" width="8.85546875" style="3" customWidth="1"/>
    <col min="9" max="9" width="11.42578125" style="3" customWidth="1"/>
    <col min="10" max="10" width="11.7109375" style="3" customWidth="1"/>
    <col min="11" max="21" width="8.85546875" style="3" customWidth="1"/>
    <col min="22" max="16384" width="14.42578125" style="3"/>
  </cols>
  <sheetData>
    <row r="1" spans="1:21" ht="15.75" customHeight="1" x14ac:dyDescent="0.25">
      <c r="A1" s="48"/>
      <c r="B1" s="53"/>
      <c r="C1" s="5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customHeight="1" x14ac:dyDescent="0.25">
      <c r="A2" s="50" t="s">
        <v>48</v>
      </c>
      <c r="B2" s="54"/>
      <c r="C2" s="5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75" customHeight="1" x14ac:dyDescent="0.25">
      <c r="A3" s="50" t="s">
        <v>60</v>
      </c>
      <c r="B3" s="54"/>
      <c r="C3" s="5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.75" customHeight="1" x14ac:dyDescent="0.25">
      <c r="A4" s="52" t="s">
        <v>49</v>
      </c>
      <c r="B4" s="54"/>
      <c r="C4" s="5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12"/>
      <c r="B5" s="31"/>
      <c r="C5" s="5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32"/>
      <c r="B6" s="33" t="s">
        <v>59</v>
      </c>
      <c r="C6" s="5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.75" customHeight="1" x14ac:dyDescent="0.25">
      <c r="A7" s="34" t="s">
        <v>50</v>
      </c>
      <c r="B7" s="35">
        <f t="shared" ref="B7" si="0">750*53</f>
        <v>39750</v>
      </c>
      <c r="C7" s="5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.75" customHeight="1" x14ac:dyDescent="0.25">
      <c r="A8" s="36" t="s">
        <v>7</v>
      </c>
      <c r="B8" s="35"/>
      <c r="C8" s="5"/>
      <c r="D8" s="1"/>
      <c r="E8" s="1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 customHeight="1" x14ac:dyDescent="0.25">
      <c r="A9" s="37" t="s">
        <v>8</v>
      </c>
      <c r="B9" s="38">
        <f t="shared" ref="B9" si="1">B7+B8</f>
        <v>39750</v>
      </c>
      <c r="C9" s="5"/>
      <c r="D9" s="1"/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.75" customHeight="1" x14ac:dyDescent="0.25">
      <c r="A10" s="39"/>
      <c r="B10" s="35"/>
      <c r="C10" s="5"/>
      <c r="D10" s="1"/>
      <c r="E10" s="1"/>
      <c r="F10" s="1"/>
      <c r="G10" s="1"/>
      <c r="H10" s="1"/>
      <c r="I10" s="2">
        <v>0.35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.75" customHeight="1" x14ac:dyDescent="0.25">
      <c r="A11" s="34" t="s">
        <v>51</v>
      </c>
      <c r="B11" s="35">
        <v>2500</v>
      </c>
      <c r="C11" s="5">
        <f>+B11*0.35</f>
        <v>875</v>
      </c>
      <c r="D11" s="55">
        <f>+B11-C11</f>
        <v>1625</v>
      </c>
      <c r="E11" s="1"/>
      <c r="F11" s="1"/>
      <c r="G11" s="1"/>
      <c r="H11" s="1"/>
      <c r="I11" s="2">
        <f>+B11*$I$10</f>
        <v>875</v>
      </c>
      <c r="J11" s="47">
        <f>+B11-I11</f>
        <v>1625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.75" customHeight="1" x14ac:dyDescent="0.25">
      <c r="A12" s="40" t="s">
        <v>52</v>
      </c>
      <c r="B12" s="35">
        <v>2750</v>
      </c>
      <c r="C12" s="5">
        <f>+B12*0.35</f>
        <v>962.49999999999989</v>
      </c>
      <c r="D12" s="55">
        <f>+B12-C12</f>
        <v>1787.5</v>
      </c>
      <c r="E12" s="1"/>
      <c r="F12" s="1"/>
      <c r="G12" s="1"/>
      <c r="H12" s="1"/>
      <c r="I12" s="2">
        <f t="shared" ref="I12:I18" si="2">+B12*$I$10</f>
        <v>962.49999999999989</v>
      </c>
      <c r="J12" s="47">
        <f t="shared" ref="J12:J18" si="3">+B12-I12</f>
        <v>1787.5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.75" customHeight="1" x14ac:dyDescent="0.25">
      <c r="A13" s="40" t="s">
        <v>53</v>
      </c>
      <c r="B13" s="35">
        <v>2000</v>
      </c>
      <c r="C13" s="5">
        <f t="shared" ref="C13:C18" si="4">+B13*0.35</f>
        <v>700</v>
      </c>
      <c r="D13" s="55">
        <f t="shared" ref="D13:D18" si="5">+B13-C13</f>
        <v>1300</v>
      </c>
      <c r="E13" s="1"/>
      <c r="F13" s="1"/>
      <c r="G13" s="1"/>
      <c r="H13" s="1"/>
      <c r="I13" s="2">
        <f t="shared" si="2"/>
        <v>700</v>
      </c>
      <c r="J13" s="47">
        <f t="shared" si="3"/>
        <v>1300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.75" customHeight="1" x14ac:dyDescent="0.25">
      <c r="A14" s="40" t="s">
        <v>54</v>
      </c>
      <c r="B14" s="35">
        <v>950</v>
      </c>
      <c r="C14" s="5">
        <f t="shared" si="4"/>
        <v>332.5</v>
      </c>
      <c r="D14" s="55">
        <f t="shared" si="5"/>
        <v>617.5</v>
      </c>
      <c r="E14" s="1"/>
      <c r="F14" s="1"/>
      <c r="G14" s="1"/>
      <c r="H14" s="1"/>
      <c r="I14" s="2">
        <f t="shared" si="2"/>
        <v>332.5</v>
      </c>
      <c r="J14" s="47">
        <f t="shared" si="3"/>
        <v>617.5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.75" customHeight="1" x14ac:dyDescent="0.25">
      <c r="A15" s="40" t="s">
        <v>55</v>
      </c>
      <c r="B15" s="35">
        <v>1000</v>
      </c>
      <c r="C15" s="5">
        <f t="shared" si="4"/>
        <v>350</v>
      </c>
      <c r="D15" s="55">
        <f t="shared" si="5"/>
        <v>650</v>
      </c>
      <c r="E15" s="1"/>
      <c r="F15" s="1"/>
      <c r="G15" s="1"/>
      <c r="H15" s="1"/>
      <c r="I15" s="2">
        <f t="shared" si="2"/>
        <v>350</v>
      </c>
      <c r="J15" s="47">
        <f t="shared" si="3"/>
        <v>650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.75" customHeight="1" x14ac:dyDescent="0.25">
      <c r="A16" s="40" t="s">
        <v>56</v>
      </c>
      <c r="B16" s="35">
        <v>8800</v>
      </c>
      <c r="C16" s="5">
        <f t="shared" si="4"/>
        <v>3080</v>
      </c>
      <c r="D16" s="55">
        <f t="shared" si="5"/>
        <v>5720</v>
      </c>
      <c r="E16" s="1"/>
      <c r="F16" s="1"/>
      <c r="G16" s="1"/>
      <c r="H16" s="1"/>
      <c r="I16" s="2">
        <f t="shared" si="2"/>
        <v>3080</v>
      </c>
      <c r="J16" s="47">
        <f t="shared" si="3"/>
        <v>5720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.75" customHeight="1" x14ac:dyDescent="0.25">
      <c r="A17" s="40" t="s">
        <v>57</v>
      </c>
      <c r="B17" s="41">
        <v>15000</v>
      </c>
      <c r="C17" s="5">
        <f t="shared" si="4"/>
        <v>5250</v>
      </c>
      <c r="D17" s="55">
        <f t="shared" si="5"/>
        <v>9750</v>
      </c>
      <c r="E17" s="1"/>
      <c r="F17" s="1"/>
      <c r="G17" s="1"/>
      <c r="H17" s="1"/>
      <c r="I17" s="2">
        <v>7000</v>
      </c>
      <c r="J17" s="47">
        <f t="shared" si="3"/>
        <v>8000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6.5" customHeight="1" x14ac:dyDescent="0.25">
      <c r="A18" s="40" t="s">
        <v>58</v>
      </c>
      <c r="B18" s="35">
        <v>6750</v>
      </c>
      <c r="C18" s="5">
        <f t="shared" si="4"/>
        <v>2362.5</v>
      </c>
      <c r="D18" s="55">
        <f t="shared" si="5"/>
        <v>4387.5</v>
      </c>
      <c r="E18" s="1"/>
      <c r="F18" s="1"/>
      <c r="G18" s="1"/>
      <c r="H18" s="1"/>
      <c r="I18" s="2">
        <f t="shared" si="2"/>
        <v>2362.5</v>
      </c>
      <c r="J18" s="47">
        <f t="shared" si="3"/>
        <v>4387.5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6.5" customHeight="1" thickBot="1" x14ac:dyDescent="0.3">
      <c r="A19" s="42" t="s">
        <v>37</v>
      </c>
      <c r="B19" s="43">
        <f t="shared" ref="B19" si="6">SUM(B11:B18)</f>
        <v>39750</v>
      </c>
      <c r="C19" s="5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.75" customHeight="1" thickBot="1" x14ac:dyDescent="0.3">
      <c r="A20" s="22" t="s">
        <v>38</v>
      </c>
      <c r="B20" s="44">
        <f t="shared" ref="B20" si="7">B9-B19</f>
        <v>0</v>
      </c>
      <c r="C20" s="5">
        <f>SUM(C11:C19)</f>
        <v>13912.5</v>
      </c>
      <c r="D20" s="1"/>
      <c r="E20" s="1"/>
      <c r="F20" s="1"/>
      <c r="G20" s="1"/>
      <c r="H20" s="1"/>
      <c r="I20" s="2">
        <f>SUM(I11:I19)</f>
        <v>15662.5</v>
      </c>
      <c r="J20" s="2">
        <f>SUM(J11:J19)</f>
        <v>24087.5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.75" customHeight="1" thickTop="1" thickBot="1" x14ac:dyDescent="0.3">
      <c r="A21" s="45"/>
      <c r="B21" s="46"/>
      <c r="C21" s="5"/>
      <c r="D21" s="1"/>
      <c r="E21" s="1"/>
      <c r="F21" s="1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.75" customHeight="1" x14ac:dyDescent="0.25">
      <c r="A22" s="2"/>
      <c r="B22" s="2"/>
      <c r="C22" s="2"/>
      <c r="D22" s="2"/>
      <c r="E22" s="2"/>
      <c r="F22" s="2"/>
      <c r="G22" s="2"/>
      <c r="H22" s="2"/>
      <c r="I22" s="2">
        <f>+I20+10000</f>
        <v>25662.5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.75" customHeight="1" x14ac:dyDescent="0.25">
      <c r="A23" s="2"/>
      <c r="B23" s="2"/>
      <c r="C23" s="2"/>
      <c r="D23" s="2"/>
      <c r="E23" s="2"/>
      <c r="F23" s="2"/>
      <c r="G23" s="2"/>
      <c r="H23" s="2"/>
      <c r="I23" s="47">
        <f>+B19-I22</f>
        <v>14087.5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.75" customHeight="1" x14ac:dyDescent="0.25">
      <c r="A24" s="2"/>
      <c r="B24" s="2"/>
      <c r="C24" s="2"/>
      <c r="D24" s="2"/>
      <c r="E24" s="2"/>
      <c r="F24" s="2"/>
      <c r="G24" s="2"/>
      <c r="H24" s="2"/>
      <c r="I24" s="2">
        <f>+I23/56</f>
        <v>251.5625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.75" customHeight="1" x14ac:dyDescent="0.25">
      <c r="A25" s="2"/>
      <c r="B25" s="2"/>
      <c r="C25" s="2"/>
      <c r="D25" s="2"/>
      <c r="E25" s="2"/>
      <c r="F25" s="2"/>
      <c r="G25" s="2"/>
      <c r="H25" s="2"/>
      <c r="I25" s="2">
        <f>250*56</f>
        <v>14000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.75" customHeight="1" x14ac:dyDescent="0.25">
      <c r="A26" s="2"/>
      <c r="B26" s="2"/>
      <c r="C26" s="2"/>
      <c r="D26" s="2"/>
      <c r="E26" s="2"/>
      <c r="F26" s="2"/>
      <c r="G26" s="2"/>
      <c r="H26" s="2"/>
      <c r="I26" s="2">
        <f>+I22+I25</f>
        <v>39662.5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customHeight="1" x14ac:dyDescent="0.25"/>
    <row r="150" spans="1:21" ht="15.75" customHeight="1" x14ac:dyDescent="0.25"/>
    <row r="151" spans="1:21" ht="15.75" customHeight="1" x14ac:dyDescent="0.25"/>
    <row r="152" spans="1:21" ht="15.75" customHeight="1" x14ac:dyDescent="0.25"/>
    <row r="153" spans="1:21" ht="15.75" customHeight="1" x14ac:dyDescent="0.25"/>
    <row r="154" spans="1:21" ht="15.75" customHeight="1" x14ac:dyDescent="0.25"/>
    <row r="155" spans="1:21" ht="15.75" customHeight="1" x14ac:dyDescent="0.25"/>
    <row r="156" spans="1:21" ht="15.75" customHeight="1" x14ac:dyDescent="0.25"/>
    <row r="157" spans="1:21" ht="15.75" customHeight="1" x14ac:dyDescent="0.25"/>
    <row r="158" spans="1:21" ht="15.75" customHeight="1" x14ac:dyDescent="0.25"/>
    <row r="159" spans="1:21" ht="15.75" customHeight="1" x14ac:dyDescent="0.25"/>
    <row r="160" spans="1:21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</sheetData>
  <mergeCells count="4">
    <mergeCell ref="A1:B1"/>
    <mergeCell ref="A2:B2"/>
    <mergeCell ref="A3:B3"/>
    <mergeCell ref="A4:B4"/>
  </mergeCells>
  <pageMargins left="0.7" right="0.7" top="0.75" bottom="0.75" header="0" footer="0"/>
  <pageSetup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Operating</vt:lpstr>
      <vt:lpstr>Programming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Shaydra Robinson</dc:creator>
  <cp:lastModifiedBy>stisd</cp:lastModifiedBy>
  <dcterms:created xsi:type="dcterms:W3CDTF">2020-09-02T02:14:27Z</dcterms:created>
  <dcterms:modified xsi:type="dcterms:W3CDTF">2020-10-28T01:17:59Z</dcterms:modified>
</cp:coreProperties>
</file>