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isd\Documents\Shaydra Personal\Links\Monthly Reports\"/>
    </mc:Choice>
  </mc:AlternateContent>
  <xr:revisionPtr revIDLastSave="0" documentId="13_ncr:1_{DA9C0829-F3E6-4096-BBCE-371772A218F3}" xr6:coauthVersionLast="45" xr6:coauthVersionMax="45" xr10:uidLastSave="{00000000-0000-0000-0000-000000000000}"/>
  <bookViews>
    <workbookView xWindow="195" yWindow="105" windowWidth="19530" windowHeight="10110" firstSheet="2" activeTab="5" xr2:uid="{D5A44B93-6420-422B-AD45-1BA96BA51EA3}"/>
  </bookViews>
  <sheets>
    <sheet name="Operating" sheetId="2" r:id="rId1"/>
    <sheet name="Regular Restricted" sheetId="3" r:id="rId2"/>
    <sheet name="Special Restricted" sheetId="4" r:id="rId3"/>
    <sheet name="Operating Budget" sheetId="5" r:id="rId4"/>
    <sheet name="Program Budget" sheetId="6" r:id="rId5"/>
    <sheet name="Scholarships" sheetId="7" r:id="rId6"/>
  </sheets>
  <definedNames>
    <definedName name="_xlnm.Print_Area" localSheetId="0">Operating!$A$1:$E$36</definedName>
    <definedName name="_xlnm.Print_Area" localSheetId="3">'Operating Budget'!$A$1:$S$41</definedName>
    <definedName name="_xlnm.Print_Area" localSheetId="4">'Program Budget'!$A$1:$T$15</definedName>
    <definedName name="_xlnm.Print_Area" localSheetId="1">'Regular Restricted'!$A$1:$E$29</definedName>
    <definedName name="_xlnm.Print_Area" localSheetId="5">Scholarships!$A$1:$L$17</definedName>
    <definedName name="_xlnm.Print_Area" localSheetId="2">'Special Restricted'!$A$1:$E$23</definedName>
    <definedName name="_xlnm.Print_Titles" localSheetId="0">Operating!$1:$5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7" l="1"/>
  <c r="L17" i="7" s="1"/>
  <c r="K11" i="7"/>
  <c r="K17" i="7" s="1"/>
  <c r="J11" i="7"/>
  <c r="J17" i="7" s="1"/>
  <c r="I11" i="7"/>
  <c r="I17" i="7" s="1"/>
  <c r="H11" i="7"/>
  <c r="H17" i="7" s="1"/>
  <c r="G11" i="7"/>
  <c r="G17" i="7" s="1"/>
  <c r="R23" i="5" l="1"/>
  <c r="S23" i="5" s="1"/>
  <c r="E34" i="2"/>
  <c r="Q15" i="6"/>
  <c r="N15" i="6"/>
  <c r="M15" i="6"/>
  <c r="L15" i="6"/>
  <c r="K15" i="6"/>
  <c r="J15" i="6"/>
  <c r="I15" i="6"/>
  <c r="H15" i="6"/>
  <c r="G15" i="6"/>
  <c r="E15" i="6"/>
  <c r="S13" i="6"/>
  <c r="T13" i="6" s="1"/>
  <c r="S12" i="6"/>
  <c r="T12" i="6" s="1"/>
  <c r="P15" i="6"/>
  <c r="O15" i="6"/>
  <c r="S10" i="6"/>
  <c r="T10" i="6" s="1"/>
  <c r="S9" i="6"/>
  <c r="T9" i="6" s="1"/>
  <c r="S8" i="6"/>
  <c r="T8" i="6" s="1"/>
  <c r="S7" i="6"/>
  <c r="T7" i="6" s="1"/>
  <c r="S6" i="6"/>
  <c r="E8" i="5"/>
  <c r="E10" i="5" s="1"/>
  <c r="F53" i="5"/>
  <c r="P41" i="5"/>
  <c r="N41" i="5"/>
  <c r="M41" i="5"/>
  <c r="L41" i="5"/>
  <c r="J41" i="5"/>
  <c r="I41" i="5"/>
  <c r="H41" i="5"/>
  <c r="G41" i="5"/>
  <c r="F41" i="5"/>
  <c r="E41" i="5"/>
  <c r="R39" i="5"/>
  <c r="S39" i="5" s="1"/>
  <c r="R38" i="5"/>
  <c r="S38" i="5" s="1"/>
  <c r="K41" i="5"/>
  <c r="R36" i="5"/>
  <c r="S36" i="5" s="1"/>
  <c r="R35" i="5"/>
  <c r="S35" i="5" s="1"/>
  <c r="R34" i="5"/>
  <c r="S34" i="5" s="1"/>
  <c r="R33" i="5"/>
  <c r="S33" i="5" s="1"/>
  <c r="R32" i="5"/>
  <c r="S32" i="5" s="1"/>
  <c r="R31" i="5"/>
  <c r="S31" i="5" s="1"/>
  <c r="R30" i="5"/>
  <c r="S30" i="5" s="1"/>
  <c r="R29" i="5"/>
  <c r="S29" i="5" s="1"/>
  <c r="R28" i="5"/>
  <c r="S28" i="5" s="1"/>
  <c r="R27" i="5"/>
  <c r="S27" i="5" s="1"/>
  <c r="O41" i="5"/>
  <c r="R26" i="5"/>
  <c r="S26" i="5" s="1"/>
  <c r="R25" i="5"/>
  <c r="S25" i="5" s="1"/>
  <c r="R24" i="5"/>
  <c r="S24" i="5" s="1"/>
  <c r="R22" i="5"/>
  <c r="S22" i="5" s="1"/>
  <c r="R21" i="5"/>
  <c r="S21" i="5" s="1"/>
  <c r="R20" i="5"/>
  <c r="S20" i="5" s="1"/>
  <c r="R19" i="5"/>
  <c r="S19" i="5" s="1"/>
  <c r="R18" i="5"/>
  <c r="S18" i="5" s="1"/>
  <c r="R17" i="5"/>
  <c r="S17" i="5" s="1"/>
  <c r="R16" i="5"/>
  <c r="S16" i="5" s="1"/>
  <c r="R15" i="5"/>
  <c r="S15" i="5" s="1"/>
  <c r="R14" i="5"/>
  <c r="S14" i="5" s="1"/>
  <c r="Q10" i="5"/>
  <c r="P10" i="5"/>
  <c r="O10" i="5"/>
  <c r="N10" i="5"/>
  <c r="M10" i="5"/>
  <c r="L10" i="5"/>
  <c r="K10" i="5"/>
  <c r="J10" i="5"/>
  <c r="I10" i="5"/>
  <c r="H10" i="5"/>
  <c r="G10" i="5"/>
  <c r="F10" i="5"/>
  <c r="R9" i="5"/>
  <c r="S9" i="5" s="1"/>
  <c r="R8" i="5"/>
  <c r="E102" i="4"/>
  <c r="E101" i="4"/>
  <c r="E100" i="4"/>
  <c r="E93" i="4"/>
  <c r="E82" i="4"/>
  <c r="E71" i="4"/>
  <c r="E56" i="4"/>
  <c r="E19" i="4"/>
  <c r="E12" i="4"/>
  <c r="E105" i="3"/>
  <c r="E104" i="3"/>
  <c r="E103" i="3"/>
  <c r="E96" i="3"/>
  <c r="E85" i="3"/>
  <c r="E74" i="3"/>
  <c r="E59" i="3"/>
  <c r="E24" i="3"/>
  <c r="E12" i="3"/>
  <c r="E13" i="3" s="1"/>
  <c r="E21" i="2"/>
  <c r="E12" i="2"/>
  <c r="E13" i="2" s="1"/>
  <c r="E22" i="2" s="1"/>
  <c r="E103" i="4" l="1"/>
  <c r="E83" i="4"/>
  <c r="E94" i="4" s="1"/>
  <c r="T6" i="6"/>
  <c r="R15" i="6"/>
  <c r="S11" i="6"/>
  <c r="R10" i="5"/>
  <c r="S10" i="5"/>
  <c r="R37" i="5"/>
  <c r="Q41" i="5"/>
  <c r="E13" i="4"/>
  <c r="E20" i="4" s="1"/>
  <c r="E23" i="4" s="1"/>
  <c r="E106" i="3"/>
  <c r="E86" i="3"/>
  <c r="E97" i="3" s="1"/>
  <c r="E25" i="3"/>
  <c r="S37" i="5" l="1"/>
  <c r="S41" i="5" s="1"/>
  <c r="E24" i="2" s="1"/>
  <c r="E25" i="2" s="1"/>
  <c r="E36" i="2" s="1"/>
  <c r="T11" i="6"/>
  <c r="T15" i="6" s="1"/>
  <c r="E28" i="3" s="1"/>
  <c r="U11" i="6"/>
  <c r="S15" i="6"/>
  <c r="R41" i="5"/>
  <c r="E49" i="4"/>
  <c r="E51" i="4" s="1"/>
  <c r="E52" i="4" s="1"/>
  <c r="E95" i="4" s="1"/>
  <c r="E29" i="3" l="1"/>
  <c r="E52" i="3" s="1"/>
  <c r="E54" i="3" s="1"/>
  <c r="E55" i="3" s="1"/>
  <c r="E98" i="3" s="1"/>
  <c r="E60" i="2" l="1"/>
  <c r="E106" i="2"/>
  <c r="E105" i="2"/>
  <c r="E104" i="2"/>
  <c r="E75" i="2"/>
  <c r="E86" i="2"/>
  <c r="E87" i="2" l="1"/>
  <c r="E107" i="2"/>
  <c r="E97" i="2" l="1"/>
  <c r="E98" i="2" s="1"/>
  <c r="E53" i="2" l="1"/>
  <c r="E55" i="2" s="1"/>
  <c r="E56" i="2" l="1"/>
  <c r="E99" i="2" s="1"/>
</calcChain>
</file>

<file path=xl/sharedStrings.xml><?xml version="1.0" encoding="utf-8"?>
<sst xmlns="http://schemas.openxmlformats.org/spreadsheetml/2006/main" count="374" uniqueCount="165">
  <si>
    <t>Treasurer's Report</t>
  </si>
  <si>
    <t>Columbia MD Chapter of The Links. Incorporated</t>
  </si>
  <si>
    <t>National Dues</t>
  </si>
  <si>
    <t>Interest - General Checking Account</t>
  </si>
  <si>
    <t>Total Income for Period</t>
  </si>
  <si>
    <t>Transfers</t>
  </si>
  <si>
    <t>Total Income and Transfer</t>
  </si>
  <si>
    <t>Total Brought Forward, Income and Transfer</t>
  </si>
  <si>
    <t>Delegate National Assembly</t>
  </si>
  <si>
    <t>Alternate Delegate National Assembly</t>
  </si>
  <si>
    <t>Ads</t>
  </si>
  <si>
    <t>African American Community Roundtable</t>
  </si>
  <si>
    <t>Archives</t>
  </si>
  <si>
    <t>Bank Fees</t>
  </si>
  <si>
    <t>Bonding Fee</t>
  </si>
  <si>
    <t>Charitable Contributions</t>
  </si>
  <si>
    <t>External Auditor</t>
  </si>
  <si>
    <t>Heir-O-Links</t>
  </si>
  <si>
    <t>Hospitality</t>
  </si>
  <si>
    <t>Membership Committee</t>
  </si>
  <si>
    <t>Post Office Box</t>
  </si>
  <si>
    <t>President's Operating Expenses</t>
  </si>
  <si>
    <t>Printing and Postage</t>
  </si>
  <si>
    <t>Protocol and Rituals</t>
  </si>
  <si>
    <t>Columbia Chapter Retreat</t>
  </si>
  <si>
    <t>Scholarship Committee</t>
  </si>
  <si>
    <t>Supplies- Printed Receipts</t>
  </si>
  <si>
    <t>Strategic Planning</t>
  </si>
  <si>
    <t>Technology</t>
  </si>
  <si>
    <t>Marketing</t>
  </si>
  <si>
    <t>Friendship Activity</t>
  </si>
  <si>
    <t>Conferences or Programming</t>
  </si>
  <si>
    <t>Expenditures-Restricted Funds</t>
  </si>
  <si>
    <t>Arts Facet</t>
  </si>
  <si>
    <t>Health and Human Services Facet</t>
  </si>
  <si>
    <t>International Trends Facet</t>
  </si>
  <si>
    <t>National Trends Facet</t>
  </si>
  <si>
    <t>Peabody Donation</t>
  </si>
  <si>
    <t>Peabody Concert Expenses</t>
  </si>
  <si>
    <t>Services to Youth Facet</t>
  </si>
  <si>
    <t>Scholarships</t>
  </si>
  <si>
    <t>Total Restricted Expenditures</t>
  </si>
  <si>
    <t>Total Expenditures-Restricted and Unrestricted</t>
  </si>
  <si>
    <t>Balance, General Checking Account, April 30, 2020</t>
  </si>
  <si>
    <t>Summary of All Accounts</t>
  </si>
  <si>
    <t>*Fundraiser Account</t>
  </si>
  <si>
    <t>Total All Accounts</t>
  </si>
  <si>
    <t>Other Events</t>
  </si>
  <si>
    <t>Chapter Meeting Expense</t>
  </si>
  <si>
    <t>General Checking Account - Operating</t>
  </si>
  <si>
    <t>Accounting QuickBooks/annual</t>
  </si>
  <si>
    <t>Foundation Dues</t>
  </si>
  <si>
    <t>*General Checking Account - Regular Restricted</t>
  </si>
  <si>
    <t xml:space="preserve">*Our annual chapter assessment totaling $39,750 was deposited into our </t>
  </si>
  <si>
    <t>Fundraiser Account and should have been deposited into our Regular Restricted</t>
  </si>
  <si>
    <t>Account. The balances reflect the transfer which will occur in FY21.</t>
  </si>
  <si>
    <t>National and Foundation Dues</t>
  </si>
  <si>
    <t>Expenditures-Unrestricted Funds</t>
  </si>
  <si>
    <t>Total Unrestricted Expenditures</t>
  </si>
  <si>
    <t>Unrestricted  - Operations</t>
  </si>
  <si>
    <t>Monthly Financial Report</t>
  </si>
  <si>
    <t>Operating Account</t>
  </si>
  <si>
    <t>Income</t>
  </si>
  <si>
    <t xml:space="preserve">  Deposits</t>
  </si>
  <si>
    <t xml:space="preserve">  Interest</t>
  </si>
  <si>
    <t>Total</t>
  </si>
  <si>
    <t>Total Deposits and Interest</t>
  </si>
  <si>
    <t>Svchg060820</t>
  </si>
  <si>
    <t>M&amp;T Bank</t>
  </si>
  <si>
    <t>The Links Incorporated</t>
  </si>
  <si>
    <t>The Links Foundation</t>
  </si>
  <si>
    <t>Income/Receipts</t>
  </si>
  <si>
    <t>Total Income/Receipts</t>
  </si>
  <si>
    <t>Expenditures</t>
  </si>
  <si>
    <t>Date</t>
  </si>
  <si>
    <t>Check #</t>
  </si>
  <si>
    <t>Payee</t>
  </si>
  <si>
    <t>Amount</t>
  </si>
  <si>
    <t>Purpose</t>
  </si>
  <si>
    <t>Electronic</t>
  </si>
  <si>
    <t>Service Charge</t>
  </si>
  <si>
    <t>Total Expenditures</t>
  </si>
  <si>
    <t>Ending Book Balance</t>
  </si>
  <si>
    <t>Budget</t>
  </si>
  <si>
    <t>Operating Overage</t>
  </si>
  <si>
    <t>Regular Restricted  - Programs</t>
  </si>
  <si>
    <t>Regular Restricted Account</t>
  </si>
  <si>
    <t>Pending Transfer</t>
  </si>
  <si>
    <t>Retained for Current Scholarship Obligation</t>
  </si>
  <si>
    <t>Special Restricted  - Fundraising</t>
  </si>
  <si>
    <t>Special Restricted Account</t>
  </si>
  <si>
    <t>Pending Adj. Balance</t>
  </si>
  <si>
    <t>Operating (Unrestricted Account)</t>
  </si>
  <si>
    <t>Dec 2020</t>
  </si>
  <si>
    <t>Remaining Against Budget</t>
  </si>
  <si>
    <t>Expenses</t>
  </si>
  <si>
    <t>Accounting Quickbooks/annual</t>
  </si>
  <si>
    <t>Final</t>
  </si>
  <si>
    <t>Total costs applied to Overage</t>
  </si>
  <si>
    <t>Hostess Fees @ $0 - Chapter Meeting Expenses</t>
  </si>
  <si>
    <t>$0 chapter meetings</t>
  </si>
  <si>
    <t>May 2020</t>
  </si>
  <si>
    <t>June 2020</t>
  </si>
  <si>
    <t>July 2020</t>
  </si>
  <si>
    <t>Aug 2020</t>
  </si>
  <si>
    <t>Sept 2020</t>
  </si>
  <si>
    <t>Oct 2020</t>
  </si>
  <si>
    <t>Nov 2020</t>
  </si>
  <si>
    <t>Jan 2021</t>
  </si>
  <si>
    <t>Feb 2021</t>
  </si>
  <si>
    <t>Mar 2021</t>
  </si>
  <si>
    <t>April 2021</t>
  </si>
  <si>
    <t>Chapter Dues @ $375 (53 members)</t>
  </si>
  <si>
    <t>Finance Committee</t>
  </si>
  <si>
    <t>FY 2021 Remaining Budget Balance</t>
  </si>
  <si>
    <t>Programming-Restricted</t>
  </si>
  <si>
    <t>Scholarships (this fiscal year*)</t>
  </si>
  <si>
    <t>Services toYouth Facet</t>
  </si>
  <si>
    <t>2020-2021 Final Budget</t>
  </si>
  <si>
    <t>The Chapter approved the following items to be applied to the overage</t>
  </si>
  <si>
    <t>Unapplied Overage</t>
  </si>
  <si>
    <t>Friendship  $2100</t>
  </si>
  <si>
    <t>45th Anniversary $4500</t>
  </si>
  <si>
    <t>Ads    $1250</t>
  </si>
  <si>
    <t>Hostess Fee $10,600  1 time  2020-2021</t>
  </si>
  <si>
    <t>Conference and assembly     $1000.00*</t>
  </si>
  <si>
    <t>National /Area Leadership Support   $2000*</t>
  </si>
  <si>
    <t>Columbia MD Chapter of the Links, Inc.</t>
  </si>
  <si>
    <t>Scholarship Schedule</t>
  </si>
  <si>
    <t>Award Date</t>
  </si>
  <si>
    <t>Student School Year</t>
  </si>
  <si>
    <t>Year 4 of 4</t>
  </si>
  <si>
    <t>HBCU Scholarship</t>
  </si>
  <si>
    <t>2017 - Award Recipient</t>
  </si>
  <si>
    <t>K.Purdue</t>
  </si>
  <si>
    <t>2017 - 2021</t>
  </si>
  <si>
    <t>2018- Award Recipient</t>
  </si>
  <si>
    <t>Year 2 of 4</t>
  </si>
  <si>
    <t>K. Alli</t>
  </si>
  <si>
    <t>4/2018</t>
  </si>
  <si>
    <t>2018 - 2022</t>
  </si>
  <si>
    <t>2019 Award Recipient</t>
  </si>
  <si>
    <t>Year 1 of 4</t>
  </si>
  <si>
    <t>M. Young</t>
  </si>
  <si>
    <t>Non-HBCU</t>
  </si>
  <si>
    <t>4/2019</t>
  </si>
  <si>
    <t>2019 - 2023</t>
  </si>
  <si>
    <t>D. Gordon</t>
  </si>
  <si>
    <t>Total End of FY19</t>
  </si>
  <si>
    <t>2020 Award Recipient</t>
  </si>
  <si>
    <t>J. Martar</t>
  </si>
  <si>
    <t>4/2020</t>
  </si>
  <si>
    <t>2020 - 2024</t>
  </si>
  <si>
    <t>A. Diggs</t>
  </si>
  <si>
    <t>Total End of FY20</t>
  </si>
  <si>
    <t>Columbia MD Chapter of The Links, Inc.</t>
  </si>
  <si>
    <t>June 1, 2020 - June 30, 2020</t>
  </si>
  <si>
    <t>Balance Brought Forward, May 31, 2020</t>
  </si>
  <si>
    <t>Links Fiscal Year</t>
  </si>
  <si>
    <t>5/1/18-4/30/19</t>
  </si>
  <si>
    <t>5/1/19-4/30/20</t>
  </si>
  <si>
    <t>5/1/20-4/30/21</t>
  </si>
  <si>
    <t>5/1/21-4/30/22</t>
  </si>
  <si>
    <t>5/1/22-4/30/23</t>
  </si>
  <si>
    <t>Year 3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</si>
</sst>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"/>
    <numFmt numFmtId="165" formatCode="&quot; &quot;&quot;$&quot;* #,##0.00&quot; &quot;;&quot; &quot;&quot;$&quot;* \(#,##0.00\);&quot; &quot;&quot;$&quot;* &quot;-&quot;??&quot; &quot;"/>
    <numFmt numFmtId="166" formatCode="&quot;$&quot;#,##0.00"/>
    <numFmt numFmtId="167" formatCode="&quot;$&quot;0.00"/>
    <numFmt numFmtId="168" formatCode="m/d/yy"/>
    <numFmt numFmtId="169" formatCode="&quot;$&quot;#,##0.00&quot; &quot;;\(&quot;$&quot;#,##0.00\)"/>
  </numFmts>
  <fonts count="1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i/>
      <sz val="10"/>
      <color rgb="FF000000"/>
      <name val="Calibri"/>
      <family val="2"/>
    </font>
    <font>
      <sz val="10"/>
      <color theme="1"/>
      <name val="Arial"/>
      <family val="2"/>
    </font>
    <font>
      <sz val="10"/>
      <color theme="1"/>
      <name val="Helvetica Neue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2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49" fontId="1" fillId="0" borderId="0" xfId="0" applyNumberFormat="1" applyFont="1"/>
    <xf numFmtId="43" fontId="1" fillId="0" borderId="0" xfId="0" applyNumberFormat="1" applyFont="1"/>
    <xf numFmtId="0" fontId="1" fillId="0" borderId="0" xfId="0" applyFont="1"/>
    <xf numFmtId="0" fontId="2" fillId="0" borderId="0" xfId="0" applyFont="1"/>
    <xf numFmtId="0" fontId="4" fillId="0" borderId="0" xfId="0" applyFont="1"/>
    <xf numFmtId="43" fontId="1" fillId="0" borderId="0" xfId="0" applyNumberFormat="1" applyFont="1" applyFill="1"/>
    <xf numFmtId="43" fontId="1" fillId="0" borderId="0" xfId="0" applyNumberFormat="1" applyFont="1" applyFill="1" applyBorder="1"/>
    <xf numFmtId="44" fontId="1" fillId="0" borderId="0" xfId="0" applyNumberFormat="1" applyFont="1" applyFill="1"/>
    <xf numFmtId="44" fontId="2" fillId="0" borderId="0" xfId="0" applyNumberFormat="1" applyFont="1" applyFill="1"/>
    <xf numFmtId="14" fontId="1" fillId="0" borderId="0" xfId="0" applyNumberFormat="1" applyFont="1"/>
    <xf numFmtId="0" fontId="5" fillId="0" borderId="0" xfId="0" applyFont="1" applyFill="1"/>
    <xf numFmtId="14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43" fontId="5" fillId="0" borderId="1" xfId="0" applyNumberFormat="1" applyFont="1" applyFill="1" applyBorder="1"/>
    <xf numFmtId="43" fontId="5" fillId="0" borderId="0" xfId="0" applyNumberFormat="1" applyFont="1" applyFill="1"/>
    <xf numFmtId="43" fontId="5" fillId="0" borderId="2" xfId="0" applyNumberFormat="1" applyFont="1" applyFill="1" applyBorder="1"/>
    <xf numFmtId="0" fontId="6" fillId="0" borderId="0" xfId="0" applyFont="1" applyFill="1"/>
    <xf numFmtId="44" fontId="6" fillId="0" borderId="0" xfId="0" applyNumberFormat="1" applyFont="1" applyFill="1"/>
    <xf numFmtId="49" fontId="5" fillId="0" borderId="0" xfId="0" applyNumberFormat="1" applyFont="1" applyFill="1"/>
    <xf numFmtId="43" fontId="5" fillId="0" borderId="0" xfId="0" applyNumberFormat="1" applyFont="1" applyFill="1" applyBorder="1"/>
    <xf numFmtId="49" fontId="6" fillId="0" borderId="0" xfId="0" applyNumberFormat="1" applyFont="1" applyFill="1"/>
    <xf numFmtId="44" fontId="5" fillId="0" borderId="0" xfId="0" applyNumberFormat="1" applyFont="1" applyFill="1"/>
    <xf numFmtId="43" fontId="6" fillId="0" borderId="2" xfId="0" applyNumberFormat="1" applyFont="1" applyFill="1" applyBorder="1"/>
    <xf numFmtId="43" fontId="6" fillId="0" borderId="3" xfId="0" applyNumberFormat="1" applyFont="1" applyFill="1" applyBorder="1"/>
    <xf numFmtId="43" fontId="5" fillId="0" borderId="3" xfId="0" applyNumberFormat="1" applyFont="1" applyFill="1" applyBorder="1"/>
    <xf numFmtId="14" fontId="5" fillId="0" borderId="0" xfId="0" applyNumberFormat="1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vertical="center"/>
    </xf>
    <xf numFmtId="43" fontId="2" fillId="0" borderId="5" xfId="0" applyNumberFormat="1" applyFont="1" applyFill="1" applyBorder="1"/>
    <xf numFmtId="43" fontId="5" fillId="0" borderId="0" xfId="0" applyNumberFormat="1" applyFont="1" applyFill="1" applyBorder="1" applyAlignment="1">
      <alignment vertical="center"/>
    </xf>
    <xf numFmtId="44" fontId="2" fillId="0" borderId="6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/>
    <xf numFmtId="44" fontId="2" fillId="0" borderId="5" xfId="0" applyNumberFormat="1" applyFont="1" applyFill="1" applyBorder="1"/>
    <xf numFmtId="43" fontId="5" fillId="0" borderId="7" xfId="0" applyNumberFormat="1" applyFont="1" applyFill="1" applyBorder="1" applyAlignment="1">
      <alignment vertical="center"/>
    </xf>
    <xf numFmtId="49" fontId="9" fillId="0" borderId="0" xfId="0" applyNumberFormat="1" applyFont="1"/>
    <xf numFmtId="0" fontId="10" fillId="0" borderId="0" xfId="0" applyFont="1"/>
    <xf numFmtId="164" fontId="9" fillId="0" borderId="11" xfId="0" applyNumberFormat="1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49" fontId="9" fillId="0" borderId="0" xfId="0" applyNumberFormat="1" applyFont="1" applyAlignment="1">
      <alignment horizontal="center"/>
    </xf>
    <xf numFmtId="49" fontId="12" fillId="0" borderId="0" xfId="0" applyNumberFormat="1" applyFont="1"/>
    <xf numFmtId="43" fontId="9" fillId="0" borderId="0" xfId="0" applyNumberFormat="1" applyFont="1" applyAlignment="1">
      <alignment horizontal="center"/>
    </xf>
    <xf numFmtId="0" fontId="12" fillId="0" borderId="0" xfId="0" applyFont="1"/>
    <xf numFmtId="44" fontId="9" fillId="0" borderId="12" xfId="0" applyNumberFormat="1" applyFont="1" applyBorder="1"/>
    <xf numFmtId="43" fontId="9" fillId="0" borderId="0" xfId="0" applyNumberFormat="1" applyFont="1"/>
    <xf numFmtId="4" fontId="1" fillId="0" borderId="0" xfId="0" applyNumberFormat="1" applyFont="1"/>
    <xf numFmtId="43" fontId="1" fillId="2" borderId="0" xfId="0" applyNumberFormat="1" applyFont="1" applyFill="1"/>
    <xf numFmtId="43" fontId="10" fillId="2" borderId="0" xfId="0" applyNumberFormat="1" applyFont="1" applyFill="1"/>
    <xf numFmtId="0" fontId="13" fillId="0" borderId="0" xfId="0" applyFont="1"/>
    <xf numFmtId="0" fontId="14" fillId="0" borderId="0" xfId="0" applyFont="1"/>
    <xf numFmtId="43" fontId="1" fillId="0" borderId="6" xfId="0" applyNumberFormat="1" applyFont="1" applyBorder="1"/>
    <xf numFmtId="164" fontId="9" fillId="0" borderId="11" xfId="0" quotePrefix="1" applyNumberFormat="1" applyFont="1" applyBorder="1" applyAlignment="1">
      <alignment horizontal="center" wrapText="1"/>
    </xf>
    <xf numFmtId="44" fontId="5" fillId="0" borderId="0" xfId="0" applyNumberFormat="1" applyFont="1" applyFill="1" applyBorder="1" applyAlignment="1">
      <alignment vertical="center"/>
    </xf>
    <xf numFmtId="44" fontId="5" fillId="0" borderId="7" xfId="0" applyNumberFormat="1" applyFont="1" applyFill="1" applyBorder="1" applyAlignment="1">
      <alignment vertical="center"/>
    </xf>
    <xf numFmtId="164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43" fontId="1" fillId="0" borderId="0" xfId="0" applyNumberFormat="1" applyFont="1" applyAlignment="1">
      <alignment horizontal="right"/>
    </xf>
    <xf numFmtId="44" fontId="9" fillId="0" borderId="13" xfId="0" applyNumberFormat="1" applyFont="1" applyBorder="1" applyAlignment="1">
      <alignment horizontal="right"/>
    </xf>
    <xf numFmtId="165" fontId="1" fillId="0" borderId="0" xfId="0" applyNumberFormat="1" applyFont="1"/>
    <xf numFmtId="166" fontId="1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0" applyNumberFormat="1" applyFont="1"/>
    <xf numFmtId="168" fontId="12" fillId="0" borderId="0" xfId="0" applyNumberFormat="1" applyFont="1"/>
    <xf numFmtId="43" fontId="5" fillId="0" borderId="4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43" fontId="6" fillId="0" borderId="0" xfId="0" applyNumberFormat="1" applyFont="1" applyFill="1" applyBorder="1" applyAlignment="1">
      <alignment vertical="center"/>
    </xf>
    <xf numFmtId="43" fontId="5" fillId="0" borderId="5" xfId="0" applyNumberFormat="1" applyFont="1" applyFill="1" applyBorder="1" applyAlignment="1">
      <alignment vertical="center"/>
    </xf>
    <xf numFmtId="43" fontId="5" fillId="0" borderId="0" xfId="0" applyNumberFormat="1" applyFont="1" applyFill="1" applyBorder="1" applyAlignment="1">
      <alignment horizontal="right" vertical="center" wrapText="1"/>
    </xf>
    <xf numFmtId="44" fontId="5" fillId="0" borderId="7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Fill="1"/>
    <xf numFmtId="0" fontId="15" fillId="0" borderId="0" xfId="0" applyFont="1"/>
    <xf numFmtId="0" fontId="15" fillId="0" borderId="0" xfId="0" applyFont="1" applyAlignment="1">
      <alignment horizontal="center" wrapText="1"/>
    </xf>
    <xf numFmtId="49" fontId="16" fillId="0" borderId="0" xfId="0" applyNumberFormat="1" applyFont="1" applyAlignment="1">
      <alignment horizontal="center" wrapText="1"/>
    </xf>
    <xf numFmtId="49" fontId="15" fillId="0" borderId="0" xfId="0" applyNumberFormat="1" applyFont="1"/>
    <xf numFmtId="49" fontId="15" fillId="0" borderId="0" xfId="0" applyNumberFormat="1" applyFont="1" applyAlignment="1">
      <alignment horizontal="center"/>
    </xf>
    <xf numFmtId="169" fontId="15" fillId="0" borderId="0" xfId="0" applyNumberFormat="1" applyFont="1" applyAlignment="1">
      <alignment horizontal="center"/>
    </xf>
    <xf numFmtId="43" fontId="15" fillId="0" borderId="0" xfId="0" applyNumberFormat="1" applyFont="1"/>
    <xf numFmtId="43" fontId="17" fillId="0" borderId="0" xfId="0" applyNumberFormat="1" applyFont="1"/>
    <xf numFmtId="49" fontId="16" fillId="0" borderId="0" xfId="0" applyNumberFormat="1" applyFont="1"/>
    <xf numFmtId="43" fontId="15" fillId="0" borderId="7" xfId="0" applyNumberFormat="1" applyFont="1" applyBorder="1"/>
    <xf numFmtId="165" fontId="16" fillId="0" borderId="0" xfId="0" applyNumberFormat="1" applyFont="1"/>
    <xf numFmtId="44" fontId="2" fillId="0" borderId="14" xfId="0" applyNumberFormat="1" applyFont="1" applyFill="1" applyBorder="1"/>
    <xf numFmtId="43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1" fillId="0" borderId="0" xfId="0" applyNumberFormat="1" applyFont="1" applyFill="1" applyBorder="1"/>
    <xf numFmtId="43" fontId="5" fillId="0" borderId="6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1" fillId="0" borderId="9" xfId="0" applyFont="1" applyBorder="1"/>
    <xf numFmtId="0" fontId="11" fillId="0" borderId="10" xfId="0" applyFont="1" applyBorder="1"/>
    <xf numFmtId="49" fontId="9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E338A-0B1F-4007-BD02-9CC7BBEF8A26}">
  <dimension ref="A1:G111"/>
  <sheetViews>
    <sheetView zoomScaleNormal="100" workbookViewId="0">
      <pane ySplit="5" topLeftCell="A6" activePane="bottomLeft" state="frozen"/>
      <selection pane="bottomLeft" activeCell="A8" sqref="A8"/>
    </sheetView>
  </sheetViews>
  <sheetFormatPr defaultRowHeight="12.75"/>
  <cols>
    <col min="1" max="1" width="14.140625" style="3" customWidth="1"/>
    <col min="2" max="2" width="12.42578125" style="3" customWidth="1"/>
    <col min="3" max="3" width="22.140625" style="3" customWidth="1"/>
    <col min="4" max="4" width="28.7109375" style="3" customWidth="1"/>
    <col min="5" max="5" width="14.5703125" style="6" customWidth="1"/>
    <col min="6" max="6" width="11.28515625" style="3" customWidth="1"/>
    <col min="7" max="7" width="10.5703125" style="3" bestFit="1" customWidth="1"/>
    <col min="8" max="16384" width="9.140625" style="3"/>
  </cols>
  <sheetData>
    <row r="1" spans="1:7" s="5" customFormat="1" ht="15.75">
      <c r="A1" s="90" t="s">
        <v>0</v>
      </c>
      <c r="B1" s="90"/>
      <c r="C1" s="90"/>
      <c r="D1" s="90"/>
      <c r="E1" s="90"/>
    </row>
    <row r="2" spans="1:7" s="5" customFormat="1" ht="15.75">
      <c r="A2" s="90" t="s">
        <v>1</v>
      </c>
      <c r="B2" s="90"/>
      <c r="C2" s="90"/>
      <c r="D2" s="90"/>
      <c r="E2" s="90"/>
    </row>
    <row r="3" spans="1:7" s="5" customFormat="1" ht="15.75">
      <c r="A3" s="90" t="s">
        <v>59</v>
      </c>
      <c r="B3" s="90"/>
      <c r="C3" s="90"/>
      <c r="D3" s="90"/>
      <c r="E3" s="90"/>
    </row>
    <row r="4" spans="1:7" s="5" customFormat="1" ht="15.75">
      <c r="A4" s="90" t="s">
        <v>60</v>
      </c>
      <c r="B4" s="90"/>
      <c r="C4" s="90"/>
      <c r="D4" s="90"/>
      <c r="E4" s="90"/>
    </row>
    <row r="5" spans="1:7" s="5" customFormat="1" ht="15.75">
      <c r="A5" s="90" t="s">
        <v>156</v>
      </c>
      <c r="B5" s="90"/>
      <c r="C5" s="90"/>
      <c r="D5" s="90"/>
      <c r="E5" s="90"/>
    </row>
    <row r="7" spans="1:7">
      <c r="A7" s="4" t="s">
        <v>61</v>
      </c>
    </row>
    <row r="8" spans="1:7">
      <c r="A8" s="4" t="s">
        <v>157</v>
      </c>
      <c r="B8" s="4"/>
      <c r="C8" s="4"/>
      <c r="D8" s="4"/>
      <c r="E8" s="8">
        <v>57654.91</v>
      </c>
    </row>
    <row r="9" spans="1:7">
      <c r="A9" s="4" t="s">
        <v>71</v>
      </c>
      <c r="B9" s="4"/>
      <c r="C9" s="4"/>
      <c r="D9" s="4"/>
    </row>
    <row r="10" spans="1:7">
      <c r="A10" s="3" t="s">
        <v>63</v>
      </c>
      <c r="C10" s="10">
        <v>44012</v>
      </c>
      <c r="D10" s="10"/>
      <c r="E10" s="6">
        <v>0</v>
      </c>
    </row>
    <row r="11" spans="1:7">
      <c r="A11" s="3" t="s">
        <v>64</v>
      </c>
      <c r="E11" s="6">
        <v>0</v>
      </c>
      <c r="G11" s="2"/>
    </row>
    <row r="12" spans="1:7">
      <c r="A12" s="4" t="s">
        <v>66</v>
      </c>
      <c r="E12" s="29">
        <f>SUBTOTAL(9,E10:E11)</f>
        <v>0</v>
      </c>
      <c r="G12" s="2"/>
    </row>
    <row r="13" spans="1:7">
      <c r="A13" s="4" t="s">
        <v>72</v>
      </c>
      <c r="E13" s="34">
        <f>SUBTOTAL(9,E8:E12)</f>
        <v>57654.91</v>
      </c>
      <c r="G13" s="2"/>
    </row>
    <row r="14" spans="1:7">
      <c r="A14" s="4"/>
      <c r="E14" s="9"/>
      <c r="G14" s="2"/>
    </row>
    <row r="15" spans="1:7">
      <c r="A15" s="4" t="s">
        <v>73</v>
      </c>
      <c r="E15" s="6">
        <v>0</v>
      </c>
    </row>
    <row r="16" spans="1:7">
      <c r="A16" s="85"/>
      <c r="B16" s="85"/>
      <c r="C16" s="85"/>
      <c r="D16" s="85"/>
      <c r="E16" s="7"/>
    </row>
    <row r="17" spans="1:6" s="4" customFormat="1" ht="15">
      <c r="A17" s="86" t="s">
        <v>74</v>
      </c>
      <c r="B17" s="86" t="s">
        <v>75</v>
      </c>
      <c r="C17" s="86" t="s">
        <v>76</v>
      </c>
      <c r="D17" s="86" t="s">
        <v>78</v>
      </c>
      <c r="E17" s="84" t="s">
        <v>77</v>
      </c>
    </row>
    <row r="18" spans="1:6" s="11" customFormat="1">
      <c r="A18" s="27">
        <v>43990</v>
      </c>
      <c r="B18" s="32" t="s">
        <v>67</v>
      </c>
      <c r="C18" s="32" t="s">
        <v>68</v>
      </c>
      <c r="D18" s="32" t="s">
        <v>80</v>
      </c>
      <c r="E18" s="30">
        <v>-6</v>
      </c>
    </row>
    <row r="19" spans="1:6" s="11" customFormat="1">
      <c r="A19" s="27">
        <v>43990</v>
      </c>
      <c r="B19" s="32" t="s">
        <v>79</v>
      </c>
      <c r="C19" s="32" t="s">
        <v>69</v>
      </c>
      <c r="D19" s="32" t="s">
        <v>2</v>
      </c>
      <c r="E19" s="30">
        <v>-600</v>
      </c>
    </row>
    <row r="20" spans="1:6" s="11" customFormat="1">
      <c r="A20" s="27">
        <v>43991</v>
      </c>
      <c r="B20" s="32" t="s">
        <v>79</v>
      </c>
      <c r="C20" s="32" t="s">
        <v>70</v>
      </c>
      <c r="D20" s="32" t="s">
        <v>51</v>
      </c>
      <c r="E20" s="30">
        <v>-255</v>
      </c>
    </row>
    <row r="21" spans="1:6" s="11" customFormat="1">
      <c r="A21" s="28" t="s">
        <v>81</v>
      </c>
      <c r="B21" s="13"/>
      <c r="C21" s="13"/>
      <c r="D21" s="13"/>
      <c r="E21" s="29">
        <f>SUBTOTAL(9,E18:E20)</f>
        <v>-861</v>
      </c>
    </row>
    <row r="22" spans="1:6" s="11" customFormat="1" ht="13.5" thickBot="1">
      <c r="A22" s="28" t="s">
        <v>82</v>
      </c>
      <c r="B22" s="13"/>
      <c r="C22" s="13"/>
      <c r="D22" s="13"/>
      <c r="E22" s="83">
        <f>SUBTOTAL(9,E8:E21)</f>
        <v>56793.91</v>
      </c>
      <c r="F22" s="23"/>
    </row>
    <row r="23" spans="1:6" s="11" customFormat="1" ht="13.5" thickTop="1">
      <c r="A23" s="12"/>
      <c r="B23" s="13"/>
      <c r="C23" s="13"/>
      <c r="D23" s="13"/>
      <c r="E23" s="54"/>
    </row>
    <row r="24" spans="1:6" s="11" customFormat="1">
      <c r="A24" s="27" t="s">
        <v>114</v>
      </c>
      <c r="B24" s="13"/>
      <c r="C24" s="13"/>
      <c r="D24" s="13"/>
      <c r="E24" s="54">
        <f>+'Operating Budget'!S41</f>
        <v>19575</v>
      </c>
    </row>
    <row r="25" spans="1:6" s="33" customFormat="1" ht="13.5" thickBot="1">
      <c r="A25" s="27" t="s">
        <v>84</v>
      </c>
      <c r="B25" s="32"/>
      <c r="C25" s="32"/>
      <c r="D25" s="32"/>
      <c r="E25" s="55">
        <f>+E22-E24</f>
        <v>37218.910000000003</v>
      </c>
    </row>
    <row r="26" spans="1:6" s="11" customFormat="1">
      <c r="A26" s="12"/>
      <c r="B26" s="13"/>
      <c r="C26" s="13"/>
      <c r="D26" s="13"/>
      <c r="E26" s="54"/>
    </row>
    <row r="27" spans="1:6" s="11" customFormat="1">
      <c r="A27" s="66" t="s">
        <v>119</v>
      </c>
      <c r="B27" s="13"/>
      <c r="C27" s="13"/>
      <c r="D27" s="13"/>
      <c r="E27" s="54"/>
    </row>
    <row r="28" spans="1:6" s="11" customFormat="1">
      <c r="A28" s="71" t="s">
        <v>121</v>
      </c>
      <c r="B28" s="13"/>
      <c r="C28" s="13"/>
      <c r="D28" s="13"/>
      <c r="E28" s="30">
        <v>2100</v>
      </c>
    </row>
    <row r="29" spans="1:6" s="11" customFormat="1">
      <c r="A29" s="71" t="s">
        <v>122</v>
      </c>
      <c r="B29" s="13"/>
      <c r="C29" s="13"/>
      <c r="D29" s="13"/>
      <c r="E29" s="30">
        <v>4500</v>
      </c>
    </row>
    <row r="30" spans="1:6" s="11" customFormat="1">
      <c r="A30" s="71" t="s">
        <v>123</v>
      </c>
      <c r="B30" s="13"/>
      <c r="C30" s="13"/>
      <c r="D30" s="13"/>
      <c r="E30" s="30">
        <v>1250</v>
      </c>
    </row>
    <row r="31" spans="1:6" s="11" customFormat="1">
      <c r="A31" s="71" t="s">
        <v>124</v>
      </c>
      <c r="B31" s="13"/>
      <c r="C31" s="13"/>
      <c r="D31" s="13"/>
      <c r="E31" s="30">
        <v>10600</v>
      </c>
    </row>
    <row r="32" spans="1:6" s="11" customFormat="1">
      <c r="A32" s="71" t="s">
        <v>125</v>
      </c>
      <c r="B32" s="13"/>
      <c r="C32" s="13"/>
      <c r="D32" s="13"/>
      <c r="E32" s="30">
        <v>1000</v>
      </c>
    </row>
    <row r="33" spans="1:5" s="11" customFormat="1">
      <c r="A33" s="71" t="s">
        <v>126</v>
      </c>
      <c r="B33" s="13"/>
      <c r="C33" s="13"/>
      <c r="D33" s="13"/>
      <c r="E33" s="30">
        <v>2000</v>
      </c>
    </row>
    <row r="34" spans="1:5" s="11" customFormat="1">
      <c r="A34" s="71"/>
      <c r="B34" s="13"/>
      <c r="C34" s="13"/>
      <c r="D34" s="13"/>
      <c r="E34" s="68">
        <f>SUM(E28:E33)</f>
        <v>21450</v>
      </c>
    </row>
    <row r="35" spans="1:5" s="11" customFormat="1">
      <c r="A35" s="12"/>
      <c r="B35" s="13"/>
      <c r="C35" s="13"/>
      <c r="D35" s="13"/>
      <c r="E35" s="14"/>
    </row>
    <row r="36" spans="1:5" s="11" customFormat="1" ht="13.5" thickBot="1">
      <c r="A36" s="67" t="s">
        <v>120</v>
      </c>
      <c r="B36" s="13"/>
      <c r="C36" s="13"/>
      <c r="D36" s="13"/>
      <c r="E36" s="70">
        <f>+E25-E34</f>
        <v>15768.910000000003</v>
      </c>
    </row>
    <row r="37" spans="1:5" s="11" customFormat="1">
      <c r="A37" s="12"/>
      <c r="B37" s="13"/>
      <c r="C37" s="13"/>
      <c r="D37" s="13"/>
      <c r="E37" s="14"/>
    </row>
    <row r="38" spans="1:5" s="11" customFormat="1">
      <c r="A38" s="12"/>
      <c r="B38" s="13"/>
      <c r="C38" s="13"/>
      <c r="D38" s="13"/>
      <c r="E38" s="14"/>
    </row>
    <row r="39" spans="1:5" s="11" customFormat="1">
      <c r="A39" s="12"/>
      <c r="B39" s="13"/>
      <c r="C39" s="13"/>
      <c r="D39" s="13"/>
      <c r="E39" s="14"/>
    </row>
    <row r="40" spans="1:5" s="11" customFormat="1">
      <c r="A40" s="12"/>
      <c r="B40" s="13"/>
      <c r="C40" s="13"/>
      <c r="D40" s="13"/>
      <c r="E40" s="14"/>
    </row>
    <row r="41" spans="1:5" s="11" customFormat="1">
      <c r="A41" s="12"/>
      <c r="B41" s="13"/>
      <c r="C41" s="13"/>
      <c r="D41" s="13"/>
      <c r="E41" s="14"/>
    </row>
    <row r="42" spans="1:5" s="11" customFormat="1">
      <c r="A42" s="12"/>
      <c r="B42" s="13"/>
      <c r="C42" s="13"/>
      <c r="D42" s="13"/>
      <c r="E42" s="14"/>
    </row>
    <row r="43" spans="1:5" s="11" customFormat="1">
      <c r="A43" s="12"/>
      <c r="B43" s="13"/>
      <c r="C43" s="13"/>
      <c r="D43" s="13"/>
      <c r="E43" s="14"/>
    </row>
    <row r="44" spans="1:5" s="11" customFormat="1">
      <c r="A44" s="12"/>
      <c r="B44" s="13"/>
      <c r="C44" s="13"/>
      <c r="D44" s="13"/>
      <c r="E44" s="14"/>
    </row>
    <row r="45" spans="1:5" s="11" customFormat="1">
      <c r="A45" s="12"/>
      <c r="B45" s="13"/>
      <c r="C45" s="13"/>
      <c r="D45" s="13"/>
      <c r="E45" s="14"/>
    </row>
    <row r="46" spans="1:5" s="11" customFormat="1">
      <c r="A46" s="12"/>
      <c r="B46" s="13"/>
      <c r="C46" s="13"/>
      <c r="D46" s="13"/>
      <c r="E46" s="14"/>
    </row>
    <row r="47" spans="1:5" s="11" customFormat="1">
      <c r="A47" s="12"/>
      <c r="B47" s="13"/>
      <c r="C47" s="13"/>
      <c r="D47" s="13"/>
      <c r="E47" s="14"/>
    </row>
    <row r="48" spans="1:5" s="11" customFormat="1">
      <c r="A48" s="12"/>
      <c r="B48" s="13"/>
      <c r="C48" s="13"/>
      <c r="D48" s="13"/>
      <c r="E48" s="14"/>
    </row>
    <row r="49" spans="1:6" s="11" customFormat="1">
      <c r="A49" s="12"/>
      <c r="B49" s="13"/>
      <c r="C49" s="13"/>
      <c r="D49" s="13"/>
      <c r="E49" s="14"/>
    </row>
    <row r="50" spans="1:6" s="11" customFormat="1">
      <c r="A50" s="12"/>
      <c r="B50" s="13"/>
      <c r="C50" s="13"/>
      <c r="D50" s="13"/>
      <c r="E50" s="14"/>
    </row>
    <row r="51" spans="1:6" s="11" customFormat="1">
      <c r="A51" s="12"/>
      <c r="B51" s="13"/>
      <c r="C51" s="13"/>
      <c r="D51" s="13"/>
      <c r="E51" s="14"/>
    </row>
    <row r="52" spans="1:6" s="11" customFormat="1" ht="13.5" thickBot="1">
      <c r="A52" s="11" t="s">
        <v>3</v>
      </c>
      <c r="E52" s="15"/>
    </row>
    <row r="53" spans="1:6" s="11" customFormat="1">
      <c r="A53" s="11" t="s">
        <v>4</v>
      </c>
      <c r="E53" s="16">
        <f>SUM(E10:E52)</f>
        <v>228189.64</v>
      </c>
    </row>
    <row r="54" spans="1:6" s="11" customFormat="1" ht="13.5" thickBot="1">
      <c r="A54" s="11" t="s">
        <v>5</v>
      </c>
      <c r="E54" s="15">
        <v>0</v>
      </c>
    </row>
    <row r="55" spans="1:6" s="11" customFormat="1" ht="13.5" thickBot="1">
      <c r="A55" s="11" t="s">
        <v>6</v>
      </c>
      <c r="E55" s="17">
        <f>+E54+E53</f>
        <v>228189.64</v>
      </c>
      <c r="F55" s="16"/>
    </row>
    <row r="56" spans="1:6" s="11" customFormat="1">
      <c r="A56" s="18" t="s">
        <v>7</v>
      </c>
      <c r="B56" s="18"/>
      <c r="C56" s="18"/>
      <c r="D56" s="18"/>
      <c r="E56" s="19">
        <f>+E55+E8</f>
        <v>285844.55000000005</v>
      </c>
    </row>
    <row r="57" spans="1:6" s="11" customFormat="1" ht="9.75" customHeight="1">
      <c r="E57" s="16"/>
    </row>
    <row r="58" spans="1:6" s="11" customFormat="1">
      <c r="A58" s="18" t="s">
        <v>57</v>
      </c>
      <c r="E58" s="16"/>
    </row>
    <row r="59" spans="1:6" s="11" customFormat="1">
      <c r="A59" s="11" t="s">
        <v>48</v>
      </c>
      <c r="E59" s="16">
        <v>7001.24</v>
      </c>
    </row>
    <row r="60" spans="1:6" s="11" customFormat="1">
      <c r="A60" s="11" t="s">
        <v>56</v>
      </c>
      <c r="E60" s="16">
        <f>10800+4590</f>
        <v>15390</v>
      </c>
    </row>
    <row r="61" spans="1:6" s="11" customFormat="1">
      <c r="A61" s="20" t="s">
        <v>8</v>
      </c>
      <c r="E61" s="16">
        <v>0</v>
      </c>
    </row>
    <row r="62" spans="1:6" s="11" customFormat="1">
      <c r="A62" s="20" t="s">
        <v>9</v>
      </c>
      <c r="E62" s="16">
        <v>0</v>
      </c>
    </row>
    <row r="63" spans="1:6" s="11" customFormat="1">
      <c r="A63" s="20" t="s">
        <v>10</v>
      </c>
      <c r="E63" s="16">
        <v>550</v>
      </c>
    </row>
    <row r="64" spans="1:6" s="11" customFormat="1">
      <c r="A64" s="20" t="s">
        <v>11</v>
      </c>
      <c r="E64" s="16">
        <v>100</v>
      </c>
    </row>
    <row r="65" spans="1:5" s="11" customFormat="1">
      <c r="A65" s="20" t="s">
        <v>12</v>
      </c>
      <c r="E65" s="16">
        <v>50</v>
      </c>
    </row>
    <row r="66" spans="1:5" s="11" customFormat="1">
      <c r="A66" s="20" t="s">
        <v>13</v>
      </c>
      <c r="E66" s="16">
        <v>92</v>
      </c>
    </row>
    <row r="67" spans="1:5" s="11" customFormat="1">
      <c r="A67" s="20" t="s">
        <v>14</v>
      </c>
      <c r="E67" s="16">
        <v>440</v>
      </c>
    </row>
    <row r="68" spans="1:5" s="11" customFormat="1">
      <c r="A68" s="20" t="s">
        <v>15</v>
      </c>
      <c r="E68" s="16">
        <v>550</v>
      </c>
    </row>
    <row r="69" spans="1:5" s="11" customFormat="1">
      <c r="A69" s="20" t="s">
        <v>16</v>
      </c>
      <c r="E69" s="16">
        <v>5500</v>
      </c>
    </row>
    <row r="70" spans="1:5" s="11" customFormat="1">
      <c r="A70" s="20" t="s">
        <v>17</v>
      </c>
      <c r="E70" s="16">
        <v>0</v>
      </c>
    </row>
    <row r="71" spans="1:5" s="11" customFormat="1">
      <c r="A71" s="20" t="s">
        <v>18</v>
      </c>
      <c r="E71" s="16">
        <v>271.29000000000002</v>
      </c>
    </row>
    <row r="72" spans="1:5" s="11" customFormat="1">
      <c r="A72" s="20" t="s">
        <v>19</v>
      </c>
      <c r="E72" s="16">
        <v>222.4</v>
      </c>
    </row>
    <row r="73" spans="1:5" s="11" customFormat="1">
      <c r="A73" s="20" t="s">
        <v>20</v>
      </c>
      <c r="E73" s="16">
        <v>168</v>
      </c>
    </row>
    <row r="74" spans="1:5" s="11" customFormat="1">
      <c r="A74" s="20" t="s">
        <v>21</v>
      </c>
      <c r="E74" s="16">
        <v>945.37</v>
      </c>
    </row>
    <row r="75" spans="1:5" s="11" customFormat="1">
      <c r="A75" s="20" t="s">
        <v>22</v>
      </c>
      <c r="E75" s="16">
        <f>293.5+55</f>
        <v>348.5</v>
      </c>
    </row>
    <row r="76" spans="1:5" s="11" customFormat="1">
      <c r="A76" s="20" t="s">
        <v>23</v>
      </c>
      <c r="E76" s="16">
        <v>38.15</v>
      </c>
    </row>
    <row r="77" spans="1:5" s="11" customFormat="1">
      <c r="A77" s="20" t="s">
        <v>24</v>
      </c>
      <c r="E77" s="16">
        <v>959.71</v>
      </c>
    </row>
    <row r="78" spans="1:5" s="11" customFormat="1">
      <c r="A78" s="20" t="s">
        <v>25</v>
      </c>
      <c r="E78" s="16">
        <v>12.1</v>
      </c>
    </row>
    <row r="79" spans="1:5" s="11" customFormat="1">
      <c r="A79" s="20" t="s">
        <v>26</v>
      </c>
      <c r="E79" s="16">
        <v>8.4700000000000006</v>
      </c>
    </row>
    <row r="80" spans="1:5" s="11" customFormat="1">
      <c r="A80" s="20" t="s">
        <v>27</v>
      </c>
      <c r="E80" s="16">
        <v>0</v>
      </c>
    </row>
    <row r="81" spans="1:5" s="11" customFormat="1">
      <c r="A81" s="20" t="s">
        <v>28</v>
      </c>
      <c r="E81" s="16">
        <v>0</v>
      </c>
    </row>
    <row r="82" spans="1:5" s="11" customFormat="1">
      <c r="A82" s="20" t="s">
        <v>50</v>
      </c>
      <c r="E82" s="16">
        <v>755</v>
      </c>
    </row>
    <row r="83" spans="1:5" s="11" customFormat="1">
      <c r="A83" s="20" t="s">
        <v>30</v>
      </c>
      <c r="E83" s="16">
        <v>2158.1800000000003</v>
      </c>
    </row>
    <row r="84" spans="1:5" s="11" customFormat="1">
      <c r="A84" s="20" t="s">
        <v>31</v>
      </c>
      <c r="E84" s="16">
        <v>0</v>
      </c>
    </row>
    <row r="85" spans="1:5" s="11" customFormat="1">
      <c r="A85" s="20" t="s">
        <v>29</v>
      </c>
      <c r="E85" s="21">
        <v>180.98</v>
      </c>
    </row>
    <row r="86" spans="1:5" s="11" customFormat="1" ht="13.5" thickBot="1">
      <c r="A86" s="20" t="s">
        <v>47</v>
      </c>
      <c r="E86" s="15">
        <f>6243.08-180.98-55</f>
        <v>6007.1</v>
      </c>
    </row>
    <row r="87" spans="1:5" s="11" customFormat="1">
      <c r="A87" s="22" t="s">
        <v>58</v>
      </c>
      <c r="E87" s="23">
        <f>SUM(E59:E86)</f>
        <v>41748.49</v>
      </c>
    </row>
    <row r="88" spans="1:5" s="11" customFormat="1">
      <c r="A88" s="22" t="s">
        <v>32</v>
      </c>
      <c r="E88" s="16"/>
    </row>
    <row r="89" spans="1:5" s="11" customFormat="1">
      <c r="A89" s="20" t="s">
        <v>33</v>
      </c>
      <c r="E89" s="16">
        <v>919.12</v>
      </c>
    </row>
    <row r="90" spans="1:5" s="11" customFormat="1">
      <c r="A90" s="20" t="s">
        <v>34</v>
      </c>
      <c r="E90" s="16">
        <v>2568.91</v>
      </c>
    </row>
    <row r="91" spans="1:5" s="11" customFormat="1">
      <c r="A91" s="20" t="s">
        <v>35</v>
      </c>
      <c r="E91" s="16">
        <v>3900</v>
      </c>
    </row>
    <row r="92" spans="1:5" s="11" customFormat="1">
      <c r="A92" s="20" t="s">
        <v>36</v>
      </c>
      <c r="E92" s="16">
        <v>950</v>
      </c>
    </row>
    <row r="93" spans="1:5" s="11" customFormat="1">
      <c r="A93" s="20" t="s">
        <v>37</v>
      </c>
      <c r="E93" s="16">
        <v>2500</v>
      </c>
    </row>
    <row r="94" spans="1:5" s="11" customFormat="1">
      <c r="A94" s="20" t="s">
        <v>38</v>
      </c>
      <c r="E94" s="16">
        <v>5732.09</v>
      </c>
    </row>
    <row r="95" spans="1:5" s="11" customFormat="1">
      <c r="A95" s="20" t="s">
        <v>40</v>
      </c>
      <c r="E95" s="16">
        <v>15995</v>
      </c>
    </row>
    <row r="96" spans="1:5" s="11" customFormat="1" ht="13.5" thickBot="1">
      <c r="A96" s="20" t="s">
        <v>39</v>
      </c>
      <c r="E96" s="15">
        <v>6855</v>
      </c>
    </row>
    <row r="97" spans="1:7" s="11" customFormat="1" ht="13.5" thickBot="1">
      <c r="A97" s="22" t="s">
        <v>41</v>
      </c>
      <c r="B97" s="18"/>
      <c r="C97" s="18"/>
      <c r="D97" s="18"/>
      <c r="E97" s="24">
        <f>SUM(E89:E96)</f>
        <v>39420.119999999995</v>
      </c>
    </row>
    <row r="98" spans="1:7" s="11" customFormat="1" ht="13.5" thickBot="1">
      <c r="A98" s="22" t="s">
        <v>42</v>
      </c>
      <c r="B98" s="18"/>
      <c r="C98" s="18"/>
      <c r="D98" s="18"/>
      <c r="E98" s="24">
        <f>+E97+E87</f>
        <v>81168.609999999986</v>
      </c>
    </row>
    <row r="99" spans="1:7" s="11" customFormat="1" ht="13.5" thickBot="1">
      <c r="A99" s="22" t="s">
        <v>43</v>
      </c>
      <c r="B99" s="18"/>
      <c r="C99" s="18"/>
      <c r="D99" s="18"/>
      <c r="E99" s="25">
        <f>+E56-E98</f>
        <v>204675.94000000006</v>
      </c>
    </row>
    <row r="100" spans="1:7" s="11" customFormat="1" ht="13.5" thickTop="1">
      <c r="E100" s="16"/>
    </row>
    <row r="101" spans="1:7" s="11" customFormat="1">
      <c r="E101" s="16"/>
    </row>
    <row r="102" spans="1:7" s="11" customFormat="1">
      <c r="A102" s="91" t="s">
        <v>44</v>
      </c>
      <c r="B102" s="91"/>
      <c r="C102" s="91"/>
      <c r="D102" s="91"/>
      <c r="E102" s="91"/>
    </row>
    <row r="103" spans="1:7" s="11" customFormat="1">
      <c r="E103" s="16"/>
    </row>
    <row r="104" spans="1:7" s="11" customFormat="1">
      <c r="A104" s="11" t="s">
        <v>49</v>
      </c>
      <c r="E104" s="16">
        <f>56578.91</f>
        <v>56578.91</v>
      </c>
      <c r="F104" s="16"/>
    </row>
    <row r="105" spans="1:7" s="11" customFormat="1">
      <c r="A105" s="11" t="s">
        <v>52</v>
      </c>
      <c r="E105" s="16">
        <f>22911.5+39750</f>
        <v>62661.5</v>
      </c>
      <c r="F105" s="16"/>
      <c r="G105" s="16"/>
    </row>
    <row r="106" spans="1:7" s="11" customFormat="1" ht="13.5" thickBot="1">
      <c r="A106" s="11" t="s">
        <v>45</v>
      </c>
      <c r="E106" s="15">
        <f>43714.07-39750</f>
        <v>3964.0699999999997</v>
      </c>
      <c r="F106" s="16"/>
    </row>
    <row r="107" spans="1:7" s="11" customFormat="1" ht="13.5" thickBot="1">
      <c r="A107" s="11" t="s">
        <v>46</v>
      </c>
      <c r="E107" s="26">
        <f>SUM(E104:E106)</f>
        <v>123204.48000000001</v>
      </c>
    </row>
    <row r="108" spans="1:7" s="11" customFormat="1" ht="13.5" thickTop="1">
      <c r="E108" s="16"/>
    </row>
    <row r="109" spans="1:7">
      <c r="A109" s="3" t="s">
        <v>53</v>
      </c>
    </row>
    <row r="110" spans="1:7">
      <c r="A110" s="3" t="s">
        <v>54</v>
      </c>
    </row>
    <row r="111" spans="1:7">
      <c r="A111" s="3" t="s">
        <v>55</v>
      </c>
    </row>
  </sheetData>
  <mergeCells count="6">
    <mergeCell ref="A1:E1"/>
    <mergeCell ref="A2:E2"/>
    <mergeCell ref="A4:E4"/>
    <mergeCell ref="A5:E5"/>
    <mergeCell ref="A102:E102"/>
    <mergeCell ref="A3:E3"/>
  </mergeCells>
  <pageMargins left="1.7" right="0.7" top="0.75" bottom="0.75" header="0.3" footer="0.3"/>
  <pageSetup scale="78" orientation="portrait" r:id="rId1"/>
  <rowBreaks count="1" manualBreakCount="1">
    <brk id="9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6EED-2F6D-49DD-9E32-CE7BBDAEB7DA}">
  <dimension ref="A1:G110"/>
  <sheetViews>
    <sheetView topLeftCell="A13" workbookViewId="0">
      <selection activeCell="D28" sqref="D28"/>
    </sheetView>
  </sheetViews>
  <sheetFormatPr defaultRowHeight="12.75"/>
  <cols>
    <col min="1" max="1" width="14.28515625" style="3" customWidth="1"/>
    <col min="2" max="2" width="11.7109375" style="3" customWidth="1"/>
    <col min="3" max="3" width="22.140625" style="3" customWidth="1"/>
    <col min="4" max="4" width="25.42578125" style="3" customWidth="1"/>
    <col min="5" max="5" width="14.5703125" style="6" customWidth="1"/>
    <col min="6" max="6" width="11.28515625" style="3" customWidth="1"/>
    <col min="7" max="7" width="10.5703125" style="3" bestFit="1" customWidth="1"/>
    <col min="8" max="16384" width="9.140625" style="3"/>
  </cols>
  <sheetData>
    <row r="1" spans="1:7" s="5" customFormat="1" ht="15.75">
      <c r="A1" s="90" t="s">
        <v>0</v>
      </c>
      <c r="B1" s="90"/>
      <c r="C1" s="90"/>
      <c r="D1" s="90"/>
      <c r="E1" s="90"/>
    </row>
    <row r="2" spans="1:7" s="5" customFormat="1" ht="15.75">
      <c r="A2" s="90" t="s">
        <v>1</v>
      </c>
      <c r="B2" s="90"/>
      <c r="C2" s="90"/>
      <c r="D2" s="90"/>
      <c r="E2" s="90"/>
    </row>
    <row r="3" spans="1:7" s="5" customFormat="1" ht="15.75">
      <c r="A3" s="90" t="s">
        <v>85</v>
      </c>
      <c r="B3" s="90"/>
      <c r="C3" s="90"/>
      <c r="D3" s="90"/>
      <c r="E3" s="90"/>
    </row>
    <row r="4" spans="1:7" s="5" customFormat="1" ht="15.75">
      <c r="A4" s="90" t="s">
        <v>60</v>
      </c>
      <c r="B4" s="90"/>
      <c r="C4" s="90"/>
      <c r="D4" s="90"/>
      <c r="E4" s="90"/>
    </row>
    <row r="5" spans="1:7" s="5" customFormat="1" ht="15.75">
      <c r="A5" s="90" t="s">
        <v>156</v>
      </c>
      <c r="B5" s="90"/>
      <c r="C5" s="90"/>
      <c r="D5" s="90"/>
      <c r="E5" s="90"/>
    </row>
    <row r="7" spans="1:7">
      <c r="A7" s="4" t="s">
        <v>86</v>
      </c>
    </row>
    <row r="8" spans="1:7">
      <c r="A8" s="4" t="s">
        <v>157</v>
      </c>
      <c r="B8" s="4"/>
      <c r="C8" s="4"/>
      <c r="D8" s="4"/>
      <c r="E8" s="8">
        <v>22911.5</v>
      </c>
    </row>
    <row r="9" spans="1:7">
      <c r="A9" s="4" t="s">
        <v>71</v>
      </c>
      <c r="B9" s="4"/>
      <c r="C9" s="4"/>
      <c r="D9" s="4"/>
    </row>
    <row r="10" spans="1:7">
      <c r="A10" s="3" t="s">
        <v>63</v>
      </c>
      <c r="C10" s="10">
        <v>44012</v>
      </c>
      <c r="D10" s="10"/>
      <c r="E10" s="6">
        <v>0</v>
      </c>
    </row>
    <row r="11" spans="1:7">
      <c r="A11" s="3" t="s">
        <v>64</v>
      </c>
      <c r="E11" s="6">
        <v>0</v>
      </c>
      <c r="G11" s="2"/>
    </row>
    <row r="12" spans="1:7">
      <c r="A12" s="4" t="s">
        <v>66</v>
      </c>
      <c r="E12" s="29">
        <f>SUBTOTAL(9,E10:E11)</f>
        <v>0</v>
      </c>
      <c r="G12" s="2"/>
    </row>
    <row r="13" spans="1:7">
      <c r="A13" s="4" t="s">
        <v>72</v>
      </c>
      <c r="E13" s="34">
        <f>SUBTOTAL(9,E8:E12)</f>
        <v>22911.5</v>
      </c>
      <c r="G13" s="2"/>
    </row>
    <row r="14" spans="1:7">
      <c r="A14" s="4"/>
      <c r="E14" s="9"/>
      <c r="G14" s="2"/>
    </row>
    <row r="15" spans="1:7">
      <c r="A15" s="4" t="s">
        <v>73</v>
      </c>
      <c r="E15" s="6">
        <v>0</v>
      </c>
    </row>
    <row r="16" spans="1:7">
      <c r="A16" s="85"/>
      <c r="B16" s="85"/>
      <c r="C16" s="85"/>
      <c r="D16" s="85"/>
      <c r="E16" s="7"/>
    </row>
    <row r="17" spans="1:5" s="4" customFormat="1" ht="15">
      <c r="A17" s="86" t="s">
        <v>74</v>
      </c>
      <c r="B17" s="86" t="s">
        <v>75</v>
      </c>
      <c r="C17" s="86" t="s">
        <v>76</v>
      </c>
      <c r="D17" s="86" t="s">
        <v>78</v>
      </c>
      <c r="E17" s="84" t="s">
        <v>77</v>
      </c>
    </row>
    <row r="18" spans="1:5" s="11" customFormat="1">
      <c r="A18" s="27"/>
      <c r="B18" s="32"/>
      <c r="C18" s="32"/>
      <c r="D18" s="32"/>
      <c r="E18" s="30"/>
    </row>
    <row r="19" spans="1:5" s="11" customFormat="1">
      <c r="A19" s="27"/>
      <c r="B19" s="32"/>
      <c r="C19" s="32"/>
      <c r="D19" s="32"/>
      <c r="E19" s="30"/>
    </row>
    <row r="20" spans="1:5" s="11" customFormat="1">
      <c r="A20" s="27"/>
      <c r="B20" s="32"/>
      <c r="C20" s="32"/>
      <c r="D20" s="32"/>
      <c r="E20" s="30"/>
    </row>
    <row r="21" spans="1:5" s="11" customFormat="1">
      <c r="A21" s="27"/>
      <c r="B21" s="32"/>
      <c r="C21" s="32"/>
      <c r="D21" s="32"/>
      <c r="E21" s="30"/>
    </row>
    <row r="22" spans="1:5" s="11" customFormat="1">
      <c r="A22" s="27"/>
      <c r="B22" s="32"/>
      <c r="C22" s="32"/>
      <c r="D22" s="32"/>
      <c r="E22" s="30"/>
    </row>
    <row r="23" spans="1:5" s="11" customFormat="1">
      <c r="A23" s="27"/>
      <c r="B23" s="32"/>
      <c r="C23" s="32"/>
      <c r="D23" s="32"/>
      <c r="E23" s="30"/>
    </row>
    <row r="24" spans="1:5" s="11" customFormat="1">
      <c r="A24" s="28" t="s">
        <v>81</v>
      </c>
      <c r="B24" s="13"/>
      <c r="C24" s="13"/>
      <c r="D24" s="13"/>
      <c r="E24" s="29">
        <f>SUBTOTAL(9,E18:E23)</f>
        <v>0</v>
      </c>
    </row>
    <row r="25" spans="1:5" s="11" customFormat="1" ht="13.5" thickBot="1">
      <c r="A25" s="28" t="s">
        <v>82</v>
      </c>
      <c r="B25" s="13"/>
      <c r="C25" s="13"/>
      <c r="D25" s="13"/>
      <c r="E25" s="83">
        <f>SUBTOTAL(9,E8:E24)</f>
        <v>22911.5</v>
      </c>
    </row>
    <row r="26" spans="1:5" s="11" customFormat="1" ht="13.5" thickTop="1">
      <c r="A26" s="12"/>
      <c r="B26" s="13"/>
      <c r="C26" s="13"/>
      <c r="D26" s="13"/>
      <c r="E26" s="30"/>
    </row>
    <row r="27" spans="1:5" s="11" customFormat="1">
      <c r="A27" s="27" t="s">
        <v>87</v>
      </c>
      <c r="B27" s="13"/>
      <c r="C27" s="13"/>
      <c r="D27" s="13"/>
      <c r="E27" s="30">
        <v>39750</v>
      </c>
    </row>
    <row r="28" spans="1:5" s="11" customFormat="1">
      <c r="A28" s="27" t="s">
        <v>114</v>
      </c>
      <c r="B28" s="13"/>
      <c r="C28" s="13"/>
      <c r="D28" s="13"/>
      <c r="E28" s="65">
        <f>'Program Budget'!T15</f>
        <v>39750</v>
      </c>
    </row>
    <row r="29" spans="1:5" s="33" customFormat="1" ht="13.5" thickBot="1">
      <c r="A29" s="27" t="s">
        <v>88</v>
      </c>
      <c r="B29" s="32"/>
      <c r="C29" s="32"/>
      <c r="D29" s="32"/>
      <c r="E29" s="89">
        <f>+E25+E27-E28</f>
        <v>22911.5</v>
      </c>
    </row>
    <row r="30" spans="1:5" s="11" customFormat="1" ht="13.5" thickTop="1">
      <c r="A30" s="12"/>
      <c r="B30" s="13"/>
      <c r="C30" s="13"/>
      <c r="D30" s="13"/>
      <c r="E30" s="69"/>
    </row>
    <row r="31" spans="1:5" s="11" customFormat="1">
      <c r="A31" s="12"/>
      <c r="B31" s="13"/>
      <c r="C31" s="13"/>
      <c r="D31" s="13"/>
      <c r="E31" s="14"/>
    </row>
    <row r="32" spans="1:5" s="11" customFormat="1">
      <c r="A32" s="12"/>
      <c r="B32" s="13"/>
      <c r="C32" s="13"/>
      <c r="D32" s="13"/>
      <c r="E32" s="14"/>
    </row>
    <row r="33" spans="1:5" s="11" customFormat="1">
      <c r="A33" s="12"/>
      <c r="B33" s="13"/>
      <c r="C33" s="13"/>
      <c r="D33" s="13"/>
      <c r="E33" s="14"/>
    </row>
    <row r="34" spans="1:5" s="11" customFormat="1">
      <c r="A34" s="12"/>
      <c r="B34" s="13"/>
      <c r="C34" s="13"/>
      <c r="D34" s="13"/>
      <c r="E34" s="14"/>
    </row>
    <row r="35" spans="1:5" s="11" customFormat="1">
      <c r="A35" s="12"/>
      <c r="B35" s="13"/>
      <c r="C35" s="13"/>
      <c r="D35" s="13"/>
      <c r="E35" s="14"/>
    </row>
    <row r="36" spans="1:5" s="11" customFormat="1">
      <c r="A36" s="12"/>
      <c r="B36" s="13"/>
      <c r="C36" s="13"/>
      <c r="D36" s="13"/>
      <c r="E36" s="14"/>
    </row>
    <row r="37" spans="1:5" s="11" customFormat="1">
      <c r="A37" s="12"/>
      <c r="B37" s="13"/>
      <c r="C37" s="13"/>
      <c r="D37" s="13"/>
      <c r="E37" s="14"/>
    </row>
    <row r="38" spans="1:5" s="11" customFormat="1">
      <c r="A38" s="12"/>
      <c r="B38" s="13"/>
      <c r="C38" s="13"/>
      <c r="D38" s="13"/>
      <c r="E38" s="14"/>
    </row>
    <row r="39" spans="1:5" s="11" customFormat="1">
      <c r="A39" s="12"/>
      <c r="B39" s="13"/>
      <c r="C39" s="13"/>
      <c r="D39" s="13"/>
      <c r="E39" s="14"/>
    </row>
    <row r="40" spans="1:5" s="11" customFormat="1">
      <c r="A40" s="12"/>
      <c r="B40" s="13"/>
      <c r="C40" s="13"/>
      <c r="D40" s="13"/>
      <c r="E40" s="14"/>
    </row>
    <row r="41" spans="1:5" s="11" customFormat="1">
      <c r="A41" s="12"/>
      <c r="B41" s="13"/>
      <c r="C41" s="13"/>
      <c r="D41" s="13"/>
      <c r="E41" s="14"/>
    </row>
    <row r="42" spans="1:5" s="11" customFormat="1">
      <c r="A42" s="12"/>
      <c r="B42" s="13"/>
      <c r="C42" s="13"/>
      <c r="D42" s="13"/>
      <c r="E42" s="14"/>
    </row>
    <row r="43" spans="1:5" s="11" customFormat="1">
      <c r="A43" s="12"/>
      <c r="B43" s="13"/>
      <c r="C43" s="13"/>
      <c r="D43" s="13"/>
      <c r="E43" s="14"/>
    </row>
    <row r="44" spans="1:5" s="11" customFormat="1">
      <c r="A44" s="12"/>
      <c r="B44" s="13"/>
      <c r="C44" s="13"/>
      <c r="D44" s="13"/>
      <c r="E44" s="14"/>
    </row>
    <row r="45" spans="1:5" s="11" customFormat="1">
      <c r="A45" s="12"/>
      <c r="B45" s="13"/>
      <c r="C45" s="13"/>
      <c r="D45" s="13"/>
      <c r="E45" s="14"/>
    </row>
    <row r="46" spans="1:5" s="11" customFormat="1">
      <c r="A46" s="12"/>
      <c r="B46" s="13"/>
      <c r="C46" s="13"/>
      <c r="D46" s="13"/>
      <c r="E46" s="14"/>
    </row>
    <row r="47" spans="1:5" s="11" customFormat="1">
      <c r="A47" s="12"/>
      <c r="B47" s="13"/>
      <c r="C47" s="13"/>
      <c r="D47" s="13"/>
      <c r="E47" s="14"/>
    </row>
    <row r="48" spans="1:5" s="11" customFormat="1">
      <c r="A48" s="12"/>
      <c r="B48" s="13"/>
      <c r="C48" s="13"/>
      <c r="D48" s="13"/>
      <c r="E48" s="14"/>
    </row>
    <row r="49" spans="1:6" s="11" customFormat="1">
      <c r="A49" s="12"/>
      <c r="B49" s="13"/>
      <c r="C49" s="13"/>
      <c r="D49" s="13"/>
      <c r="E49" s="14"/>
    </row>
    <row r="50" spans="1:6" s="11" customFormat="1">
      <c r="A50" s="12"/>
      <c r="B50" s="13"/>
      <c r="C50" s="13"/>
      <c r="D50" s="13"/>
      <c r="E50" s="14"/>
    </row>
    <row r="51" spans="1:6" s="11" customFormat="1" ht="13.5" thickBot="1">
      <c r="A51" s="11" t="s">
        <v>3</v>
      </c>
      <c r="E51" s="15"/>
    </row>
    <row r="52" spans="1:6" s="11" customFormat="1">
      <c r="A52" s="11" t="s">
        <v>4</v>
      </c>
      <c r="E52" s="16">
        <f>SUM(E10:E51)</f>
        <v>148234.5</v>
      </c>
    </row>
    <row r="53" spans="1:6" s="11" customFormat="1" ht="13.5" thickBot="1">
      <c r="A53" s="11" t="s">
        <v>5</v>
      </c>
      <c r="E53" s="15">
        <v>0</v>
      </c>
    </row>
    <row r="54" spans="1:6" s="11" customFormat="1" ht="13.5" thickBot="1">
      <c r="A54" s="11" t="s">
        <v>6</v>
      </c>
      <c r="E54" s="17">
        <f>+E53+E52</f>
        <v>148234.5</v>
      </c>
      <c r="F54" s="16"/>
    </row>
    <row r="55" spans="1:6" s="11" customFormat="1">
      <c r="A55" s="18" t="s">
        <v>7</v>
      </c>
      <c r="B55" s="18"/>
      <c r="C55" s="18"/>
      <c r="D55" s="18"/>
      <c r="E55" s="19">
        <f>+E54+E8</f>
        <v>171146</v>
      </c>
    </row>
    <row r="56" spans="1:6" s="11" customFormat="1" ht="9.75" customHeight="1">
      <c r="E56" s="16"/>
    </row>
    <row r="57" spans="1:6" s="11" customFormat="1">
      <c r="A57" s="18" t="s">
        <v>57</v>
      </c>
      <c r="E57" s="16"/>
    </row>
    <row r="58" spans="1:6" s="11" customFormat="1">
      <c r="A58" s="11" t="s">
        <v>48</v>
      </c>
      <c r="E58" s="16">
        <v>7001.24</v>
      </c>
    </row>
    <row r="59" spans="1:6" s="11" customFormat="1">
      <c r="A59" s="11" t="s">
        <v>56</v>
      </c>
      <c r="E59" s="16">
        <f>10800+4590</f>
        <v>15390</v>
      </c>
    </row>
    <row r="60" spans="1:6" s="11" customFormat="1">
      <c r="A60" s="20" t="s">
        <v>8</v>
      </c>
      <c r="E60" s="16">
        <v>0</v>
      </c>
    </row>
    <row r="61" spans="1:6" s="11" customFormat="1">
      <c r="A61" s="20" t="s">
        <v>9</v>
      </c>
      <c r="E61" s="16">
        <v>0</v>
      </c>
    </row>
    <row r="62" spans="1:6" s="11" customFormat="1">
      <c r="A62" s="20" t="s">
        <v>10</v>
      </c>
      <c r="E62" s="16">
        <v>550</v>
      </c>
    </row>
    <row r="63" spans="1:6" s="11" customFormat="1">
      <c r="A63" s="20" t="s">
        <v>11</v>
      </c>
      <c r="E63" s="16">
        <v>100</v>
      </c>
    </row>
    <row r="64" spans="1:6" s="11" customFormat="1">
      <c r="A64" s="20" t="s">
        <v>12</v>
      </c>
      <c r="E64" s="16">
        <v>50</v>
      </c>
    </row>
    <row r="65" spans="1:5" s="11" customFormat="1">
      <c r="A65" s="20" t="s">
        <v>13</v>
      </c>
      <c r="E65" s="16">
        <v>92</v>
      </c>
    </row>
    <row r="66" spans="1:5" s="11" customFormat="1">
      <c r="A66" s="20" t="s">
        <v>14</v>
      </c>
      <c r="E66" s="16">
        <v>440</v>
      </c>
    </row>
    <row r="67" spans="1:5" s="11" customFormat="1">
      <c r="A67" s="20" t="s">
        <v>15</v>
      </c>
      <c r="E67" s="16">
        <v>550</v>
      </c>
    </row>
    <row r="68" spans="1:5" s="11" customFormat="1">
      <c r="A68" s="20" t="s">
        <v>16</v>
      </c>
      <c r="E68" s="16">
        <v>5500</v>
      </c>
    </row>
    <row r="69" spans="1:5" s="11" customFormat="1">
      <c r="A69" s="20" t="s">
        <v>17</v>
      </c>
      <c r="E69" s="16">
        <v>0</v>
      </c>
    </row>
    <row r="70" spans="1:5" s="11" customFormat="1">
      <c r="A70" s="20" t="s">
        <v>18</v>
      </c>
      <c r="E70" s="16">
        <v>271.29000000000002</v>
      </c>
    </row>
    <row r="71" spans="1:5" s="11" customFormat="1">
      <c r="A71" s="20" t="s">
        <v>19</v>
      </c>
      <c r="E71" s="16">
        <v>222.4</v>
      </c>
    </row>
    <row r="72" spans="1:5" s="11" customFormat="1">
      <c r="A72" s="20" t="s">
        <v>20</v>
      </c>
      <c r="E72" s="16">
        <v>168</v>
      </c>
    </row>
    <row r="73" spans="1:5" s="11" customFormat="1">
      <c r="A73" s="20" t="s">
        <v>21</v>
      </c>
      <c r="E73" s="16">
        <v>945.37</v>
      </c>
    </row>
    <row r="74" spans="1:5" s="11" customFormat="1">
      <c r="A74" s="20" t="s">
        <v>22</v>
      </c>
      <c r="E74" s="16">
        <f>293.5+55</f>
        <v>348.5</v>
      </c>
    </row>
    <row r="75" spans="1:5" s="11" customFormat="1">
      <c r="A75" s="20" t="s">
        <v>23</v>
      </c>
      <c r="E75" s="16">
        <v>38.15</v>
      </c>
    </row>
    <row r="76" spans="1:5" s="11" customFormat="1">
      <c r="A76" s="20" t="s">
        <v>24</v>
      </c>
      <c r="E76" s="16">
        <v>959.71</v>
      </c>
    </row>
    <row r="77" spans="1:5" s="11" customFormat="1">
      <c r="A77" s="20" t="s">
        <v>25</v>
      </c>
      <c r="E77" s="16">
        <v>12.1</v>
      </c>
    </row>
    <row r="78" spans="1:5" s="11" customFormat="1">
      <c r="A78" s="20" t="s">
        <v>26</v>
      </c>
      <c r="E78" s="16">
        <v>8.4700000000000006</v>
      </c>
    </row>
    <row r="79" spans="1:5" s="11" customFormat="1">
      <c r="A79" s="20" t="s">
        <v>27</v>
      </c>
      <c r="E79" s="16">
        <v>0</v>
      </c>
    </row>
    <row r="80" spans="1:5" s="11" customFormat="1">
      <c r="A80" s="20" t="s">
        <v>28</v>
      </c>
      <c r="E80" s="16">
        <v>0</v>
      </c>
    </row>
    <row r="81" spans="1:5" s="11" customFormat="1">
      <c r="A81" s="20" t="s">
        <v>50</v>
      </c>
      <c r="E81" s="16">
        <v>755</v>
      </c>
    </row>
    <row r="82" spans="1:5" s="11" customFormat="1">
      <c r="A82" s="20" t="s">
        <v>30</v>
      </c>
      <c r="E82" s="16">
        <v>2158.1800000000003</v>
      </c>
    </row>
    <row r="83" spans="1:5" s="11" customFormat="1">
      <c r="A83" s="20" t="s">
        <v>31</v>
      </c>
      <c r="E83" s="16">
        <v>0</v>
      </c>
    </row>
    <row r="84" spans="1:5" s="11" customFormat="1">
      <c r="A84" s="20" t="s">
        <v>29</v>
      </c>
      <c r="E84" s="21">
        <v>180.98</v>
      </c>
    </row>
    <row r="85" spans="1:5" s="11" customFormat="1" ht="13.5" thickBot="1">
      <c r="A85" s="20" t="s">
        <v>47</v>
      </c>
      <c r="E85" s="15">
        <f>6243.08-180.98-55</f>
        <v>6007.1</v>
      </c>
    </row>
    <row r="86" spans="1:5" s="11" customFormat="1">
      <c r="A86" s="22" t="s">
        <v>58</v>
      </c>
      <c r="E86" s="23">
        <f>SUM(E58:E85)</f>
        <v>41748.49</v>
      </c>
    </row>
    <row r="87" spans="1:5" s="11" customFormat="1">
      <c r="A87" s="22" t="s">
        <v>32</v>
      </c>
      <c r="E87" s="16"/>
    </row>
    <row r="88" spans="1:5" s="11" customFormat="1">
      <c r="A88" s="20" t="s">
        <v>33</v>
      </c>
      <c r="E88" s="16">
        <v>919.12</v>
      </c>
    </row>
    <row r="89" spans="1:5" s="11" customFormat="1">
      <c r="A89" s="20" t="s">
        <v>34</v>
      </c>
      <c r="E89" s="16">
        <v>2568.91</v>
      </c>
    </row>
    <row r="90" spans="1:5" s="11" customFormat="1">
      <c r="A90" s="20" t="s">
        <v>35</v>
      </c>
      <c r="E90" s="16">
        <v>3900</v>
      </c>
    </row>
    <row r="91" spans="1:5" s="11" customFormat="1">
      <c r="A91" s="20" t="s">
        <v>36</v>
      </c>
      <c r="E91" s="16">
        <v>950</v>
      </c>
    </row>
    <row r="92" spans="1:5" s="11" customFormat="1">
      <c r="A92" s="20" t="s">
        <v>37</v>
      </c>
      <c r="E92" s="16">
        <v>2500</v>
      </c>
    </row>
    <row r="93" spans="1:5" s="11" customFormat="1">
      <c r="A93" s="20" t="s">
        <v>38</v>
      </c>
      <c r="E93" s="16">
        <v>5732.09</v>
      </c>
    </row>
    <row r="94" spans="1:5" s="11" customFormat="1">
      <c r="A94" s="20" t="s">
        <v>40</v>
      </c>
      <c r="E94" s="16">
        <v>15995</v>
      </c>
    </row>
    <row r="95" spans="1:5" s="11" customFormat="1" ht="13.5" thickBot="1">
      <c r="A95" s="20" t="s">
        <v>39</v>
      </c>
      <c r="E95" s="15">
        <v>6855</v>
      </c>
    </row>
    <row r="96" spans="1:5" s="11" customFormat="1" ht="13.5" thickBot="1">
      <c r="A96" s="22" t="s">
        <v>41</v>
      </c>
      <c r="B96" s="18"/>
      <c r="C96" s="18"/>
      <c r="D96" s="18"/>
      <c r="E96" s="24">
        <f>SUM(E88:E95)</f>
        <v>39420.119999999995</v>
      </c>
    </row>
    <row r="97" spans="1:7" s="11" customFormat="1" ht="13.5" thickBot="1">
      <c r="A97" s="22" t="s">
        <v>42</v>
      </c>
      <c r="B97" s="18"/>
      <c r="C97" s="18"/>
      <c r="D97" s="18"/>
      <c r="E97" s="24">
        <f>+E96+E86</f>
        <v>81168.609999999986</v>
      </c>
    </row>
    <row r="98" spans="1:7" s="11" customFormat="1" ht="13.5" thickBot="1">
      <c r="A98" s="22" t="s">
        <v>43</v>
      </c>
      <c r="B98" s="18"/>
      <c r="C98" s="18"/>
      <c r="D98" s="18"/>
      <c r="E98" s="25">
        <f>+E55-E97</f>
        <v>89977.390000000014</v>
      </c>
    </row>
    <row r="99" spans="1:7" s="11" customFormat="1" ht="13.5" thickTop="1">
      <c r="E99" s="16"/>
    </row>
    <row r="100" spans="1:7" s="11" customFormat="1">
      <c r="E100" s="16"/>
    </row>
    <row r="101" spans="1:7" s="11" customFormat="1">
      <c r="A101" s="91" t="s">
        <v>44</v>
      </c>
      <c r="B101" s="91"/>
      <c r="C101" s="91"/>
      <c r="D101" s="91"/>
      <c r="E101" s="91"/>
    </row>
    <row r="102" spans="1:7" s="11" customFormat="1">
      <c r="E102" s="16"/>
    </row>
    <row r="103" spans="1:7" s="11" customFormat="1">
      <c r="A103" s="11" t="s">
        <v>49</v>
      </c>
      <c r="E103" s="16">
        <f>56578.91</f>
        <v>56578.91</v>
      </c>
      <c r="F103" s="16"/>
    </row>
    <row r="104" spans="1:7" s="11" customFormat="1">
      <c r="A104" s="11" t="s">
        <v>52</v>
      </c>
      <c r="E104" s="16">
        <f>22911.5+39750</f>
        <v>62661.5</v>
      </c>
      <c r="F104" s="16"/>
      <c r="G104" s="16"/>
    </row>
    <row r="105" spans="1:7" s="11" customFormat="1" ht="13.5" thickBot="1">
      <c r="A105" s="11" t="s">
        <v>45</v>
      </c>
      <c r="E105" s="15">
        <f>43714.07-39750</f>
        <v>3964.0699999999997</v>
      </c>
      <c r="F105" s="16"/>
    </row>
    <row r="106" spans="1:7" s="11" customFormat="1" ht="13.5" thickBot="1">
      <c r="A106" s="11" t="s">
        <v>46</v>
      </c>
      <c r="E106" s="26">
        <f>SUM(E103:E105)</f>
        <v>123204.48000000001</v>
      </c>
    </row>
    <row r="107" spans="1:7" s="11" customFormat="1" ht="13.5" thickTop="1">
      <c r="E107" s="16"/>
    </row>
    <row r="108" spans="1:7">
      <c r="A108" s="3" t="s">
        <v>53</v>
      </c>
    </row>
    <row r="109" spans="1:7">
      <c r="A109" s="3" t="s">
        <v>54</v>
      </c>
    </row>
    <row r="110" spans="1:7">
      <c r="A110" s="3" t="s">
        <v>55</v>
      </c>
    </row>
  </sheetData>
  <mergeCells count="6">
    <mergeCell ref="A101:E101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D6B5-A98F-47A9-9E1C-946D695929F3}">
  <dimension ref="A1:G107"/>
  <sheetViews>
    <sheetView topLeftCell="A3" workbookViewId="0">
      <selection activeCell="A8" sqref="A8"/>
    </sheetView>
  </sheetViews>
  <sheetFormatPr defaultRowHeight="12.75"/>
  <cols>
    <col min="1" max="1" width="14.28515625" style="3" customWidth="1"/>
    <col min="2" max="2" width="11.7109375" style="3" customWidth="1"/>
    <col min="3" max="3" width="22.140625" style="3" customWidth="1"/>
    <col min="4" max="4" width="25.42578125" style="3" customWidth="1"/>
    <col min="5" max="5" width="14.5703125" style="6" customWidth="1"/>
    <col min="6" max="6" width="11.28515625" style="3" customWidth="1"/>
    <col min="7" max="7" width="10.5703125" style="3" bestFit="1" customWidth="1"/>
    <col min="8" max="16384" width="9.140625" style="3"/>
  </cols>
  <sheetData>
    <row r="1" spans="1:7" s="5" customFormat="1" ht="15.75">
      <c r="A1" s="90" t="s">
        <v>0</v>
      </c>
      <c r="B1" s="90"/>
      <c r="C1" s="90"/>
      <c r="D1" s="90"/>
      <c r="E1" s="90"/>
    </row>
    <row r="2" spans="1:7" s="5" customFormat="1" ht="15.75">
      <c r="A2" s="90" t="s">
        <v>1</v>
      </c>
      <c r="B2" s="90"/>
      <c r="C2" s="90"/>
      <c r="D2" s="90"/>
      <c r="E2" s="90"/>
    </row>
    <row r="3" spans="1:7" s="5" customFormat="1" ht="15.75">
      <c r="A3" s="90" t="s">
        <v>89</v>
      </c>
      <c r="B3" s="90"/>
      <c r="C3" s="90"/>
      <c r="D3" s="90"/>
      <c r="E3" s="90"/>
    </row>
    <row r="4" spans="1:7" s="5" customFormat="1" ht="15.75">
      <c r="A4" s="90" t="s">
        <v>60</v>
      </c>
      <c r="B4" s="90"/>
      <c r="C4" s="90"/>
      <c r="D4" s="90"/>
      <c r="E4" s="90"/>
    </row>
    <row r="5" spans="1:7" s="5" customFormat="1" ht="15.75">
      <c r="A5" s="90" t="s">
        <v>156</v>
      </c>
      <c r="B5" s="90"/>
      <c r="C5" s="90"/>
      <c r="D5" s="90"/>
      <c r="E5" s="90"/>
    </row>
    <row r="7" spans="1:7">
      <c r="A7" s="4" t="s">
        <v>90</v>
      </c>
    </row>
    <row r="8" spans="1:7">
      <c r="A8" s="4" t="s">
        <v>157</v>
      </c>
      <c r="B8" s="4"/>
      <c r="C8" s="4"/>
      <c r="D8" s="4"/>
      <c r="E8" s="8">
        <v>43714.07</v>
      </c>
    </row>
    <row r="9" spans="1:7">
      <c r="A9" s="4" t="s">
        <v>71</v>
      </c>
      <c r="B9" s="4"/>
      <c r="C9" s="4"/>
      <c r="D9" s="4"/>
    </row>
    <row r="10" spans="1:7">
      <c r="A10" s="3" t="s">
        <v>63</v>
      </c>
      <c r="C10" s="10">
        <v>44012</v>
      </c>
      <c r="D10" s="10"/>
      <c r="E10" s="6">
        <v>0</v>
      </c>
    </row>
    <row r="11" spans="1:7">
      <c r="A11" s="3" t="s">
        <v>64</v>
      </c>
      <c r="E11" s="6">
        <v>0</v>
      </c>
      <c r="G11" s="2"/>
    </row>
    <row r="12" spans="1:7">
      <c r="A12" s="4" t="s">
        <v>66</v>
      </c>
      <c r="E12" s="29">
        <f>SUBTOTAL(9,E10:E11)</f>
        <v>0</v>
      </c>
      <c r="G12" s="2"/>
    </row>
    <row r="13" spans="1:7">
      <c r="A13" s="4" t="s">
        <v>72</v>
      </c>
      <c r="E13" s="34">
        <f>SUBTOTAL(9,E8:E12)</f>
        <v>43714.07</v>
      </c>
      <c r="G13" s="2"/>
    </row>
    <row r="14" spans="1:7">
      <c r="A14" s="4"/>
      <c r="E14" s="9"/>
      <c r="G14" s="2"/>
    </row>
    <row r="15" spans="1:7">
      <c r="A15" s="87" t="s">
        <v>73</v>
      </c>
      <c r="B15" s="85"/>
      <c r="C15" s="85"/>
      <c r="D15" s="85"/>
      <c r="E15" s="7">
        <v>0</v>
      </c>
    </row>
    <row r="16" spans="1:7">
      <c r="A16" s="85"/>
      <c r="B16" s="85"/>
      <c r="C16" s="85"/>
      <c r="D16" s="85"/>
      <c r="E16" s="7"/>
    </row>
    <row r="17" spans="1:5" s="4" customFormat="1" ht="15">
      <c r="A17" s="86" t="s">
        <v>74</v>
      </c>
      <c r="B17" s="86" t="s">
        <v>75</v>
      </c>
      <c r="C17" s="86" t="s">
        <v>76</v>
      </c>
      <c r="D17" s="86" t="s">
        <v>78</v>
      </c>
      <c r="E17" s="84" t="s">
        <v>77</v>
      </c>
    </row>
    <row r="18" spans="1:5" s="11" customFormat="1">
      <c r="A18" s="88">
        <v>44012</v>
      </c>
      <c r="B18" s="32"/>
      <c r="C18" s="32"/>
      <c r="D18" s="32"/>
      <c r="E18" s="30">
        <v>0</v>
      </c>
    </row>
    <row r="19" spans="1:5" s="11" customFormat="1">
      <c r="A19" s="28" t="s">
        <v>81</v>
      </c>
      <c r="B19" s="13"/>
      <c r="C19" s="13"/>
      <c r="D19" s="13"/>
      <c r="E19" s="29">
        <f>SUBTOTAL(9,E18:E18)</f>
        <v>0</v>
      </c>
    </row>
    <row r="20" spans="1:5" s="11" customFormat="1" ht="13.5" thickBot="1">
      <c r="A20" s="28" t="s">
        <v>82</v>
      </c>
      <c r="B20" s="13"/>
      <c r="C20" s="13"/>
      <c r="D20" s="13"/>
      <c r="E20" s="31">
        <f>SUBTOTAL(9,E8:E19)</f>
        <v>43714.07</v>
      </c>
    </row>
    <row r="21" spans="1:5" s="11" customFormat="1" ht="13.5" thickTop="1">
      <c r="A21" s="12"/>
      <c r="B21" s="13"/>
      <c r="C21" s="13"/>
      <c r="D21" s="13"/>
      <c r="E21" s="30"/>
    </row>
    <row r="22" spans="1:5" s="11" customFormat="1">
      <c r="A22" s="27" t="s">
        <v>87</v>
      </c>
      <c r="B22" s="13"/>
      <c r="C22" s="13"/>
      <c r="D22" s="13"/>
      <c r="E22" s="30">
        <v>-39750</v>
      </c>
    </row>
    <row r="23" spans="1:5" s="11" customFormat="1" ht="13.5" thickBot="1">
      <c r="A23" s="27" t="s">
        <v>91</v>
      </c>
      <c r="B23" s="13"/>
      <c r="C23" s="13"/>
      <c r="D23" s="13"/>
      <c r="E23" s="35">
        <f>+E20+E22</f>
        <v>3964.0699999999997</v>
      </c>
    </row>
    <row r="24" spans="1:5" s="11" customFormat="1">
      <c r="A24" s="12"/>
      <c r="B24" s="13"/>
      <c r="C24" s="13"/>
      <c r="D24" s="13"/>
      <c r="E24" s="30"/>
    </row>
    <row r="25" spans="1:5" s="11" customFormat="1">
      <c r="A25" s="12"/>
      <c r="B25" s="13"/>
      <c r="C25" s="13"/>
      <c r="D25" s="13"/>
      <c r="E25" s="14"/>
    </row>
    <row r="26" spans="1:5" s="11" customFormat="1">
      <c r="A26" s="12"/>
      <c r="B26" s="13"/>
      <c r="C26" s="13"/>
      <c r="D26" s="13"/>
      <c r="E26" s="14"/>
    </row>
    <row r="27" spans="1:5" s="11" customFormat="1">
      <c r="A27" s="12"/>
      <c r="B27" s="13"/>
      <c r="C27" s="13"/>
      <c r="D27" s="13"/>
      <c r="E27" s="14"/>
    </row>
    <row r="28" spans="1:5" s="11" customFormat="1">
      <c r="A28" s="12"/>
      <c r="B28" s="13"/>
      <c r="C28" s="13"/>
      <c r="D28" s="13"/>
      <c r="E28" s="14"/>
    </row>
    <row r="29" spans="1:5" s="11" customFormat="1">
      <c r="A29" s="12"/>
      <c r="B29" s="13"/>
      <c r="C29" s="13"/>
      <c r="D29" s="13"/>
      <c r="E29" s="14"/>
    </row>
    <row r="30" spans="1:5" s="11" customFormat="1">
      <c r="A30" s="12"/>
      <c r="B30" s="13"/>
      <c r="C30" s="13"/>
      <c r="D30" s="13"/>
      <c r="E30" s="14"/>
    </row>
    <row r="31" spans="1:5" s="11" customFormat="1">
      <c r="A31" s="12"/>
      <c r="B31" s="13"/>
      <c r="C31" s="13"/>
      <c r="D31" s="13"/>
      <c r="E31" s="14"/>
    </row>
    <row r="32" spans="1:5" s="11" customFormat="1">
      <c r="A32" s="12"/>
      <c r="B32" s="13"/>
      <c r="C32" s="13"/>
      <c r="D32" s="13"/>
      <c r="E32" s="14"/>
    </row>
    <row r="33" spans="1:5" s="11" customFormat="1">
      <c r="A33" s="12"/>
      <c r="B33" s="13"/>
      <c r="C33" s="13"/>
      <c r="D33" s="13"/>
      <c r="E33" s="14"/>
    </row>
    <row r="34" spans="1:5" s="11" customFormat="1">
      <c r="A34" s="12"/>
      <c r="B34" s="13"/>
      <c r="C34" s="13"/>
      <c r="D34" s="13"/>
      <c r="E34" s="14"/>
    </row>
    <row r="35" spans="1:5" s="11" customFormat="1">
      <c r="A35" s="12"/>
      <c r="B35" s="13"/>
      <c r="C35" s="13"/>
      <c r="D35" s="13"/>
      <c r="E35" s="14"/>
    </row>
    <row r="36" spans="1:5" s="11" customFormat="1">
      <c r="A36" s="12"/>
      <c r="B36" s="13"/>
      <c r="C36" s="13"/>
      <c r="D36" s="13"/>
      <c r="E36" s="14"/>
    </row>
    <row r="37" spans="1:5" s="11" customFormat="1">
      <c r="A37" s="12"/>
      <c r="B37" s="13"/>
      <c r="C37" s="13"/>
      <c r="D37" s="13"/>
      <c r="E37" s="14"/>
    </row>
    <row r="38" spans="1:5" s="11" customFormat="1">
      <c r="A38" s="12"/>
      <c r="B38" s="13"/>
      <c r="C38" s="13"/>
      <c r="D38" s="13"/>
      <c r="E38" s="14"/>
    </row>
    <row r="39" spans="1:5" s="11" customFormat="1">
      <c r="A39" s="12"/>
      <c r="B39" s="13"/>
      <c r="C39" s="13"/>
      <c r="D39" s="13"/>
      <c r="E39" s="14"/>
    </row>
    <row r="40" spans="1:5" s="11" customFormat="1">
      <c r="A40" s="12"/>
      <c r="B40" s="13"/>
      <c r="C40" s="13"/>
      <c r="D40" s="13"/>
      <c r="E40" s="14"/>
    </row>
    <row r="41" spans="1:5" s="11" customFormat="1">
      <c r="A41" s="12"/>
      <c r="B41" s="13"/>
      <c r="C41" s="13"/>
      <c r="D41" s="13"/>
      <c r="E41" s="14"/>
    </row>
    <row r="42" spans="1:5" s="11" customFormat="1">
      <c r="A42" s="12"/>
      <c r="B42" s="13"/>
      <c r="C42" s="13"/>
      <c r="D42" s="13"/>
      <c r="E42" s="14"/>
    </row>
    <row r="43" spans="1:5" s="11" customFormat="1">
      <c r="A43" s="12"/>
      <c r="B43" s="13"/>
      <c r="C43" s="13"/>
      <c r="D43" s="13"/>
      <c r="E43" s="14"/>
    </row>
    <row r="44" spans="1:5" s="11" customFormat="1">
      <c r="A44" s="12"/>
      <c r="B44" s="13"/>
      <c r="C44" s="13"/>
      <c r="D44" s="13"/>
      <c r="E44" s="14"/>
    </row>
    <row r="45" spans="1:5" s="11" customFormat="1">
      <c r="A45" s="12"/>
      <c r="B45" s="13"/>
      <c r="C45" s="13"/>
      <c r="D45" s="13"/>
      <c r="E45" s="14"/>
    </row>
    <row r="46" spans="1:5" s="11" customFormat="1">
      <c r="A46" s="12"/>
      <c r="B46" s="13"/>
      <c r="C46" s="13"/>
      <c r="D46" s="13"/>
      <c r="E46" s="14"/>
    </row>
    <row r="47" spans="1:5" s="11" customFormat="1">
      <c r="A47" s="12"/>
      <c r="B47" s="13"/>
      <c r="C47" s="13"/>
      <c r="D47" s="13"/>
      <c r="E47" s="14"/>
    </row>
    <row r="48" spans="1:5" s="11" customFormat="1" ht="13.5" thickBot="1">
      <c r="A48" s="11" t="s">
        <v>3</v>
      </c>
      <c r="E48" s="15"/>
    </row>
    <row r="49" spans="1:6" s="11" customFormat="1">
      <c r="A49" s="11" t="s">
        <v>4</v>
      </c>
      <c r="E49" s="16">
        <f>SUM(E10:E48)</f>
        <v>51642.21</v>
      </c>
    </row>
    <row r="50" spans="1:6" s="11" customFormat="1" ht="13.5" thickBot="1">
      <c r="A50" s="11" t="s">
        <v>5</v>
      </c>
      <c r="E50" s="15">
        <v>0</v>
      </c>
    </row>
    <row r="51" spans="1:6" s="11" customFormat="1" ht="13.5" thickBot="1">
      <c r="A51" s="11" t="s">
        <v>6</v>
      </c>
      <c r="E51" s="17">
        <f>+E50+E49</f>
        <v>51642.21</v>
      </c>
      <c r="F51" s="16"/>
    </row>
    <row r="52" spans="1:6" s="11" customFormat="1">
      <c r="A52" s="18" t="s">
        <v>7</v>
      </c>
      <c r="B52" s="18"/>
      <c r="C52" s="18"/>
      <c r="D52" s="18"/>
      <c r="E52" s="19">
        <f>+E51+E8</f>
        <v>95356.28</v>
      </c>
    </row>
    <row r="53" spans="1:6" s="11" customFormat="1" ht="9.75" customHeight="1">
      <c r="E53" s="16"/>
    </row>
    <row r="54" spans="1:6" s="11" customFormat="1">
      <c r="A54" s="18" t="s">
        <v>57</v>
      </c>
      <c r="E54" s="16"/>
    </row>
    <row r="55" spans="1:6" s="11" customFormat="1">
      <c r="A55" s="11" t="s">
        <v>48</v>
      </c>
      <c r="E55" s="16">
        <v>7001.24</v>
      </c>
    </row>
    <row r="56" spans="1:6" s="11" customFormat="1">
      <c r="A56" s="11" t="s">
        <v>56</v>
      </c>
      <c r="E56" s="16">
        <f>10800+4590</f>
        <v>15390</v>
      </c>
    </row>
    <row r="57" spans="1:6" s="11" customFormat="1">
      <c r="A57" s="20" t="s">
        <v>8</v>
      </c>
      <c r="E57" s="16">
        <v>0</v>
      </c>
    </row>
    <row r="58" spans="1:6" s="11" customFormat="1">
      <c r="A58" s="20" t="s">
        <v>9</v>
      </c>
      <c r="E58" s="16">
        <v>0</v>
      </c>
    </row>
    <row r="59" spans="1:6" s="11" customFormat="1">
      <c r="A59" s="20" t="s">
        <v>10</v>
      </c>
      <c r="E59" s="16">
        <v>550</v>
      </c>
    </row>
    <row r="60" spans="1:6" s="11" customFormat="1">
      <c r="A60" s="20" t="s">
        <v>11</v>
      </c>
      <c r="E60" s="16">
        <v>100</v>
      </c>
    </row>
    <row r="61" spans="1:6" s="11" customFormat="1">
      <c r="A61" s="20" t="s">
        <v>12</v>
      </c>
      <c r="E61" s="16">
        <v>50</v>
      </c>
    </row>
    <row r="62" spans="1:6" s="11" customFormat="1">
      <c r="A62" s="20" t="s">
        <v>13</v>
      </c>
      <c r="E62" s="16">
        <v>92</v>
      </c>
    </row>
    <row r="63" spans="1:6" s="11" customFormat="1">
      <c r="A63" s="20" t="s">
        <v>14</v>
      </c>
      <c r="E63" s="16">
        <v>440</v>
      </c>
    </row>
    <row r="64" spans="1:6" s="11" customFormat="1">
      <c r="A64" s="20" t="s">
        <v>15</v>
      </c>
      <c r="E64" s="16">
        <v>550</v>
      </c>
    </row>
    <row r="65" spans="1:5" s="11" customFormat="1">
      <c r="A65" s="20" t="s">
        <v>16</v>
      </c>
      <c r="E65" s="16">
        <v>5500</v>
      </c>
    </row>
    <row r="66" spans="1:5" s="11" customFormat="1">
      <c r="A66" s="20" t="s">
        <v>17</v>
      </c>
      <c r="E66" s="16">
        <v>0</v>
      </c>
    </row>
    <row r="67" spans="1:5" s="11" customFormat="1">
      <c r="A67" s="20" t="s">
        <v>18</v>
      </c>
      <c r="E67" s="16">
        <v>271.29000000000002</v>
      </c>
    </row>
    <row r="68" spans="1:5" s="11" customFormat="1">
      <c r="A68" s="20" t="s">
        <v>19</v>
      </c>
      <c r="E68" s="16">
        <v>222.4</v>
      </c>
    </row>
    <row r="69" spans="1:5" s="11" customFormat="1">
      <c r="A69" s="20" t="s">
        <v>20</v>
      </c>
      <c r="E69" s="16">
        <v>168</v>
      </c>
    </row>
    <row r="70" spans="1:5" s="11" customFormat="1">
      <c r="A70" s="20" t="s">
        <v>21</v>
      </c>
      <c r="E70" s="16">
        <v>945.37</v>
      </c>
    </row>
    <row r="71" spans="1:5" s="11" customFormat="1">
      <c r="A71" s="20" t="s">
        <v>22</v>
      </c>
      <c r="E71" s="16">
        <f>293.5+55</f>
        <v>348.5</v>
      </c>
    </row>
    <row r="72" spans="1:5" s="11" customFormat="1">
      <c r="A72" s="20" t="s">
        <v>23</v>
      </c>
      <c r="E72" s="16">
        <v>38.15</v>
      </c>
    </row>
    <row r="73" spans="1:5" s="11" customFormat="1">
      <c r="A73" s="20" t="s">
        <v>24</v>
      </c>
      <c r="E73" s="16">
        <v>959.71</v>
      </c>
    </row>
    <row r="74" spans="1:5" s="11" customFormat="1">
      <c r="A74" s="20" t="s">
        <v>25</v>
      </c>
      <c r="E74" s="16">
        <v>12.1</v>
      </c>
    </row>
    <row r="75" spans="1:5" s="11" customFormat="1">
      <c r="A75" s="20" t="s">
        <v>26</v>
      </c>
      <c r="E75" s="16">
        <v>8.4700000000000006</v>
      </c>
    </row>
    <row r="76" spans="1:5" s="11" customFormat="1">
      <c r="A76" s="20" t="s">
        <v>27</v>
      </c>
      <c r="E76" s="16">
        <v>0</v>
      </c>
    </row>
    <row r="77" spans="1:5" s="11" customFormat="1">
      <c r="A77" s="20" t="s">
        <v>28</v>
      </c>
      <c r="E77" s="16">
        <v>0</v>
      </c>
    </row>
    <row r="78" spans="1:5" s="11" customFormat="1">
      <c r="A78" s="20" t="s">
        <v>50</v>
      </c>
      <c r="E78" s="16">
        <v>755</v>
      </c>
    </row>
    <row r="79" spans="1:5" s="11" customFormat="1">
      <c r="A79" s="20" t="s">
        <v>30</v>
      </c>
      <c r="E79" s="16">
        <v>2158.1800000000003</v>
      </c>
    </row>
    <row r="80" spans="1:5" s="11" customFormat="1">
      <c r="A80" s="20" t="s">
        <v>31</v>
      </c>
      <c r="E80" s="16">
        <v>0</v>
      </c>
    </row>
    <row r="81" spans="1:5" s="11" customFormat="1">
      <c r="A81" s="20" t="s">
        <v>29</v>
      </c>
      <c r="E81" s="21">
        <v>180.98</v>
      </c>
    </row>
    <row r="82" spans="1:5" s="11" customFormat="1" ht="13.5" thickBot="1">
      <c r="A82" s="20" t="s">
        <v>47</v>
      </c>
      <c r="E82" s="15">
        <f>6243.08-180.98-55</f>
        <v>6007.1</v>
      </c>
    </row>
    <row r="83" spans="1:5" s="11" customFormat="1">
      <c r="A83" s="22" t="s">
        <v>58</v>
      </c>
      <c r="E83" s="23">
        <f>SUM(E55:E82)</f>
        <v>41748.49</v>
      </c>
    </row>
    <row r="84" spans="1:5" s="11" customFormat="1">
      <c r="A84" s="22" t="s">
        <v>32</v>
      </c>
      <c r="E84" s="16"/>
    </row>
    <row r="85" spans="1:5" s="11" customFormat="1">
      <c r="A85" s="20" t="s">
        <v>33</v>
      </c>
      <c r="E85" s="16">
        <v>919.12</v>
      </c>
    </row>
    <row r="86" spans="1:5" s="11" customFormat="1">
      <c r="A86" s="20" t="s">
        <v>34</v>
      </c>
      <c r="E86" s="16">
        <v>2568.91</v>
      </c>
    </row>
    <row r="87" spans="1:5" s="11" customFormat="1">
      <c r="A87" s="20" t="s">
        <v>35</v>
      </c>
      <c r="E87" s="16">
        <v>3900</v>
      </c>
    </row>
    <row r="88" spans="1:5" s="11" customFormat="1">
      <c r="A88" s="20" t="s">
        <v>36</v>
      </c>
      <c r="E88" s="16">
        <v>950</v>
      </c>
    </row>
    <row r="89" spans="1:5" s="11" customFormat="1">
      <c r="A89" s="20" t="s">
        <v>37</v>
      </c>
      <c r="E89" s="16">
        <v>2500</v>
      </c>
    </row>
    <row r="90" spans="1:5" s="11" customFormat="1">
      <c r="A90" s="20" t="s">
        <v>38</v>
      </c>
      <c r="E90" s="16">
        <v>5732.09</v>
      </c>
    </row>
    <row r="91" spans="1:5" s="11" customFormat="1">
      <c r="A91" s="20" t="s">
        <v>40</v>
      </c>
      <c r="E91" s="16">
        <v>15995</v>
      </c>
    </row>
    <row r="92" spans="1:5" s="11" customFormat="1" ht="13.5" thickBot="1">
      <c r="A92" s="20" t="s">
        <v>39</v>
      </c>
      <c r="E92" s="15">
        <v>6855</v>
      </c>
    </row>
    <row r="93" spans="1:5" s="11" customFormat="1" ht="13.5" thickBot="1">
      <c r="A93" s="22" t="s">
        <v>41</v>
      </c>
      <c r="B93" s="18"/>
      <c r="C93" s="18"/>
      <c r="D93" s="18"/>
      <c r="E93" s="24">
        <f>SUM(E85:E92)</f>
        <v>39420.119999999995</v>
      </c>
    </row>
    <row r="94" spans="1:5" s="11" customFormat="1" ht="13.5" thickBot="1">
      <c r="A94" s="22" t="s">
        <v>42</v>
      </c>
      <c r="B94" s="18"/>
      <c r="C94" s="18"/>
      <c r="D94" s="18"/>
      <c r="E94" s="24">
        <f>+E93+E83</f>
        <v>81168.609999999986</v>
      </c>
    </row>
    <row r="95" spans="1:5" s="11" customFormat="1" ht="13.5" thickBot="1">
      <c r="A95" s="22" t="s">
        <v>43</v>
      </c>
      <c r="B95" s="18"/>
      <c r="C95" s="18"/>
      <c r="D95" s="18"/>
      <c r="E95" s="25">
        <f>+E52-E94</f>
        <v>14187.670000000013</v>
      </c>
    </row>
    <row r="96" spans="1:5" s="11" customFormat="1" ht="13.5" thickTop="1">
      <c r="E96" s="16"/>
    </row>
    <row r="97" spans="1:7" s="11" customFormat="1">
      <c r="E97" s="16"/>
    </row>
    <row r="98" spans="1:7" s="11" customFormat="1">
      <c r="A98" s="91" t="s">
        <v>44</v>
      </c>
      <c r="B98" s="91"/>
      <c r="C98" s="91"/>
      <c r="D98" s="91"/>
      <c r="E98" s="91"/>
    </row>
    <row r="99" spans="1:7" s="11" customFormat="1">
      <c r="E99" s="16"/>
    </row>
    <row r="100" spans="1:7" s="11" customFormat="1">
      <c r="A100" s="11" t="s">
        <v>49</v>
      </c>
      <c r="E100" s="16">
        <f>56578.91</f>
        <v>56578.91</v>
      </c>
      <c r="F100" s="16"/>
    </row>
    <row r="101" spans="1:7" s="11" customFormat="1">
      <c r="A101" s="11" t="s">
        <v>52</v>
      </c>
      <c r="E101" s="16">
        <f>22911.5+39750</f>
        <v>62661.5</v>
      </c>
      <c r="F101" s="16"/>
      <c r="G101" s="16"/>
    </row>
    <row r="102" spans="1:7" s="11" customFormat="1" ht="13.5" thickBot="1">
      <c r="A102" s="11" t="s">
        <v>45</v>
      </c>
      <c r="E102" s="15">
        <f>43714.07-39750</f>
        <v>3964.0699999999997</v>
      </c>
      <c r="F102" s="16"/>
    </row>
    <row r="103" spans="1:7" s="11" customFormat="1" ht="13.5" thickBot="1">
      <c r="A103" s="11" t="s">
        <v>46</v>
      </c>
      <c r="E103" s="26">
        <f>SUM(E100:E102)</f>
        <v>123204.48000000001</v>
      </c>
    </row>
    <row r="104" spans="1:7" s="11" customFormat="1" ht="13.5" thickTop="1">
      <c r="E104" s="16"/>
    </row>
    <row r="105" spans="1:7">
      <c r="A105" s="3" t="s">
        <v>53</v>
      </c>
    </row>
    <row r="106" spans="1:7">
      <c r="A106" s="3" t="s">
        <v>54</v>
      </c>
    </row>
    <row r="107" spans="1:7">
      <c r="A107" s="3" t="s">
        <v>55</v>
      </c>
    </row>
  </sheetData>
  <mergeCells count="6">
    <mergeCell ref="A98:E98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1364A-50FF-4C3A-A0F5-CE8BA430E624}">
  <sheetPr>
    <pageSetUpPr fitToPage="1"/>
  </sheetPr>
  <dimension ref="A1:AB982"/>
  <sheetViews>
    <sheetView zoomScale="85" zoomScaleNormal="85" workbookViewId="0">
      <pane xSplit="5" ySplit="4" topLeftCell="F24" activePane="bottomRight" state="frozen"/>
      <selection pane="topRight" activeCell="F1" sqref="F1"/>
      <selection pane="bottomLeft" activeCell="A11" sqref="A11"/>
      <selection pane="bottomRight" activeCell="G19" sqref="G19"/>
    </sheetView>
  </sheetViews>
  <sheetFormatPr defaultColWidth="14.42578125" defaultRowHeight="12.75"/>
  <cols>
    <col min="1" max="1" width="11" style="3" customWidth="1"/>
    <col min="2" max="3" width="9.85546875" style="3" customWidth="1"/>
    <col min="4" max="4" width="14.140625" style="3" customWidth="1"/>
    <col min="5" max="5" width="16" style="3" customWidth="1"/>
    <col min="6" max="19" width="14.7109375" style="3" customWidth="1"/>
    <col min="20" max="25" width="8.85546875" style="3" customWidth="1"/>
    <col min="26" max="16384" width="14.42578125" style="3"/>
  </cols>
  <sheetData>
    <row r="1" spans="1:28" ht="12.75" customHeight="1">
      <c r="A1" s="95" t="s">
        <v>155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28" ht="12.75" customHeight="1">
      <c r="A2" s="95" t="s">
        <v>118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8" ht="12.75" customHeight="1">
      <c r="A3" s="95" t="s">
        <v>92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28" ht="25.5">
      <c r="A4" s="92" t="s">
        <v>83</v>
      </c>
      <c r="B4" s="93"/>
      <c r="C4" s="93"/>
      <c r="D4" s="93"/>
      <c r="E4" s="94"/>
      <c r="F4" s="53" t="s">
        <v>101</v>
      </c>
      <c r="G4" s="53" t="s">
        <v>102</v>
      </c>
      <c r="H4" s="53" t="s">
        <v>103</v>
      </c>
      <c r="I4" s="53" t="s">
        <v>104</v>
      </c>
      <c r="J4" s="53" t="s">
        <v>105</v>
      </c>
      <c r="K4" s="53" t="s">
        <v>106</v>
      </c>
      <c r="L4" s="53" t="s">
        <v>107</v>
      </c>
      <c r="M4" s="53" t="s">
        <v>93</v>
      </c>
      <c r="N4" s="53" t="s">
        <v>108</v>
      </c>
      <c r="O4" s="53" t="s">
        <v>109</v>
      </c>
      <c r="P4" s="53" t="s">
        <v>110</v>
      </c>
      <c r="Q4" s="53" t="s">
        <v>111</v>
      </c>
      <c r="R4" s="39" t="s">
        <v>65</v>
      </c>
      <c r="S4" s="39" t="s">
        <v>94</v>
      </c>
      <c r="T4" s="40"/>
      <c r="U4" s="40"/>
      <c r="V4" s="40"/>
      <c r="W4" s="40"/>
      <c r="X4" s="40"/>
      <c r="Y4" s="40"/>
      <c r="Z4" s="40"/>
      <c r="AA4" s="40"/>
      <c r="AB4" s="40"/>
    </row>
    <row r="5" spans="1:28" ht="12.75" customHeight="1">
      <c r="E5" s="41"/>
    </row>
    <row r="6" spans="1:28" ht="12.75" customHeight="1">
      <c r="A6" s="42" t="s">
        <v>62</v>
      </c>
      <c r="E6" s="4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>
      <c r="A7" s="44"/>
      <c r="E7" s="4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2.75" customHeight="1">
      <c r="A8" s="1" t="s">
        <v>112</v>
      </c>
      <c r="E8" s="2">
        <f>375*53</f>
        <v>19875</v>
      </c>
      <c r="F8" s="2">
        <v>0</v>
      </c>
      <c r="G8" s="2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f t="shared" ref="R8:R9" si="0">SUM(F8:Q8)</f>
        <v>0</v>
      </c>
      <c r="S8" s="2">
        <v>0</v>
      </c>
      <c r="T8" s="2"/>
      <c r="U8" s="2"/>
      <c r="V8" s="2"/>
      <c r="W8" s="2"/>
      <c r="X8" s="2"/>
      <c r="Y8" s="2"/>
      <c r="Z8" s="2"/>
      <c r="AA8" s="2"/>
      <c r="AB8" s="2"/>
    </row>
    <row r="9" spans="1:28" ht="12.75" customHeight="1">
      <c r="A9" s="1" t="s">
        <v>99</v>
      </c>
      <c r="E9" s="2">
        <v>0</v>
      </c>
      <c r="F9" s="2">
        <v>0</v>
      </c>
      <c r="G9" s="2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f t="shared" si="0"/>
        <v>0</v>
      </c>
      <c r="S9" s="2">
        <f t="shared" ref="S9" si="1">+E9-R9</f>
        <v>0</v>
      </c>
      <c r="T9" s="2"/>
      <c r="U9" s="2"/>
      <c r="V9" s="2"/>
      <c r="W9" s="2"/>
      <c r="X9" s="2"/>
      <c r="Y9" s="2"/>
      <c r="Z9" s="2"/>
      <c r="AA9" s="2"/>
      <c r="AB9" s="2"/>
    </row>
    <row r="10" spans="1:28" ht="12.75" customHeight="1" thickBot="1">
      <c r="B10" s="1" t="s">
        <v>100</v>
      </c>
      <c r="E10" s="45">
        <f>SUBTOTAL(9,E8:E9)</f>
        <v>19875</v>
      </c>
      <c r="F10" s="45">
        <f>SUBTOTAL(9,F8:F9)</f>
        <v>0</v>
      </c>
      <c r="G10" s="45">
        <f t="shared" ref="G10:S10" si="2">SUBTOTAL(9,G8:G9)</f>
        <v>0</v>
      </c>
      <c r="H10" s="45">
        <f t="shared" si="2"/>
        <v>0</v>
      </c>
      <c r="I10" s="45">
        <f t="shared" si="2"/>
        <v>0</v>
      </c>
      <c r="J10" s="45">
        <f t="shared" si="2"/>
        <v>0</v>
      </c>
      <c r="K10" s="45">
        <f t="shared" si="2"/>
        <v>0</v>
      </c>
      <c r="L10" s="45">
        <f t="shared" si="2"/>
        <v>0</v>
      </c>
      <c r="M10" s="45">
        <f t="shared" si="2"/>
        <v>0</v>
      </c>
      <c r="N10" s="45">
        <f t="shared" si="2"/>
        <v>0</v>
      </c>
      <c r="O10" s="45">
        <f t="shared" si="2"/>
        <v>0</v>
      </c>
      <c r="P10" s="45">
        <f t="shared" si="2"/>
        <v>0</v>
      </c>
      <c r="Q10" s="45">
        <f t="shared" si="2"/>
        <v>0</v>
      </c>
      <c r="R10" s="45">
        <f t="shared" si="2"/>
        <v>0</v>
      </c>
      <c r="S10" s="45">
        <f t="shared" si="2"/>
        <v>0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12.75" customHeight="1">
      <c r="E11" s="4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2.75" customHeight="1">
      <c r="A12" s="42" t="s">
        <v>95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2.75" customHeight="1">
      <c r="A13" s="4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2.75" customHeight="1">
      <c r="A14" s="1" t="s">
        <v>8</v>
      </c>
      <c r="E14" s="2">
        <v>2000</v>
      </c>
      <c r="F14" s="2">
        <v>0</v>
      </c>
      <c r="G14" s="2"/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f t="shared" ref="R14:R39" si="3">SUM(F14:Q14)</f>
        <v>0</v>
      </c>
      <c r="S14" s="2">
        <f t="shared" ref="S14:S39" si="4">+E14-R14</f>
        <v>2000</v>
      </c>
      <c r="T14" s="2"/>
      <c r="U14" s="2"/>
      <c r="V14" s="2"/>
      <c r="W14" s="2"/>
      <c r="X14" s="2"/>
      <c r="Y14" s="2"/>
      <c r="Z14" s="2"/>
      <c r="AA14" s="2"/>
      <c r="AB14" s="2"/>
    </row>
    <row r="15" spans="1:28" ht="12.75" customHeight="1">
      <c r="A15" s="1" t="s">
        <v>9</v>
      </c>
      <c r="E15" s="2">
        <v>2000</v>
      </c>
      <c r="F15" s="2">
        <v>0</v>
      </c>
      <c r="G15" s="2"/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f t="shared" si="3"/>
        <v>0</v>
      </c>
      <c r="S15" s="2">
        <f t="shared" si="4"/>
        <v>2000</v>
      </c>
      <c r="T15" s="2"/>
      <c r="U15" s="2"/>
      <c r="V15" s="2"/>
      <c r="W15" s="2"/>
      <c r="X15" s="2"/>
      <c r="Y15" s="2"/>
      <c r="Z15" s="2"/>
      <c r="AA15" s="2"/>
      <c r="AB15" s="2"/>
    </row>
    <row r="16" spans="1:28" ht="12.75" customHeight="1">
      <c r="A16" s="1" t="s">
        <v>10</v>
      </c>
      <c r="E16" s="2">
        <v>500</v>
      </c>
      <c r="F16" s="2">
        <v>0</v>
      </c>
      <c r="G16" s="2"/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f t="shared" si="3"/>
        <v>0</v>
      </c>
      <c r="S16" s="2">
        <f t="shared" si="4"/>
        <v>500</v>
      </c>
      <c r="T16" s="2"/>
      <c r="U16" s="2"/>
      <c r="V16" s="2"/>
      <c r="W16" s="2"/>
      <c r="X16" s="2"/>
      <c r="Y16" s="2"/>
      <c r="Z16" s="2"/>
      <c r="AA16" s="2"/>
      <c r="AB16" s="2"/>
    </row>
    <row r="17" spans="1:28" ht="12.75" customHeight="1">
      <c r="A17" s="1" t="s">
        <v>11</v>
      </c>
      <c r="E17" s="2">
        <v>100</v>
      </c>
      <c r="F17" s="2">
        <v>0</v>
      </c>
      <c r="G17" s="2"/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f t="shared" si="3"/>
        <v>0</v>
      </c>
      <c r="S17" s="2">
        <f t="shared" si="4"/>
        <v>100</v>
      </c>
      <c r="T17" s="2"/>
      <c r="U17" s="2"/>
      <c r="V17" s="2"/>
      <c r="W17" s="2"/>
      <c r="X17" s="2"/>
      <c r="Y17" s="2"/>
      <c r="Z17" s="2"/>
      <c r="AA17" s="2"/>
      <c r="AB17" s="2"/>
    </row>
    <row r="18" spans="1:28" ht="12.75" customHeight="1">
      <c r="A18" s="1" t="s">
        <v>12</v>
      </c>
      <c r="E18" s="2">
        <v>200</v>
      </c>
      <c r="F18" s="2">
        <v>0</v>
      </c>
      <c r="G18" s="2"/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f t="shared" si="3"/>
        <v>0</v>
      </c>
      <c r="S18" s="2">
        <f t="shared" si="4"/>
        <v>200</v>
      </c>
      <c r="T18" s="2"/>
      <c r="U18" s="2"/>
      <c r="V18" s="2"/>
      <c r="W18" s="2"/>
      <c r="X18" s="2"/>
      <c r="Y18" s="2"/>
      <c r="Z18" s="2"/>
      <c r="AA18" s="2"/>
      <c r="AB18" s="2"/>
    </row>
    <row r="19" spans="1:28" ht="12.75" customHeight="1">
      <c r="A19" s="1" t="s">
        <v>13</v>
      </c>
      <c r="E19" s="2">
        <v>100</v>
      </c>
      <c r="F19" s="2">
        <v>6</v>
      </c>
      <c r="G19" s="2">
        <v>6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f t="shared" si="3"/>
        <v>12</v>
      </c>
      <c r="S19" s="2">
        <f t="shared" si="4"/>
        <v>88</v>
      </c>
      <c r="T19" s="2"/>
      <c r="U19" s="2"/>
      <c r="V19" s="2"/>
      <c r="W19" s="2"/>
      <c r="X19" s="2"/>
      <c r="Y19" s="2"/>
      <c r="Z19" s="2"/>
      <c r="AA19" s="2"/>
      <c r="AB19" s="2"/>
    </row>
    <row r="20" spans="1:28" ht="12.75" customHeight="1">
      <c r="A20" s="1" t="s">
        <v>14</v>
      </c>
      <c r="E20" s="2">
        <v>440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f t="shared" si="3"/>
        <v>0</v>
      </c>
      <c r="S20" s="2">
        <f t="shared" si="4"/>
        <v>440</v>
      </c>
      <c r="T20" s="2"/>
      <c r="U20" s="2"/>
      <c r="V20" s="2"/>
      <c r="W20" s="2"/>
      <c r="X20" s="2"/>
      <c r="Y20" s="2"/>
      <c r="Z20" s="2"/>
      <c r="AA20" s="2"/>
      <c r="AB20" s="2"/>
    </row>
    <row r="21" spans="1:28" ht="12.75" customHeight="1">
      <c r="A21" s="1" t="s">
        <v>15</v>
      </c>
      <c r="E21" s="2">
        <v>500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f t="shared" si="3"/>
        <v>0</v>
      </c>
      <c r="S21" s="2">
        <f t="shared" si="4"/>
        <v>500</v>
      </c>
      <c r="T21" s="2"/>
      <c r="U21" s="2"/>
      <c r="V21" s="2"/>
      <c r="W21" s="2"/>
      <c r="X21" s="2"/>
      <c r="Y21" s="2"/>
      <c r="Z21" s="2"/>
      <c r="AA21" s="2"/>
      <c r="AB21" s="2"/>
    </row>
    <row r="22" spans="1:28" ht="12.75" customHeight="1">
      <c r="A22" s="1" t="s">
        <v>16</v>
      </c>
      <c r="E22" s="2">
        <v>6000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f t="shared" si="3"/>
        <v>0</v>
      </c>
      <c r="S22" s="2">
        <f t="shared" si="4"/>
        <v>6000</v>
      </c>
      <c r="T22" s="2"/>
      <c r="U22" s="2"/>
      <c r="V22" s="2"/>
      <c r="W22" s="2"/>
      <c r="X22" s="2"/>
      <c r="Y22" s="2"/>
      <c r="Z22" s="2"/>
      <c r="AA22" s="2"/>
      <c r="AB22" s="2"/>
    </row>
    <row r="23" spans="1:28" ht="12.75" customHeight="1">
      <c r="A23" s="1" t="s">
        <v>113</v>
      </c>
      <c r="E23" s="2">
        <v>35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f t="shared" si="3"/>
        <v>0</v>
      </c>
      <c r="S23" s="2">
        <f t="shared" si="4"/>
        <v>35</v>
      </c>
      <c r="T23" s="2"/>
      <c r="U23" s="2"/>
      <c r="V23" s="2"/>
      <c r="W23" s="2"/>
      <c r="X23" s="2"/>
      <c r="Y23" s="2"/>
      <c r="Z23" s="2"/>
      <c r="AA23" s="2"/>
      <c r="AB23" s="2"/>
    </row>
    <row r="24" spans="1:28" ht="12.75" customHeight="1">
      <c r="A24" s="1" t="s">
        <v>17</v>
      </c>
      <c r="E24" s="2">
        <v>100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f t="shared" si="3"/>
        <v>0</v>
      </c>
      <c r="S24" s="2">
        <f t="shared" si="4"/>
        <v>100</v>
      </c>
      <c r="T24" s="2"/>
      <c r="U24" s="2"/>
      <c r="V24" s="2"/>
      <c r="W24" s="2"/>
      <c r="X24" s="2"/>
      <c r="Y24" s="2"/>
      <c r="Z24" s="2"/>
      <c r="AA24" s="2"/>
      <c r="AB24" s="2"/>
    </row>
    <row r="25" spans="1:28" ht="12.75" customHeight="1">
      <c r="A25" s="1" t="s">
        <v>18</v>
      </c>
      <c r="E25" s="2">
        <v>500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f t="shared" si="3"/>
        <v>0</v>
      </c>
      <c r="S25" s="2">
        <f t="shared" si="4"/>
        <v>500</v>
      </c>
      <c r="T25" s="2"/>
      <c r="U25" s="2"/>
      <c r="V25" s="2"/>
      <c r="W25" s="2"/>
      <c r="X25" s="2"/>
      <c r="Y25" s="2"/>
      <c r="Z25" s="2"/>
      <c r="AA25" s="2"/>
      <c r="AB25" s="2"/>
    </row>
    <row r="26" spans="1:28" ht="12.75" customHeight="1">
      <c r="A26" s="1" t="s">
        <v>19</v>
      </c>
      <c r="E26" s="2">
        <v>1000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f t="shared" si="3"/>
        <v>0</v>
      </c>
      <c r="S26" s="2">
        <f t="shared" si="4"/>
        <v>1000</v>
      </c>
      <c r="T26" s="2"/>
      <c r="U26" s="2"/>
      <c r="V26" s="2"/>
      <c r="W26" s="2"/>
      <c r="X26" s="2"/>
      <c r="Y26" s="2"/>
      <c r="Z26" s="2"/>
      <c r="AA26" s="2"/>
      <c r="AB26" s="2"/>
    </row>
    <row r="27" spans="1:28" ht="12.75" customHeight="1">
      <c r="A27" s="1" t="s">
        <v>20</v>
      </c>
      <c r="E27" s="2">
        <v>150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f t="shared" si="3"/>
        <v>0</v>
      </c>
      <c r="S27" s="2">
        <f t="shared" si="4"/>
        <v>150</v>
      </c>
      <c r="T27" s="2"/>
      <c r="U27" s="2"/>
      <c r="V27" s="2"/>
      <c r="W27" s="2"/>
      <c r="X27" s="2"/>
      <c r="Y27" s="2"/>
      <c r="Z27" s="2"/>
      <c r="AA27" s="2"/>
      <c r="AB27" s="2"/>
    </row>
    <row r="28" spans="1:28" ht="12.75" customHeight="1">
      <c r="A28" s="1" t="s">
        <v>21</v>
      </c>
      <c r="E28" s="2">
        <v>750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f t="shared" si="3"/>
        <v>0</v>
      </c>
      <c r="S28" s="2">
        <f t="shared" si="4"/>
        <v>750</v>
      </c>
      <c r="T28" s="2"/>
      <c r="U28" s="2"/>
      <c r="V28" s="2"/>
      <c r="W28" s="2"/>
      <c r="X28" s="2"/>
      <c r="Y28" s="2"/>
      <c r="Z28" s="2"/>
      <c r="AA28" s="2"/>
      <c r="AB28" s="2"/>
    </row>
    <row r="29" spans="1:28" ht="12.75" customHeight="1">
      <c r="A29" s="1" t="s">
        <v>22</v>
      </c>
      <c r="E29" s="2">
        <v>750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f t="shared" si="3"/>
        <v>0</v>
      </c>
      <c r="S29" s="2">
        <f t="shared" si="4"/>
        <v>750</v>
      </c>
      <c r="T29" s="2"/>
      <c r="U29" s="2"/>
      <c r="V29" s="2"/>
      <c r="W29" s="2"/>
      <c r="X29" s="2"/>
      <c r="Y29" s="2"/>
      <c r="Z29" s="2"/>
      <c r="AA29" s="2"/>
      <c r="AB29" s="2"/>
    </row>
    <row r="30" spans="1:28" ht="12.75" customHeight="1">
      <c r="A30" s="1" t="s">
        <v>23</v>
      </c>
      <c r="E30" s="2">
        <v>200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f t="shared" si="3"/>
        <v>0</v>
      </c>
      <c r="S30" s="2">
        <f t="shared" si="4"/>
        <v>200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ht="12.75" customHeight="1">
      <c r="A31" s="1" t="s">
        <v>24</v>
      </c>
      <c r="E31" s="2">
        <v>1000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f t="shared" si="3"/>
        <v>0</v>
      </c>
      <c r="S31" s="2">
        <f t="shared" si="4"/>
        <v>1000</v>
      </c>
      <c r="T31" s="2"/>
      <c r="U31" s="2"/>
      <c r="V31" s="2"/>
      <c r="W31" s="2"/>
      <c r="X31" s="2"/>
      <c r="Y31" s="2"/>
      <c r="Z31" s="2"/>
      <c r="AA31" s="2"/>
      <c r="AB31" s="2"/>
    </row>
    <row r="32" spans="1:28" ht="12.75" customHeight="1">
      <c r="A32" s="1" t="s">
        <v>25</v>
      </c>
      <c r="E32" s="2">
        <v>100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f t="shared" si="3"/>
        <v>0</v>
      </c>
      <c r="S32" s="2">
        <f t="shared" si="4"/>
        <v>100</v>
      </c>
      <c r="T32" s="2"/>
      <c r="U32" s="2"/>
      <c r="V32" s="2"/>
      <c r="W32" s="2"/>
      <c r="X32" s="2"/>
      <c r="Y32" s="2"/>
      <c r="Z32" s="2"/>
      <c r="AA32" s="2"/>
      <c r="AB32" s="2"/>
    </row>
    <row r="33" spans="1:28" ht="12.75" customHeight="1">
      <c r="A33" s="1" t="s">
        <v>26</v>
      </c>
      <c r="E33" s="2">
        <v>650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f t="shared" si="3"/>
        <v>0</v>
      </c>
      <c r="S33" s="2">
        <f t="shared" si="4"/>
        <v>650</v>
      </c>
      <c r="T33" s="2"/>
      <c r="U33" s="2"/>
      <c r="V33" s="2"/>
      <c r="W33" s="2"/>
      <c r="X33" s="2"/>
      <c r="Y33" s="2"/>
      <c r="Z33" s="2"/>
      <c r="AA33" s="2"/>
      <c r="AB33" s="2"/>
    </row>
    <row r="34" spans="1:28" ht="12.75" customHeight="1">
      <c r="A34" s="1" t="s">
        <v>27</v>
      </c>
      <c r="E34" s="2">
        <v>100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f t="shared" si="3"/>
        <v>0</v>
      </c>
      <c r="S34" s="2">
        <f t="shared" si="4"/>
        <v>100</v>
      </c>
      <c r="T34" s="2"/>
      <c r="U34" s="2"/>
      <c r="V34" s="2"/>
      <c r="W34" s="2"/>
      <c r="X34" s="2"/>
      <c r="Y34" s="2"/>
      <c r="Z34" s="2"/>
      <c r="AA34" s="2"/>
      <c r="AB34" s="2"/>
    </row>
    <row r="35" spans="1:28" ht="12.75" customHeight="1">
      <c r="A35" s="1" t="s">
        <v>28</v>
      </c>
      <c r="E35" s="2">
        <v>400</v>
      </c>
      <c r="F35" s="2">
        <v>288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f t="shared" si="3"/>
        <v>288</v>
      </c>
      <c r="S35" s="2">
        <f t="shared" si="4"/>
        <v>112</v>
      </c>
      <c r="T35" s="2"/>
      <c r="U35" s="2"/>
      <c r="V35" s="2"/>
      <c r="W35" s="2"/>
      <c r="X35" s="2"/>
      <c r="Y35" s="2"/>
      <c r="Z35" s="2"/>
      <c r="AA35" s="2"/>
      <c r="AB35" s="2"/>
    </row>
    <row r="36" spans="1:28" ht="13.5" customHeight="1">
      <c r="A36" s="1" t="s">
        <v>96</v>
      </c>
      <c r="E36" s="2">
        <v>800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f t="shared" si="3"/>
        <v>0</v>
      </c>
      <c r="S36" s="2">
        <f t="shared" si="4"/>
        <v>800</v>
      </c>
      <c r="T36" s="2"/>
      <c r="U36" s="2"/>
      <c r="V36" s="2"/>
      <c r="W36" s="2"/>
      <c r="X36" s="2"/>
      <c r="Y36" s="2"/>
      <c r="Z36" s="2"/>
      <c r="AA36" s="2"/>
      <c r="AB36" s="2"/>
    </row>
    <row r="37" spans="1:28" ht="13.5" customHeight="1">
      <c r="A37" s="1" t="s">
        <v>30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f t="shared" si="3"/>
        <v>0</v>
      </c>
      <c r="S37" s="2">
        <f t="shared" si="4"/>
        <v>0</v>
      </c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customHeight="1">
      <c r="A38" s="1" t="s">
        <v>31</v>
      </c>
      <c r="E38" s="2">
        <v>1000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f t="shared" si="3"/>
        <v>0</v>
      </c>
      <c r="S38" s="2">
        <f t="shared" si="4"/>
        <v>1000</v>
      </c>
      <c r="T38" s="2"/>
      <c r="U38" s="2"/>
      <c r="V38" s="2"/>
      <c r="W38" s="2"/>
      <c r="X38" s="2"/>
      <c r="Y38" s="2"/>
      <c r="Z38" s="2"/>
      <c r="AA38" s="2"/>
      <c r="AB38" s="2"/>
    </row>
    <row r="39" spans="1:28" ht="12" customHeight="1">
      <c r="A39" s="1" t="s">
        <v>29</v>
      </c>
      <c r="E39" s="2">
        <v>500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f t="shared" si="3"/>
        <v>0</v>
      </c>
      <c r="S39" s="2">
        <f t="shared" si="4"/>
        <v>500</v>
      </c>
      <c r="T39" s="2"/>
      <c r="U39" s="2"/>
      <c r="V39" s="2"/>
      <c r="W39" s="2"/>
      <c r="X39" s="2"/>
      <c r="Y39" s="2"/>
      <c r="Z39" s="2"/>
      <c r="AA39" s="2"/>
      <c r="AB39" s="2"/>
    </row>
    <row r="40" spans="1:28" ht="12.75" customHeight="1"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customHeight="1" thickBot="1">
      <c r="A41" s="36" t="s">
        <v>97</v>
      </c>
      <c r="E41" s="45">
        <f>SUBTOTAL(9,E14:E40)</f>
        <v>19875</v>
      </c>
      <c r="F41" s="45">
        <f t="shared" ref="F41:S41" si="5">SUBTOTAL(9,F14:F40)</f>
        <v>294</v>
      </c>
      <c r="G41" s="45">
        <f t="shared" si="5"/>
        <v>6</v>
      </c>
      <c r="H41" s="45">
        <f t="shared" si="5"/>
        <v>0</v>
      </c>
      <c r="I41" s="45">
        <f t="shared" si="5"/>
        <v>0</v>
      </c>
      <c r="J41" s="45">
        <f t="shared" si="5"/>
        <v>0</v>
      </c>
      <c r="K41" s="45">
        <f t="shared" si="5"/>
        <v>0</v>
      </c>
      <c r="L41" s="45">
        <f t="shared" si="5"/>
        <v>0</v>
      </c>
      <c r="M41" s="45">
        <f t="shared" si="5"/>
        <v>0</v>
      </c>
      <c r="N41" s="45">
        <f t="shared" si="5"/>
        <v>0</v>
      </c>
      <c r="O41" s="45">
        <f t="shared" si="5"/>
        <v>0</v>
      </c>
      <c r="P41" s="45">
        <f t="shared" si="5"/>
        <v>0</v>
      </c>
      <c r="Q41" s="45">
        <f t="shared" si="5"/>
        <v>0</v>
      </c>
      <c r="R41" s="45">
        <f t="shared" si="5"/>
        <v>300</v>
      </c>
      <c r="S41" s="45">
        <f t="shared" si="5"/>
        <v>19575</v>
      </c>
      <c r="T41" s="2"/>
      <c r="U41" s="2"/>
      <c r="V41" s="2"/>
      <c r="W41" s="2"/>
      <c r="X41" s="2"/>
      <c r="Y41" s="2"/>
      <c r="Z41" s="2"/>
      <c r="AA41" s="2"/>
      <c r="AB41" s="2"/>
    </row>
    <row r="42" spans="1:28" ht="15" customHeight="1">
      <c r="A42" s="44"/>
      <c r="B42" s="44"/>
      <c r="C42" s="44"/>
      <c r="D42" s="44"/>
      <c r="E42" s="46"/>
      <c r="F42" s="46"/>
      <c r="G42" s="46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>
      <c r="D43" s="4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>
      <c r="A44" s="48" t="s">
        <v>98</v>
      </c>
      <c r="B44" s="49"/>
      <c r="C44" s="48"/>
      <c r="E44" s="2"/>
      <c r="F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>
      <c r="C45" s="50"/>
      <c r="D45" s="51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>
      <c r="A46" s="10"/>
      <c r="E46" s="2"/>
      <c r="F46" s="2"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>
      <c r="A47" s="10"/>
      <c r="E47" s="2"/>
      <c r="F47" s="2"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>
      <c r="A48" s="10"/>
      <c r="E48" s="2"/>
      <c r="F48" s="2">
        <v>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6" ht="15.75" customHeight="1">
      <c r="A49" s="10"/>
      <c r="F49" s="2">
        <v>0</v>
      </c>
    </row>
    <row r="50" spans="1:6" ht="15.75" customHeight="1">
      <c r="A50" s="10"/>
      <c r="F50" s="2">
        <v>0</v>
      </c>
    </row>
    <row r="51" spans="1:6" ht="15.75" customHeight="1">
      <c r="A51" s="10"/>
      <c r="F51" s="2">
        <v>0</v>
      </c>
    </row>
    <row r="52" spans="1:6" ht="15.75" customHeight="1">
      <c r="F52" s="2"/>
    </row>
    <row r="53" spans="1:6" ht="15.75" customHeight="1" thickBot="1">
      <c r="F53" s="52">
        <f>SUM(F46:F52)</f>
        <v>0</v>
      </c>
    </row>
    <row r="54" spans="1:6" ht="15.75" customHeight="1" thickTop="1"/>
    <row r="55" spans="1:6" ht="15.75" customHeight="1"/>
    <row r="56" spans="1:6" ht="15.75" customHeight="1"/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4">
    <mergeCell ref="A4:E4"/>
    <mergeCell ref="A1:S1"/>
    <mergeCell ref="A2:S2"/>
    <mergeCell ref="A3:S3"/>
  </mergeCells>
  <conditionalFormatting sqref="E40">
    <cfRule type="cellIs" dxfId="1" priority="1" stopIfTrue="1" operator="lessThan">
      <formula>0</formula>
    </cfRule>
  </conditionalFormatting>
  <pageMargins left="0.7" right="0.7" top="0.75" bottom="0.75" header="0.3" footer="0.3"/>
  <pageSetup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C27A1-17E1-44BB-AE1C-5E8636FCD2BC}">
  <sheetPr>
    <pageSetUpPr fitToPage="1"/>
  </sheetPr>
  <dimension ref="A1:U1000"/>
  <sheetViews>
    <sheetView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H5" sqref="H5"/>
    </sheetView>
  </sheetViews>
  <sheetFormatPr defaultColWidth="14.42578125" defaultRowHeight="12.75"/>
  <cols>
    <col min="1" max="1" width="8.85546875" style="3" customWidth="1"/>
    <col min="2" max="2" width="13.85546875" style="3" customWidth="1"/>
    <col min="3" max="3" width="11.85546875" style="3" customWidth="1"/>
    <col min="4" max="4" width="11.28515625" style="3" customWidth="1"/>
    <col min="5" max="5" width="16" style="3" customWidth="1"/>
    <col min="6" max="6" width="7.42578125" style="3" customWidth="1"/>
    <col min="7" max="20" width="14.7109375" style="3" customWidth="1"/>
    <col min="21" max="27" width="8.85546875" style="3" customWidth="1"/>
    <col min="28" max="16384" width="14.42578125" style="3"/>
  </cols>
  <sheetData>
    <row r="1" spans="1:21" ht="15.75" customHeight="1">
      <c r="A1" s="96" t="s">
        <v>127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1" ht="15.75" customHeight="1">
      <c r="A2" s="95" t="s">
        <v>118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1" ht="15.75" customHeight="1">
      <c r="A3" s="95" t="s">
        <v>115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</row>
    <row r="4" spans="1:21" ht="25.5">
      <c r="E4" s="41" t="s">
        <v>83</v>
      </c>
      <c r="G4" s="53" t="s">
        <v>101</v>
      </c>
      <c r="H4" s="53" t="s">
        <v>102</v>
      </c>
      <c r="I4" s="53" t="s">
        <v>103</v>
      </c>
      <c r="J4" s="53" t="s">
        <v>104</v>
      </c>
      <c r="K4" s="53" t="s">
        <v>105</v>
      </c>
      <c r="L4" s="53" t="s">
        <v>106</v>
      </c>
      <c r="M4" s="53" t="s">
        <v>107</v>
      </c>
      <c r="N4" s="53" t="s">
        <v>93</v>
      </c>
      <c r="O4" s="53" t="s">
        <v>108</v>
      </c>
      <c r="P4" s="53" t="s">
        <v>109</v>
      </c>
      <c r="Q4" s="53" t="s">
        <v>110</v>
      </c>
      <c r="R4" s="53" t="s">
        <v>111</v>
      </c>
      <c r="S4" s="38" t="s">
        <v>65</v>
      </c>
      <c r="T4" s="39" t="s">
        <v>94</v>
      </c>
    </row>
    <row r="5" spans="1:21" ht="15" customHeight="1">
      <c r="E5" s="41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  <c r="S5" s="57"/>
      <c r="T5" s="57"/>
    </row>
    <row r="6" spans="1:21" ht="15" customHeight="1">
      <c r="A6" s="1" t="s">
        <v>33</v>
      </c>
      <c r="E6" s="2">
        <v>2500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f t="shared" ref="S6:S13" si="0">SUM(G6:R6)</f>
        <v>0</v>
      </c>
      <c r="T6" s="2">
        <f t="shared" ref="T6:T13" si="1">+E6-S6</f>
        <v>2500</v>
      </c>
    </row>
    <row r="7" spans="1:21" ht="15" customHeight="1">
      <c r="A7" s="1" t="s">
        <v>34</v>
      </c>
      <c r="E7" s="2">
        <v>2750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f t="shared" si="0"/>
        <v>0</v>
      </c>
      <c r="T7" s="2">
        <f t="shared" si="1"/>
        <v>2750</v>
      </c>
    </row>
    <row r="8" spans="1:21" ht="15" customHeight="1">
      <c r="A8" s="1" t="s">
        <v>35</v>
      </c>
      <c r="E8" s="2">
        <v>2000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f t="shared" si="0"/>
        <v>0</v>
      </c>
      <c r="T8" s="2">
        <f t="shared" si="1"/>
        <v>2000</v>
      </c>
    </row>
    <row r="9" spans="1:21" ht="15" customHeight="1">
      <c r="A9" s="1" t="s">
        <v>36</v>
      </c>
      <c r="E9" s="2">
        <v>950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f t="shared" si="0"/>
        <v>0</v>
      </c>
      <c r="T9" s="2">
        <f t="shared" si="1"/>
        <v>950</v>
      </c>
    </row>
    <row r="10" spans="1:21" ht="15" customHeight="1">
      <c r="A10" s="1" t="s">
        <v>37</v>
      </c>
      <c r="E10" s="2">
        <v>1000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f t="shared" si="0"/>
        <v>0</v>
      </c>
      <c r="T10" s="2">
        <f t="shared" si="1"/>
        <v>1000</v>
      </c>
    </row>
    <row r="11" spans="1:21" ht="15" customHeight="1">
      <c r="A11" s="1" t="s">
        <v>38</v>
      </c>
      <c r="E11" s="2">
        <v>8800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f t="shared" si="0"/>
        <v>0</v>
      </c>
      <c r="T11" s="2">
        <f t="shared" si="1"/>
        <v>8800</v>
      </c>
      <c r="U11" s="2">
        <f>+S11+S10</f>
        <v>0</v>
      </c>
    </row>
    <row r="12" spans="1:21" ht="15" customHeight="1">
      <c r="A12" s="1" t="s">
        <v>116</v>
      </c>
      <c r="E12" s="58">
        <v>15000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f t="shared" si="0"/>
        <v>0</v>
      </c>
      <c r="T12" s="2">
        <f t="shared" si="1"/>
        <v>15000</v>
      </c>
      <c r="U12" s="37"/>
    </row>
    <row r="13" spans="1:21" ht="15" customHeight="1">
      <c r="A13" s="1" t="s">
        <v>117</v>
      </c>
      <c r="E13" s="2">
        <v>6750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f t="shared" si="0"/>
        <v>0</v>
      </c>
      <c r="T13" s="2">
        <f t="shared" si="1"/>
        <v>6750</v>
      </c>
    </row>
    <row r="14" spans="1:21" ht="15" customHeight="1" thickBot="1">
      <c r="A14" s="1"/>
      <c r="E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1" ht="15" customHeight="1" thickBot="1">
      <c r="E15" s="59">
        <f>SUM(E6:E13)</f>
        <v>39750</v>
      </c>
      <c r="G15" s="59">
        <f t="shared" ref="G15:T15" si="2">SUM(G6:G13)</f>
        <v>0</v>
      </c>
      <c r="H15" s="59">
        <f t="shared" si="2"/>
        <v>0</v>
      </c>
      <c r="I15" s="59">
        <f t="shared" si="2"/>
        <v>0</v>
      </c>
      <c r="J15" s="59">
        <f t="shared" si="2"/>
        <v>0</v>
      </c>
      <c r="K15" s="59">
        <f t="shared" si="2"/>
        <v>0</v>
      </c>
      <c r="L15" s="59">
        <f t="shared" si="2"/>
        <v>0</v>
      </c>
      <c r="M15" s="59">
        <f t="shared" si="2"/>
        <v>0</v>
      </c>
      <c r="N15" s="59">
        <f t="shared" si="2"/>
        <v>0</v>
      </c>
      <c r="O15" s="59">
        <f t="shared" si="2"/>
        <v>0</v>
      </c>
      <c r="P15" s="59">
        <f t="shared" si="2"/>
        <v>0</v>
      </c>
      <c r="Q15" s="59">
        <f t="shared" si="2"/>
        <v>0</v>
      </c>
      <c r="R15" s="59">
        <f t="shared" si="2"/>
        <v>0</v>
      </c>
      <c r="S15" s="59">
        <f t="shared" si="2"/>
        <v>0</v>
      </c>
      <c r="T15" s="59">
        <f t="shared" si="2"/>
        <v>39750</v>
      </c>
    </row>
    <row r="16" spans="1:21" ht="15" customHeight="1" thickTop="1"/>
    <row r="17" spans="1:19" ht="15" customHeight="1">
      <c r="S17" s="37"/>
    </row>
    <row r="18" spans="1:19" ht="15" customHeight="1">
      <c r="B18" s="1"/>
      <c r="C18" s="60"/>
      <c r="S18" s="2"/>
    </row>
    <row r="19" spans="1:19" ht="15" customHeight="1">
      <c r="A19" s="1"/>
      <c r="C19" s="47"/>
      <c r="D19" s="61"/>
    </row>
    <row r="20" spans="1:19" ht="15" customHeight="1">
      <c r="A20" s="1"/>
      <c r="C20" s="47"/>
      <c r="D20" s="61"/>
      <c r="E20" s="62"/>
    </row>
    <row r="21" spans="1:19" ht="15" customHeight="1">
      <c r="A21" s="42"/>
      <c r="C21" s="47"/>
      <c r="D21" s="63"/>
    </row>
    <row r="22" spans="1:19" ht="15" customHeight="1">
      <c r="A22" s="64"/>
      <c r="C22" s="47"/>
    </row>
    <row r="23" spans="1:19" ht="15" customHeight="1">
      <c r="D23" s="47"/>
    </row>
    <row r="24" spans="1:19" ht="15" customHeight="1"/>
    <row r="25" spans="1:19" ht="15" customHeight="1">
      <c r="D25" s="47"/>
    </row>
    <row r="26" spans="1:19" ht="15" customHeight="1"/>
    <row r="27" spans="1:19" ht="15" customHeight="1"/>
    <row r="28" spans="1:19" ht="15" customHeight="1"/>
    <row r="29" spans="1:19" ht="15" customHeight="1"/>
    <row r="30" spans="1:19" ht="15" customHeight="1"/>
    <row r="31" spans="1:19" ht="15" customHeight="1"/>
    <row r="32" spans="1:19" ht="15" customHeight="1"/>
    <row r="33" ht="15" customHeight="1"/>
    <row r="34" ht="15" customHeight="1"/>
    <row r="35" ht="15" customHeight="1"/>
    <row r="36" ht="1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</sheetData>
  <mergeCells count="3">
    <mergeCell ref="A1:T1"/>
    <mergeCell ref="A2:T2"/>
    <mergeCell ref="A3:T3"/>
  </mergeCells>
  <pageMargins left="0.7" right="0.7" top="0.75" bottom="0.75" header="0.3" footer="0.3"/>
  <pageSetup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F2F9-BB54-4004-8D18-555743906200}">
  <sheetPr>
    <pageSetUpPr fitToPage="1"/>
  </sheetPr>
  <dimension ref="A1:O17"/>
  <sheetViews>
    <sheetView tabSelected="1" workbookViewId="0">
      <pane ySplit="5" topLeftCell="A6" activePane="bottomLeft" state="frozen"/>
      <selection pane="bottomLeft" activeCell="C8" sqref="C8"/>
    </sheetView>
  </sheetViews>
  <sheetFormatPr defaultRowHeight="12.75"/>
  <cols>
    <col min="1" max="1" width="18.85546875" style="3" customWidth="1"/>
    <col min="2" max="2" width="18.5703125" style="3" customWidth="1"/>
    <col min="3" max="3" width="12" style="3" customWidth="1"/>
    <col min="4" max="4" width="17.5703125" style="3" customWidth="1"/>
    <col min="5" max="13" width="11.7109375" style="3" customWidth="1"/>
    <col min="14" max="14" width="10" style="3" bestFit="1" customWidth="1"/>
    <col min="15" max="16384" width="9.140625" style="3"/>
  </cols>
  <sheetData>
    <row r="1" spans="1:15">
      <c r="A1" s="98" t="s">
        <v>127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5">
      <c r="A2" s="98" t="s">
        <v>128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5">
      <c r="A3" s="4"/>
    </row>
    <row r="4" spans="1:15" ht="13.5" thickBot="1">
      <c r="A4" s="4"/>
      <c r="G4" s="97" t="s">
        <v>158</v>
      </c>
      <c r="H4" s="97"/>
      <c r="I4" s="97"/>
      <c r="J4" s="97"/>
      <c r="K4" s="97"/>
      <c r="L4" s="97"/>
    </row>
    <row r="5" spans="1:15" ht="25.5">
      <c r="A5" s="4"/>
      <c r="B5" s="72"/>
      <c r="C5" s="72"/>
      <c r="D5" s="72"/>
      <c r="E5" s="73" t="s">
        <v>129</v>
      </c>
      <c r="F5" s="73" t="s">
        <v>130</v>
      </c>
      <c r="G5" s="74" t="s">
        <v>159</v>
      </c>
      <c r="H5" s="74" t="s">
        <v>160</v>
      </c>
      <c r="I5" s="74" t="s">
        <v>161</v>
      </c>
      <c r="J5" s="74" t="s">
        <v>162</v>
      </c>
      <c r="K5" s="74" t="s">
        <v>163</v>
      </c>
      <c r="L5" s="74" t="s">
        <v>163</v>
      </c>
      <c r="M5" s="72"/>
      <c r="N5" s="72"/>
      <c r="O5" s="72"/>
    </row>
    <row r="6" spans="1:15">
      <c r="A6" s="75" t="s">
        <v>133</v>
      </c>
      <c r="B6" s="75" t="s">
        <v>131</v>
      </c>
      <c r="C6" s="75" t="s">
        <v>134</v>
      </c>
      <c r="D6" s="75" t="s">
        <v>132</v>
      </c>
      <c r="E6" s="76"/>
      <c r="F6" s="77" t="s">
        <v>135</v>
      </c>
      <c r="G6" s="2">
        <v>0</v>
      </c>
      <c r="H6" s="78">
        <v>2500</v>
      </c>
      <c r="I6" s="78">
        <v>0</v>
      </c>
      <c r="J6" s="78">
        <v>0</v>
      </c>
      <c r="K6" s="78"/>
      <c r="L6" s="78">
        <v>0</v>
      </c>
      <c r="M6" s="78"/>
      <c r="N6" s="72"/>
      <c r="O6" s="72"/>
    </row>
    <row r="7" spans="1:15">
      <c r="A7" s="75" t="s">
        <v>136</v>
      </c>
      <c r="B7" s="75" t="s">
        <v>164</v>
      </c>
      <c r="C7" s="75" t="s">
        <v>138</v>
      </c>
      <c r="D7" s="75" t="s">
        <v>132</v>
      </c>
      <c r="E7" s="76" t="s">
        <v>139</v>
      </c>
      <c r="F7" s="77" t="s">
        <v>140</v>
      </c>
      <c r="G7" s="2">
        <v>0</v>
      </c>
      <c r="H7" s="78">
        <v>2500</v>
      </c>
      <c r="I7" s="78">
        <v>2500</v>
      </c>
      <c r="J7" s="78">
        <v>0</v>
      </c>
      <c r="K7" s="78">
        <v>0</v>
      </c>
      <c r="L7" s="78">
        <v>0</v>
      </c>
      <c r="M7" s="78"/>
      <c r="N7" s="72"/>
      <c r="O7" s="72"/>
    </row>
    <row r="8" spans="1:15">
      <c r="A8" s="75" t="s">
        <v>141</v>
      </c>
      <c r="B8" s="75" t="s">
        <v>137</v>
      </c>
      <c r="C8" s="75" t="s">
        <v>143</v>
      </c>
      <c r="D8" s="75" t="s">
        <v>144</v>
      </c>
      <c r="E8" s="76" t="s">
        <v>145</v>
      </c>
      <c r="F8" s="77" t="s">
        <v>146</v>
      </c>
      <c r="G8" s="78">
        <v>0</v>
      </c>
      <c r="H8" s="78">
        <v>2500</v>
      </c>
      <c r="I8" s="78">
        <v>2500</v>
      </c>
      <c r="J8" s="78">
        <v>2500</v>
      </c>
      <c r="K8" s="78">
        <v>0</v>
      </c>
      <c r="L8" s="78">
        <v>0</v>
      </c>
      <c r="M8" s="78"/>
      <c r="N8" s="72"/>
      <c r="O8" s="72"/>
    </row>
    <row r="9" spans="1:15">
      <c r="A9" s="75" t="s">
        <v>141</v>
      </c>
      <c r="B9" s="75" t="s">
        <v>142</v>
      </c>
      <c r="C9" s="75" t="s">
        <v>147</v>
      </c>
      <c r="D9" s="75" t="s">
        <v>132</v>
      </c>
      <c r="E9" s="76" t="s">
        <v>145</v>
      </c>
      <c r="F9" s="77" t="s">
        <v>146</v>
      </c>
      <c r="G9" s="78"/>
      <c r="H9" s="78">
        <v>2500</v>
      </c>
      <c r="I9" s="78">
        <v>2500</v>
      </c>
      <c r="J9" s="78">
        <v>2500</v>
      </c>
      <c r="K9" s="78">
        <v>0</v>
      </c>
      <c r="L9" s="78">
        <v>0</v>
      </c>
      <c r="M9" s="78"/>
      <c r="N9" s="72"/>
      <c r="O9" s="72"/>
    </row>
    <row r="10" spans="1:15">
      <c r="A10" s="75"/>
      <c r="B10" s="75"/>
      <c r="C10" s="75"/>
      <c r="D10" s="75"/>
      <c r="E10" s="76"/>
      <c r="F10" s="77"/>
      <c r="G10" s="2"/>
      <c r="H10" s="78"/>
      <c r="I10" s="78"/>
      <c r="J10" s="79"/>
      <c r="K10" s="79"/>
      <c r="L10" s="79"/>
      <c r="M10" s="78"/>
      <c r="N10" s="72"/>
      <c r="O10" s="72"/>
    </row>
    <row r="11" spans="1:15" ht="13.5" thickBot="1">
      <c r="A11" s="80" t="s">
        <v>148</v>
      </c>
      <c r="B11" s="75"/>
      <c r="C11" s="75"/>
      <c r="D11" s="75"/>
      <c r="E11" s="76"/>
      <c r="F11" s="77"/>
      <c r="G11" s="81">
        <f>SUM(G6:G10)</f>
        <v>0</v>
      </c>
      <c r="H11" s="81">
        <f>SUM(H6:H10)</f>
        <v>10000</v>
      </c>
      <c r="I11" s="81">
        <f>SUM(I6:I10)</f>
        <v>7500</v>
      </c>
      <c r="J11" s="81">
        <f>SUM(J6:J10)</f>
        <v>5000</v>
      </c>
      <c r="K11" s="81">
        <f>SUM(K6:K10)</f>
        <v>0</v>
      </c>
      <c r="L11" s="81">
        <f>SUM(L6:L10)</f>
        <v>0</v>
      </c>
      <c r="M11" s="78"/>
      <c r="N11" s="78"/>
      <c r="O11" s="72"/>
    </row>
    <row r="12" spans="1:15">
      <c r="A12" s="75"/>
      <c r="B12" s="75"/>
      <c r="C12" s="75"/>
      <c r="D12" s="75"/>
      <c r="E12" s="76"/>
      <c r="F12" s="77"/>
      <c r="G12" s="2"/>
      <c r="H12" s="78"/>
      <c r="I12" s="78"/>
      <c r="J12" s="79"/>
      <c r="K12" s="79"/>
      <c r="L12" s="79"/>
      <c r="M12" s="78"/>
      <c r="N12" s="78"/>
      <c r="O12" s="72"/>
    </row>
    <row r="13" spans="1:15">
      <c r="A13" s="75" t="s">
        <v>149</v>
      </c>
      <c r="B13" s="75" t="s">
        <v>142</v>
      </c>
      <c r="C13" s="75" t="s">
        <v>150</v>
      </c>
      <c r="D13" s="75" t="s">
        <v>144</v>
      </c>
      <c r="E13" s="76" t="s">
        <v>151</v>
      </c>
      <c r="F13" s="77" t="s">
        <v>152</v>
      </c>
      <c r="G13" s="78"/>
      <c r="H13" s="78">
        <v>2500</v>
      </c>
      <c r="I13" s="78">
        <v>2500</v>
      </c>
      <c r="J13" s="78">
        <v>2500</v>
      </c>
      <c r="K13" s="78">
        <v>2500</v>
      </c>
      <c r="L13" s="78">
        <v>0</v>
      </c>
      <c r="M13" s="78"/>
      <c r="N13" s="72"/>
      <c r="O13" s="72"/>
    </row>
    <row r="14" spans="1:15">
      <c r="A14" s="75" t="s">
        <v>149</v>
      </c>
      <c r="B14" s="75" t="s">
        <v>142</v>
      </c>
      <c r="C14" s="75" t="s">
        <v>153</v>
      </c>
      <c r="D14" s="75" t="s">
        <v>132</v>
      </c>
      <c r="E14" s="76" t="s">
        <v>151</v>
      </c>
      <c r="F14" s="77" t="s">
        <v>152</v>
      </c>
      <c r="G14" s="78"/>
      <c r="H14" s="78">
        <v>2500</v>
      </c>
      <c r="I14" s="78">
        <v>2500</v>
      </c>
      <c r="J14" s="78">
        <v>2500</v>
      </c>
      <c r="K14" s="78">
        <v>2500</v>
      </c>
      <c r="L14" s="78">
        <v>0</v>
      </c>
      <c r="M14" s="78"/>
      <c r="N14" s="72"/>
      <c r="O14" s="72"/>
    </row>
    <row r="15" spans="1:15">
      <c r="A15" s="75"/>
      <c r="B15" s="75"/>
      <c r="C15" s="75"/>
      <c r="D15" s="75"/>
      <c r="E15" s="75"/>
      <c r="F15" s="77"/>
      <c r="G15" s="78"/>
      <c r="H15" s="78"/>
      <c r="I15" s="79">
        <v>0</v>
      </c>
      <c r="J15" s="79"/>
      <c r="K15" s="78"/>
      <c r="L15" s="78"/>
      <c r="M15" s="78"/>
      <c r="N15" s="72"/>
      <c r="O15" s="72"/>
    </row>
    <row r="16" spans="1:15">
      <c r="A16" s="75"/>
      <c r="B16" s="75"/>
      <c r="C16" s="75"/>
      <c r="D16" s="75"/>
      <c r="E16" s="75"/>
      <c r="F16" s="77"/>
      <c r="G16" s="78"/>
      <c r="H16" s="78"/>
      <c r="I16" s="79"/>
      <c r="J16" s="79"/>
      <c r="K16" s="78"/>
      <c r="L16" s="78"/>
      <c r="M16" s="78"/>
      <c r="N16" s="72"/>
      <c r="O16" s="72"/>
    </row>
    <row r="17" spans="1:13" ht="13.5" thickBot="1">
      <c r="A17" s="80" t="s">
        <v>154</v>
      </c>
      <c r="B17" s="72"/>
      <c r="C17" s="72"/>
      <c r="D17" s="72"/>
      <c r="E17" s="72"/>
      <c r="F17" s="82"/>
      <c r="G17" s="81">
        <f>SUM(G6:G15)</f>
        <v>0</v>
      </c>
      <c r="H17" s="81">
        <f>SUM(H11:H16)</f>
        <v>15000</v>
      </c>
      <c r="I17" s="81">
        <f>SUM(I11:I16)</f>
        <v>12500</v>
      </c>
      <c r="J17" s="81">
        <f>SUM(J11:J16)</f>
        <v>10000</v>
      </c>
      <c r="K17" s="81">
        <f>SUM(K11:K16)</f>
        <v>5000</v>
      </c>
      <c r="L17" s="81">
        <f>SUM(L11:L16)</f>
        <v>0</v>
      </c>
      <c r="M17" s="2"/>
    </row>
  </sheetData>
  <mergeCells count="3">
    <mergeCell ref="G4:L4"/>
    <mergeCell ref="A1:L1"/>
    <mergeCell ref="A2:L2"/>
  </mergeCells>
  <conditionalFormatting sqref="F6:F16">
    <cfRule type="cellIs" dxfId="0" priority="2" stopIfTrue="1" operator="lessThan">
      <formula>0</formula>
    </cfRule>
  </conditionalFormatting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Operating</vt:lpstr>
      <vt:lpstr>Regular Restricted</vt:lpstr>
      <vt:lpstr>Special Restricted</vt:lpstr>
      <vt:lpstr>Operating Budget</vt:lpstr>
      <vt:lpstr>Program Budget</vt:lpstr>
      <vt:lpstr>Scholarships</vt:lpstr>
      <vt:lpstr>Operating!Print_Area</vt:lpstr>
      <vt:lpstr>'Operating Budget'!Print_Area</vt:lpstr>
      <vt:lpstr>'Program Budget'!Print_Area</vt:lpstr>
      <vt:lpstr>'Regular Restricted'!Print_Area</vt:lpstr>
      <vt:lpstr>Scholarships!Print_Area</vt:lpstr>
      <vt:lpstr>'Special Restricted'!Print_Area</vt:lpstr>
      <vt:lpstr>Operating!Print_Titles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stisd</dc:creator>
  <cp:lastModifiedBy>stisd</cp:lastModifiedBy>
  <cp:lastPrinted>2020-09-24T18:55:42Z</cp:lastPrinted>
  <dcterms:created xsi:type="dcterms:W3CDTF">2020-09-02T20:41:47Z</dcterms:created>
  <dcterms:modified xsi:type="dcterms:W3CDTF">2020-09-30T21:17:56Z</dcterms:modified>
</cp:coreProperties>
</file>