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fe5c169079f8688/Documents/Links/"/>
    </mc:Choice>
  </mc:AlternateContent>
  <xr:revisionPtr revIDLastSave="138" documentId="8_{A5C811D9-91CC-406C-9516-8BF77530F1D1}" xr6:coauthVersionLast="47" xr6:coauthVersionMax="47" xr10:uidLastSave="{3845582B-FC2B-42AE-A5C3-0C8EED262640}"/>
  <bookViews>
    <workbookView xWindow="1032" yWindow="480" windowWidth="21012" windowHeight="11952" xr2:uid="{D5A44B93-6420-422B-AD45-1BA96BA51EA3}"/>
  </bookViews>
  <sheets>
    <sheet name="Operating" sheetId="2" r:id="rId1"/>
    <sheet name="Regular Restricted" sheetId="3" r:id="rId2"/>
    <sheet name="Special Restricted" sheetId="4" r:id="rId3"/>
    <sheet name="Operating Budget" sheetId="5" r:id="rId4"/>
    <sheet name="Program Budget" sheetId="6" r:id="rId5"/>
    <sheet name="Scholarships" sheetId="7" r:id="rId6"/>
    <sheet name="Sheet2" sheetId="9" r:id="rId7"/>
  </sheets>
  <definedNames>
    <definedName name="_xlnm.Print_Area" localSheetId="0">Operating!$A$1:$E$39</definedName>
    <definedName name="_xlnm.Print_Area" localSheetId="3">'Operating Budget'!$A$1:$S$60</definedName>
    <definedName name="_xlnm.Print_Area" localSheetId="4">'Program Budget'!$A$1:$T$15</definedName>
    <definedName name="_xlnm.Print_Area" localSheetId="1">'Regular Restricted'!$A$1:$E$25</definedName>
    <definedName name="_xlnm.Print_Area" localSheetId="5">Scholarships!$A$1:$M$26</definedName>
    <definedName name="_xlnm.Print_Area" localSheetId="2">'Special Restricted'!$A$1:$E$23</definedName>
    <definedName name="_xlnm.Print_Titles" localSheetId="0">Operating!$1:$5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6" i="7" l="1"/>
  <c r="O16" i="7"/>
  <c r="O11" i="7"/>
  <c r="M26" i="7"/>
  <c r="E11" i="9"/>
  <c r="S41" i="5"/>
  <c r="S40" i="5"/>
  <c r="H45" i="5"/>
  <c r="G45" i="5"/>
  <c r="F45" i="5"/>
  <c r="I11" i="7"/>
  <c r="I16" i="7"/>
  <c r="I21" i="7" s="1"/>
  <c r="E24" i="2" l="1"/>
  <c r="R4" i="6"/>
  <c r="Q4" i="6"/>
  <c r="P4" i="6"/>
  <c r="O4" i="6"/>
  <c r="N4" i="6"/>
  <c r="M4" i="6"/>
  <c r="L4" i="6"/>
  <c r="K4" i="6"/>
  <c r="J4" i="6"/>
  <c r="I4" i="6"/>
  <c r="H4" i="6"/>
  <c r="G4" i="6"/>
  <c r="M11" i="7" l="1"/>
  <c r="M16" i="7" s="1"/>
  <c r="M21" i="7" s="1"/>
  <c r="M25" i="7" s="1"/>
  <c r="E27" i="9"/>
  <c r="E20" i="9"/>
  <c r="C34" i="7" l="1"/>
  <c r="L11" i="7"/>
  <c r="L16" i="7" s="1"/>
  <c r="L21" i="7" s="1"/>
  <c r="L25" i="7" s="1"/>
  <c r="K11" i="7"/>
  <c r="K16" i="7" s="1"/>
  <c r="K21" i="7" s="1"/>
  <c r="K25" i="7" s="1"/>
  <c r="J11" i="7"/>
  <c r="J16" i="7" s="1"/>
  <c r="J21" i="7" s="1"/>
  <c r="J25" i="7" s="1"/>
  <c r="H11" i="7"/>
  <c r="H16" i="7" s="1"/>
  <c r="G11" i="7"/>
  <c r="G16" i="7" s="1"/>
  <c r="E36" i="2" l="1"/>
  <c r="E14" i="2" l="1"/>
  <c r="A59" i="5" l="1"/>
  <c r="A5" i="3"/>
  <c r="A5" i="4" s="1"/>
  <c r="A8" i="3" l="1"/>
  <c r="A8" i="4" s="1"/>
  <c r="R23" i="5" l="1"/>
  <c r="S23" i="5" s="1"/>
  <c r="Q15" i="6"/>
  <c r="N15" i="6"/>
  <c r="M15" i="6"/>
  <c r="L15" i="6"/>
  <c r="K15" i="6"/>
  <c r="J15" i="6"/>
  <c r="I15" i="6"/>
  <c r="H15" i="6"/>
  <c r="G15" i="6"/>
  <c r="E15" i="6"/>
  <c r="S13" i="6"/>
  <c r="T13" i="6" s="1"/>
  <c r="S12" i="6"/>
  <c r="T12" i="6" s="1"/>
  <c r="P15" i="6"/>
  <c r="O15" i="6"/>
  <c r="S10" i="6"/>
  <c r="T10" i="6" s="1"/>
  <c r="S9" i="6"/>
  <c r="T9" i="6" s="1"/>
  <c r="S8" i="6"/>
  <c r="T8" i="6" s="1"/>
  <c r="S7" i="6"/>
  <c r="T7" i="6" s="1"/>
  <c r="S6" i="6"/>
  <c r="E10" i="5"/>
  <c r="P43" i="5"/>
  <c r="N43" i="5"/>
  <c r="M43" i="5"/>
  <c r="L43" i="5"/>
  <c r="J43" i="5"/>
  <c r="I43" i="5"/>
  <c r="H43" i="5"/>
  <c r="G43" i="5"/>
  <c r="F43" i="5"/>
  <c r="E43" i="5"/>
  <c r="R39" i="5"/>
  <c r="S39" i="5" s="1"/>
  <c r="R38" i="5"/>
  <c r="S38" i="5" s="1"/>
  <c r="K43" i="5"/>
  <c r="R36" i="5"/>
  <c r="S36" i="5" s="1"/>
  <c r="R35" i="5"/>
  <c r="S35" i="5" s="1"/>
  <c r="R34" i="5"/>
  <c r="S34" i="5" s="1"/>
  <c r="R33" i="5"/>
  <c r="S33" i="5" s="1"/>
  <c r="R32" i="5"/>
  <c r="S32" i="5" s="1"/>
  <c r="R31" i="5"/>
  <c r="S31" i="5" s="1"/>
  <c r="R30" i="5"/>
  <c r="S30" i="5" s="1"/>
  <c r="R29" i="5"/>
  <c r="S29" i="5" s="1"/>
  <c r="R28" i="5"/>
  <c r="S28" i="5" s="1"/>
  <c r="R27" i="5"/>
  <c r="S27" i="5" s="1"/>
  <c r="O43" i="5"/>
  <c r="R26" i="5"/>
  <c r="S26" i="5" s="1"/>
  <c r="R25" i="5"/>
  <c r="S25" i="5" s="1"/>
  <c r="R24" i="5"/>
  <c r="S24" i="5" s="1"/>
  <c r="R22" i="5"/>
  <c r="S22" i="5" s="1"/>
  <c r="R21" i="5"/>
  <c r="S21" i="5" s="1"/>
  <c r="R20" i="5"/>
  <c r="S20" i="5" s="1"/>
  <c r="R19" i="5"/>
  <c r="S19" i="5" s="1"/>
  <c r="R18" i="5"/>
  <c r="S18" i="5" s="1"/>
  <c r="R17" i="5"/>
  <c r="S17" i="5" s="1"/>
  <c r="R16" i="5"/>
  <c r="S16" i="5" s="1"/>
  <c r="R15" i="5"/>
  <c r="S15" i="5" s="1"/>
  <c r="R14" i="5"/>
  <c r="S14" i="5" s="1"/>
  <c r="Q10" i="5"/>
  <c r="P10" i="5"/>
  <c r="O10" i="5"/>
  <c r="N10" i="5"/>
  <c r="M10" i="5"/>
  <c r="L10" i="5"/>
  <c r="K10" i="5"/>
  <c r="J10" i="5"/>
  <c r="I10" i="5"/>
  <c r="H10" i="5"/>
  <c r="G10" i="5"/>
  <c r="F10" i="5"/>
  <c r="R9" i="5"/>
  <c r="S9" i="5" s="1"/>
  <c r="R8" i="5"/>
  <c r="E21" i="4"/>
  <c r="E13" i="4"/>
  <c r="E101" i="3"/>
  <c r="E100" i="3"/>
  <c r="E99" i="3"/>
  <c r="E92" i="3"/>
  <c r="E81" i="3"/>
  <c r="E70" i="3"/>
  <c r="E55" i="3"/>
  <c r="E22" i="3"/>
  <c r="E13" i="3"/>
  <c r="E14" i="3" s="1"/>
  <c r="E15" i="2"/>
  <c r="E25" i="2" l="1"/>
  <c r="E3" i="9" s="1"/>
  <c r="T6" i="6"/>
  <c r="R15" i="6"/>
  <c r="S11" i="6"/>
  <c r="R10" i="5"/>
  <c r="S10" i="5"/>
  <c r="R37" i="5"/>
  <c r="Q43" i="5"/>
  <c r="E14" i="4"/>
  <c r="E22" i="4" s="1"/>
  <c r="E5" i="9" s="1"/>
  <c r="E102" i="3"/>
  <c r="E82" i="3"/>
  <c r="E93" i="3" s="1"/>
  <c r="E23" i="3"/>
  <c r="E8" i="9" l="1"/>
  <c r="E4" i="9"/>
  <c r="S37" i="5"/>
  <c r="S43" i="5" s="1"/>
  <c r="T11" i="6"/>
  <c r="T15" i="6" s="1"/>
  <c r="S15" i="6"/>
  <c r="R43" i="5"/>
  <c r="E27" i="2" l="1"/>
  <c r="E30" i="2" s="1"/>
  <c r="E38" i="2" s="1"/>
  <c r="E15" i="9"/>
  <c r="E48" i="3" l="1"/>
  <c r="E50" i="3" s="1"/>
  <c r="E51" i="3" s="1"/>
  <c r="E94" i="3" s="1"/>
</calcChain>
</file>

<file path=xl/sharedStrings.xml><?xml version="1.0" encoding="utf-8"?>
<sst xmlns="http://schemas.openxmlformats.org/spreadsheetml/2006/main" count="283" uniqueCount="194">
  <si>
    <t>Treasurer's Report</t>
  </si>
  <si>
    <t>Columbia MD Chapter of The Links. Incorporated</t>
  </si>
  <si>
    <t>Interest - General Checking Account</t>
  </si>
  <si>
    <t>Total Income for Period</t>
  </si>
  <si>
    <t>Transfers</t>
  </si>
  <si>
    <t>Total Income and Transfer</t>
  </si>
  <si>
    <t>Total Brought Forward, Income and Transfer</t>
  </si>
  <si>
    <t>Delegate National Assembly</t>
  </si>
  <si>
    <t>Alternate Delegate National Assembly</t>
  </si>
  <si>
    <t>Ads</t>
  </si>
  <si>
    <t>African American Community Roundtable</t>
  </si>
  <si>
    <t>Archives</t>
  </si>
  <si>
    <t>Bank Fees</t>
  </si>
  <si>
    <t>Bonding Fee</t>
  </si>
  <si>
    <t>Charitable Contributions</t>
  </si>
  <si>
    <t>External Auditor</t>
  </si>
  <si>
    <t>Heir-O-Links</t>
  </si>
  <si>
    <t>Hospitality</t>
  </si>
  <si>
    <t>Membership Committee</t>
  </si>
  <si>
    <t>Post Office Box</t>
  </si>
  <si>
    <t>President's Operating Expenses</t>
  </si>
  <si>
    <t>Printing and Postage</t>
  </si>
  <si>
    <t>Protocol and Rituals</t>
  </si>
  <si>
    <t>Columbia Chapter Retreat</t>
  </si>
  <si>
    <t>Scholarship Committee</t>
  </si>
  <si>
    <t>Supplies- Printed Receipts</t>
  </si>
  <si>
    <t>Strategic Planning</t>
  </si>
  <si>
    <t>Technology</t>
  </si>
  <si>
    <t>Marketing</t>
  </si>
  <si>
    <t>Friendship Activity</t>
  </si>
  <si>
    <t>Conferences or Programming</t>
  </si>
  <si>
    <t>Expenditures-Restricted Funds</t>
  </si>
  <si>
    <t>Arts Facet</t>
  </si>
  <si>
    <t>Health and Human Services Facet</t>
  </si>
  <si>
    <t>International Trends Facet</t>
  </si>
  <si>
    <t>National Trends Facet</t>
  </si>
  <si>
    <t>Peabody Donation</t>
  </si>
  <si>
    <t>Peabody Concert Expenses</t>
  </si>
  <si>
    <t>Services to Youth Facet</t>
  </si>
  <si>
    <t>Scholarships</t>
  </si>
  <si>
    <t>Total Restricted Expenditures</t>
  </si>
  <si>
    <t>Total Expenditures-Restricted and Unrestricted</t>
  </si>
  <si>
    <t>Balance, General Checking Account, April 30, 2020</t>
  </si>
  <si>
    <t>Summary of All Accounts</t>
  </si>
  <si>
    <t>*Fundraiser Account</t>
  </si>
  <si>
    <t>Total All Accounts</t>
  </si>
  <si>
    <t>Other Events</t>
  </si>
  <si>
    <t>Chapter Meeting Expense</t>
  </si>
  <si>
    <t>General Checking Account - Operating</t>
  </si>
  <si>
    <t>Accounting QuickBooks/annual</t>
  </si>
  <si>
    <t>*General Checking Account - Regular Restricted</t>
  </si>
  <si>
    <t xml:space="preserve">*Our annual chapter assessment totaling $39,750 was deposited into our </t>
  </si>
  <si>
    <t>Fundraiser Account and should have been deposited into our Regular Restricted</t>
  </si>
  <si>
    <t>Account. The balances reflect the transfer which will occur in FY21.</t>
  </si>
  <si>
    <t>National and Foundation Dues</t>
  </si>
  <si>
    <t>Expenditures-Unrestricted Funds</t>
  </si>
  <si>
    <t>Total Unrestricted Expenditures</t>
  </si>
  <si>
    <t>Unrestricted  - Operations</t>
  </si>
  <si>
    <t>Monthly Financial Report</t>
  </si>
  <si>
    <t>Operating Account</t>
  </si>
  <si>
    <t>Income</t>
  </si>
  <si>
    <t xml:space="preserve">  Deposits</t>
  </si>
  <si>
    <t>Total</t>
  </si>
  <si>
    <t>Total Deposits and Interest</t>
  </si>
  <si>
    <t>Income/Receipts</t>
  </si>
  <si>
    <t>Total Income/Receipts</t>
  </si>
  <si>
    <t>Expenditures</t>
  </si>
  <si>
    <t>Date</t>
  </si>
  <si>
    <t>Check #</t>
  </si>
  <si>
    <t>Payee</t>
  </si>
  <si>
    <t>Amount</t>
  </si>
  <si>
    <t>Purpose</t>
  </si>
  <si>
    <t>Total Expenditures</t>
  </si>
  <si>
    <t>Ending Book Balance</t>
  </si>
  <si>
    <t>Budget</t>
  </si>
  <si>
    <t>Operating Overage</t>
  </si>
  <si>
    <t>Regular Restricted  - Programs</t>
  </si>
  <si>
    <t>Regular Restricted Account</t>
  </si>
  <si>
    <t>Special Restricted  - Fundraising</t>
  </si>
  <si>
    <t>Special Restricted Account</t>
  </si>
  <si>
    <t>Operating (Unrestricted Account)</t>
  </si>
  <si>
    <t>Remaining Against Budget</t>
  </si>
  <si>
    <t>Expenses</t>
  </si>
  <si>
    <t>Accounting Quickbooks/annual</t>
  </si>
  <si>
    <t>Final</t>
  </si>
  <si>
    <t>Total costs applied to Overage</t>
  </si>
  <si>
    <t>Hostess Fees @ $0 - Chapter Meeting Expenses</t>
  </si>
  <si>
    <t>$0 chapter meetings</t>
  </si>
  <si>
    <t>Finance Committee</t>
  </si>
  <si>
    <t>Programming-Restricted</t>
  </si>
  <si>
    <t>Scholarships (this fiscal year*)</t>
  </si>
  <si>
    <t>2020-2021 Final Budget</t>
  </si>
  <si>
    <t>Columbia MD Chapter of the Links, Inc.</t>
  </si>
  <si>
    <t>Award Date</t>
  </si>
  <si>
    <t>Student School Year</t>
  </si>
  <si>
    <t>Year 4 of 4</t>
  </si>
  <si>
    <t>HBCU Scholarship</t>
  </si>
  <si>
    <t>2017 - Award Recipient</t>
  </si>
  <si>
    <t>K.Purdue</t>
  </si>
  <si>
    <t>2017 - 2021</t>
  </si>
  <si>
    <t>2018- Award Recipient</t>
  </si>
  <si>
    <t>Year 2 of 4</t>
  </si>
  <si>
    <t>K. Alli</t>
  </si>
  <si>
    <t>4/2018</t>
  </si>
  <si>
    <t>2018 - 2022</t>
  </si>
  <si>
    <t>2019 Award Recipient</t>
  </si>
  <si>
    <t>Year 1 of 4</t>
  </si>
  <si>
    <t>M. Young</t>
  </si>
  <si>
    <t>Non-HBCU</t>
  </si>
  <si>
    <t>4/2019</t>
  </si>
  <si>
    <t>2019 - 2023</t>
  </si>
  <si>
    <t>D. Gordon</t>
  </si>
  <si>
    <t>Total End of FY19</t>
  </si>
  <si>
    <t>2020 Award Recipient</t>
  </si>
  <si>
    <t>J. Martar</t>
  </si>
  <si>
    <t>4/2020</t>
  </si>
  <si>
    <t>2020 - 2024</t>
  </si>
  <si>
    <t>A. Diggs</t>
  </si>
  <si>
    <t>Total End of FY20</t>
  </si>
  <si>
    <t>Columbia MD Chapter of The Links, Inc.</t>
  </si>
  <si>
    <t>Links Fiscal Year</t>
  </si>
  <si>
    <t>5/1/18-4/30/19</t>
  </si>
  <si>
    <t>5/1/19-4/30/20</t>
  </si>
  <si>
    <t>5/1/20-4/30/21</t>
  </si>
  <si>
    <t>5/1/21-4/30/22</t>
  </si>
  <si>
    <t>5/1/22-4/30/23</t>
  </si>
  <si>
    <t>Year 3 of 4</t>
  </si>
  <si>
    <t>Amended Budget</t>
  </si>
  <si>
    <t>2021 Award Recipient</t>
  </si>
  <si>
    <t>New awardee</t>
  </si>
  <si>
    <t>Approved Scholarship Schedule</t>
  </si>
  <si>
    <t>Total Amount Obligated</t>
  </si>
  <si>
    <t>Foundation Summary</t>
  </si>
  <si>
    <t xml:space="preserve">Beginning Balance </t>
  </si>
  <si>
    <t>Due For Existing Scholarship Obligation</t>
  </si>
  <si>
    <t>Due From Foundation for Peabody</t>
  </si>
  <si>
    <t>Available</t>
  </si>
  <si>
    <t>4/2021</t>
  </si>
  <si>
    <t>2021 - 2025</t>
  </si>
  <si>
    <t>Total End of FY21</t>
  </si>
  <si>
    <t>2022 Award Recipient</t>
  </si>
  <si>
    <t>4/2022</t>
  </si>
  <si>
    <t>2022 - 2026</t>
  </si>
  <si>
    <t>5/1/23-4/30/24</t>
  </si>
  <si>
    <t>Total End of FY22</t>
  </si>
  <si>
    <t>FY21</t>
  </si>
  <si>
    <t>FY22</t>
  </si>
  <si>
    <t>Total Scholarship Obligation</t>
  </si>
  <si>
    <t>Budget Balance - Programs FY22</t>
  </si>
  <si>
    <t>Prior years scholarship obligation (monies earmarked @ Foundation)</t>
  </si>
  <si>
    <t>Available for only programs and scholarships</t>
  </si>
  <si>
    <t>Due For Peabody</t>
  </si>
  <si>
    <t>Operating</t>
  </si>
  <si>
    <t>Regular Restricted</t>
  </si>
  <si>
    <t>Special Restricted</t>
  </si>
  <si>
    <t>$27,500 From Foundation</t>
  </si>
  <si>
    <t>Chapter Dues @ $200 (53 members)</t>
  </si>
  <si>
    <t>5/1/24-4/30/25</t>
  </si>
  <si>
    <t>Balances @ April 30, 2021</t>
  </si>
  <si>
    <t>No deposits</t>
  </si>
  <si>
    <t>C. Young</t>
  </si>
  <si>
    <t>E. Harris</t>
  </si>
  <si>
    <t>May 2021</t>
  </si>
  <si>
    <t>June 2021</t>
  </si>
  <si>
    <t>July 2021</t>
  </si>
  <si>
    <t>Aug 2021</t>
  </si>
  <si>
    <t>Sept 2021</t>
  </si>
  <si>
    <t>Oct 2021</t>
  </si>
  <si>
    <t>Nov 2021</t>
  </si>
  <si>
    <t>Dec 2021</t>
  </si>
  <si>
    <t>Jan 2022</t>
  </si>
  <si>
    <t>Feb 2022</t>
  </si>
  <si>
    <t>Mar 2022</t>
  </si>
  <si>
    <t>April 2022</t>
  </si>
  <si>
    <t>FY 2022 Remaining Budget Balance</t>
  </si>
  <si>
    <t>Available Overage</t>
  </si>
  <si>
    <t>Remaining Balances Applied to Overage</t>
  </si>
  <si>
    <t>No Deposits</t>
  </si>
  <si>
    <t>SvcChg</t>
  </si>
  <si>
    <t>M&amp;T</t>
  </si>
  <si>
    <t>Bank fees</t>
  </si>
  <si>
    <t>July 1, 2021 - July 31, 2021</t>
  </si>
  <si>
    <t>Balance Brought Forward June 30, 2021</t>
  </si>
  <si>
    <t>Chapter Website</t>
  </si>
  <si>
    <t>Conference and Assembly</t>
  </si>
  <si>
    <t>FY22 Scholarship obligation</t>
  </si>
  <si>
    <t>Regular Restricted Balance 7/31/21</t>
  </si>
  <si>
    <t>Pd</t>
  </si>
  <si>
    <t xml:space="preserve">FY 2022 - To support Programs </t>
  </si>
  <si>
    <t>FY 21 Scholarship obligation</t>
  </si>
  <si>
    <t>Approved - From Operations</t>
  </si>
  <si>
    <t>FY 23 - FY25</t>
  </si>
  <si>
    <t>Pd 8/21</t>
  </si>
  <si>
    <t>Scholarship Payment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</si>
</sst>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"/>
    <numFmt numFmtId="165" formatCode="&quot; &quot;&quot;$&quot;* #,##0.00&quot; &quot;;&quot; &quot;&quot;$&quot;* \(#,##0.00\);&quot; &quot;&quot;$&quot;* &quot;-&quot;??&quot; &quot;"/>
    <numFmt numFmtId="166" formatCode="&quot;$&quot;#,##0.00"/>
    <numFmt numFmtId="167" formatCode="&quot;$&quot;0.00"/>
    <numFmt numFmtId="168" formatCode="m/d/yy"/>
    <numFmt numFmtId="169" formatCode="&quot;$&quot;#,##0.00&quot; &quot;;\(&quot;$&quot;#,##0.00\)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b/>
      <i/>
      <sz val="10"/>
      <color rgb="FF000000"/>
      <name val="Calibri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28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49" fontId="1" fillId="0" borderId="0" xfId="0" applyNumberFormat="1" applyFont="1"/>
    <xf numFmtId="43" fontId="1" fillId="0" borderId="0" xfId="0" applyNumberFormat="1" applyFont="1"/>
    <xf numFmtId="0" fontId="1" fillId="0" borderId="0" xfId="0" applyFont="1"/>
    <xf numFmtId="0" fontId="2" fillId="0" borderId="0" xfId="0" applyFont="1"/>
    <xf numFmtId="0" fontId="4" fillId="0" borderId="0" xfId="0" applyFont="1"/>
    <xf numFmtId="43" fontId="1" fillId="0" borderId="0" xfId="0" applyNumberFormat="1" applyFont="1" applyFill="1"/>
    <xf numFmtId="43" fontId="1" fillId="0" borderId="0" xfId="0" applyNumberFormat="1" applyFont="1" applyFill="1" applyBorder="1"/>
    <xf numFmtId="44" fontId="1" fillId="0" borderId="0" xfId="0" applyNumberFormat="1" applyFont="1" applyFill="1"/>
    <xf numFmtId="44" fontId="2" fillId="0" borderId="0" xfId="0" applyNumberFormat="1" applyFont="1" applyFill="1"/>
    <xf numFmtId="14" fontId="1" fillId="0" borderId="0" xfId="0" applyNumberFormat="1" applyFont="1"/>
    <xf numFmtId="0" fontId="5" fillId="0" borderId="0" xfId="0" applyFont="1" applyFill="1"/>
    <xf numFmtId="14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 wrapText="1"/>
    </xf>
    <xf numFmtId="43" fontId="5" fillId="0" borderId="1" xfId="0" applyNumberFormat="1" applyFont="1" applyFill="1" applyBorder="1"/>
    <xf numFmtId="43" fontId="5" fillId="0" borderId="0" xfId="0" applyNumberFormat="1" applyFont="1" applyFill="1"/>
    <xf numFmtId="43" fontId="5" fillId="0" borderId="2" xfId="0" applyNumberFormat="1" applyFont="1" applyFill="1" applyBorder="1"/>
    <xf numFmtId="0" fontId="6" fillId="0" borderId="0" xfId="0" applyFont="1" applyFill="1"/>
    <xf numFmtId="44" fontId="6" fillId="0" borderId="0" xfId="0" applyNumberFormat="1" applyFont="1" applyFill="1"/>
    <xf numFmtId="49" fontId="5" fillId="0" borderId="0" xfId="0" applyNumberFormat="1" applyFont="1" applyFill="1"/>
    <xf numFmtId="43" fontId="5" fillId="0" borderId="0" xfId="0" applyNumberFormat="1" applyFont="1" applyFill="1" applyBorder="1"/>
    <xf numFmtId="49" fontId="6" fillId="0" borderId="0" xfId="0" applyNumberFormat="1" applyFont="1" applyFill="1"/>
    <xf numFmtId="44" fontId="5" fillId="0" borderId="0" xfId="0" applyNumberFormat="1" applyFont="1" applyFill="1"/>
    <xf numFmtId="43" fontId="6" fillId="0" borderId="2" xfId="0" applyNumberFormat="1" applyFont="1" applyFill="1" applyBorder="1"/>
    <xf numFmtId="43" fontId="6" fillId="0" borderId="3" xfId="0" applyNumberFormat="1" applyFont="1" applyFill="1" applyBorder="1"/>
    <xf numFmtId="43" fontId="5" fillId="0" borderId="3" xfId="0" applyNumberFormat="1" applyFont="1" applyFill="1" applyBorder="1"/>
    <xf numFmtId="14" fontId="5" fillId="0" borderId="0" xfId="0" applyNumberFormat="1" applyFont="1" applyFill="1" applyBorder="1" applyAlignment="1">
      <alignment vertical="center"/>
    </xf>
    <xf numFmtId="14" fontId="6" fillId="0" borderId="0" xfId="0" applyNumberFormat="1" applyFont="1" applyFill="1" applyBorder="1" applyAlignment="1">
      <alignment vertical="center"/>
    </xf>
    <xf numFmtId="43" fontId="2" fillId="0" borderId="4" xfId="0" applyNumberFormat="1" applyFont="1" applyFill="1" applyBorder="1"/>
    <xf numFmtId="43" fontId="5" fillId="0" borderId="0" xfId="0" applyNumberFormat="1" applyFont="1" applyFill="1" applyBorder="1" applyAlignment="1">
      <alignment vertical="center"/>
    </xf>
    <xf numFmtId="44" fontId="2" fillId="0" borderId="5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/>
    <xf numFmtId="44" fontId="2" fillId="0" borderId="4" xfId="0" applyNumberFormat="1" applyFont="1" applyFill="1" applyBorder="1"/>
    <xf numFmtId="49" fontId="9" fillId="0" borderId="0" xfId="0" applyNumberFormat="1" applyFont="1"/>
    <xf numFmtId="0" fontId="10" fillId="0" borderId="0" xfId="0" applyFont="1"/>
    <xf numFmtId="164" fontId="9" fillId="0" borderId="10" xfId="0" applyNumberFormat="1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49" fontId="9" fillId="0" borderId="0" xfId="0" applyNumberFormat="1" applyFont="1" applyAlignment="1">
      <alignment horizontal="center"/>
    </xf>
    <xf numFmtId="49" fontId="12" fillId="0" borderId="0" xfId="0" applyNumberFormat="1" applyFont="1"/>
    <xf numFmtId="43" fontId="9" fillId="0" borderId="0" xfId="0" applyNumberFormat="1" applyFont="1" applyAlignment="1">
      <alignment horizontal="center"/>
    </xf>
    <xf numFmtId="0" fontId="12" fillId="0" borderId="0" xfId="0" applyFont="1"/>
    <xf numFmtId="44" fontId="9" fillId="0" borderId="11" xfId="0" applyNumberFormat="1" applyFont="1" applyBorder="1"/>
    <xf numFmtId="43" fontId="9" fillId="0" borderId="0" xfId="0" applyNumberFormat="1" applyFont="1"/>
    <xf numFmtId="4" fontId="1" fillId="0" borderId="0" xfId="0" applyNumberFormat="1" applyFont="1"/>
    <xf numFmtId="43" fontId="1" fillId="2" borderId="0" xfId="0" applyNumberFormat="1" applyFont="1" applyFill="1"/>
    <xf numFmtId="43" fontId="10" fillId="2" borderId="0" xfId="0" applyNumberFormat="1" applyFont="1" applyFill="1"/>
    <xf numFmtId="43" fontId="1" fillId="0" borderId="5" xfId="0" applyNumberFormat="1" applyFont="1" applyBorder="1"/>
    <xf numFmtId="164" fontId="9" fillId="0" borderId="10" xfId="0" quotePrefix="1" applyNumberFormat="1" applyFont="1" applyBorder="1" applyAlignment="1">
      <alignment horizontal="center" wrapText="1"/>
    </xf>
    <xf numFmtId="44" fontId="5" fillId="0" borderId="0" xfId="0" applyNumberFormat="1" applyFont="1" applyFill="1" applyBorder="1" applyAlignment="1">
      <alignment vertical="center"/>
    </xf>
    <xf numFmtId="44" fontId="5" fillId="0" borderId="6" xfId="0" applyNumberFormat="1" applyFont="1" applyFill="1" applyBorder="1" applyAlignment="1">
      <alignment vertical="center"/>
    </xf>
    <xf numFmtId="164" fontId="9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 wrapText="1"/>
    </xf>
    <xf numFmtId="43" fontId="1" fillId="0" borderId="0" xfId="0" applyNumberFormat="1" applyFont="1" applyAlignment="1">
      <alignment horizontal="right"/>
    </xf>
    <xf numFmtId="44" fontId="9" fillId="0" borderId="12" xfId="0" applyNumberFormat="1" applyFont="1" applyBorder="1" applyAlignment="1">
      <alignment horizontal="right"/>
    </xf>
    <xf numFmtId="165" fontId="1" fillId="0" borderId="0" xfId="0" applyNumberFormat="1" applyFont="1"/>
    <xf numFmtId="166" fontId="1" fillId="0" borderId="0" xfId="0" applyNumberFormat="1" applyFont="1"/>
    <xf numFmtId="0" fontId="1" fillId="0" borderId="0" xfId="0" applyFont="1" applyAlignment="1">
      <alignment horizontal="center"/>
    </xf>
    <xf numFmtId="167" fontId="1" fillId="0" borderId="0" xfId="0" applyNumberFormat="1" applyFont="1"/>
    <xf numFmtId="168" fontId="12" fillId="0" borderId="0" xfId="0" applyNumberFormat="1" applyFont="1"/>
    <xf numFmtId="43" fontId="6" fillId="0" borderId="0" xfId="0" applyNumberFormat="1" applyFont="1" applyFill="1" applyBorder="1" applyAlignment="1">
      <alignment vertical="center"/>
    </xf>
    <xf numFmtId="43" fontId="5" fillId="0" borderId="4" xfId="0" applyNumberFormat="1" applyFont="1" applyFill="1" applyBorder="1" applyAlignment="1">
      <alignment vertical="center"/>
    </xf>
    <xf numFmtId="43" fontId="5" fillId="0" borderId="0" xfId="0" applyNumberFormat="1" applyFont="1" applyFill="1" applyBorder="1" applyAlignment="1">
      <alignment horizontal="right" vertical="center" wrapText="1"/>
    </xf>
    <xf numFmtId="49" fontId="12" fillId="0" borderId="0" xfId="0" applyNumberFormat="1" applyFont="1" applyFill="1"/>
    <xf numFmtId="0" fontId="13" fillId="0" borderId="0" xfId="0" applyFont="1"/>
    <xf numFmtId="0" fontId="13" fillId="0" borderId="0" xfId="0" applyFont="1" applyAlignment="1">
      <alignment horizontal="center" wrapText="1"/>
    </xf>
    <xf numFmtId="49" fontId="14" fillId="0" borderId="0" xfId="0" applyNumberFormat="1" applyFont="1" applyAlignment="1">
      <alignment horizontal="center" wrapText="1"/>
    </xf>
    <xf numFmtId="49" fontId="13" fillId="0" borderId="0" xfId="0" applyNumberFormat="1" applyFont="1"/>
    <xf numFmtId="49" fontId="13" fillId="0" borderId="0" xfId="0" applyNumberFormat="1" applyFont="1" applyAlignment="1">
      <alignment horizontal="center"/>
    </xf>
    <xf numFmtId="169" fontId="13" fillId="0" borderId="0" xfId="0" applyNumberFormat="1" applyFont="1" applyAlignment="1">
      <alignment horizontal="center"/>
    </xf>
    <xf numFmtId="43" fontId="13" fillId="0" borderId="0" xfId="0" applyNumberFormat="1" applyFont="1"/>
    <xf numFmtId="43" fontId="15" fillId="0" borderId="0" xfId="0" applyNumberFormat="1" applyFont="1"/>
    <xf numFmtId="49" fontId="14" fillId="0" borderId="0" xfId="0" applyNumberFormat="1" applyFont="1"/>
    <xf numFmtId="43" fontId="13" fillId="0" borderId="6" xfId="0" applyNumberFormat="1" applyFont="1" applyBorder="1"/>
    <xf numFmtId="165" fontId="14" fillId="0" borderId="0" xfId="0" applyNumberFormat="1" applyFont="1"/>
    <xf numFmtId="44" fontId="2" fillId="0" borderId="13" xfId="0" applyNumberFormat="1" applyFont="1" applyFill="1" applyBorder="1"/>
    <xf numFmtId="43" fontId="8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2" fillId="0" borderId="0" xfId="0" applyFont="1" applyFill="1" applyBorder="1"/>
    <xf numFmtId="14" fontId="1" fillId="0" borderId="0" xfId="0" applyNumberFormat="1" applyFont="1" applyFill="1" applyBorder="1"/>
    <xf numFmtId="44" fontId="5" fillId="0" borderId="0" xfId="0" applyNumberFormat="1" applyFont="1" applyFill="1" applyAlignment="1"/>
    <xf numFmtId="44" fontId="5" fillId="0" borderId="0" xfId="0" applyNumberFormat="1" applyFont="1" applyFill="1" applyBorder="1" applyAlignment="1">
      <alignment horizontal="right" vertical="center" wrapText="1"/>
    </xf>
    <xf numFmtId="43" fontId="1" fillId="0" borderId="0" xfId="0" applyNumberFormat="1" applyFont="1" applyBorder="1"/>
    <xf numFmtId="0" fontId="1" fillId="0" borderId="0" xfId="0" applyFont="1" applyBorder="1"/>
    <xf numFmtId="0" fontId="16" fillId="0" borderId="0" xfId="0" applyNumberFormat="1" applyFont="1" applyFill="1" applyBorder="1" applyAlignment="1">
      <alignment vertical="center"/>
    </xf>
    <xf numFmtId="8" fontId="1" fillId="0" borderId="0" xfId="0" applyNumberFormat="1" applyFont="1"/>
    <xf numFmtId="14" fontId="1" fillId="0" borderId="0" xfId="0" applyNumberFormat="1" applyFont="1" applyAlignment="1">
      <alignment wrapText="1"/>
    </xf>
    <xf numFmtId="14" fontId="5" fillId="0" borderId="0" xfId="0" applyNumberFormat="1" applyFont="1" applyFill="1" applyBorder="1" applyAlignment="1"/>
    <xf numFmtId="0" fontId="5" fillId="0" borderId="0" xfId="0" applyFont="1" applyFill="1" applyBorder="1" applyAlignment="1"/>
    <xf numFmtId="14" fontId="1" fillId="0" borderId="0" xfId="0" applyNumberFormat="1" applyFont="1" applyAlignment="1"/>
    <xf numFmtId="43" fontId="5" fillId="0" borderId="0" xfId="0" applyNumberFormat="1" applyFont="1" applyFill="1" applyBorder="1" applyAlignment="1"/>
    <xf numFmtId="44" fontId="1" fillId="0" borderId="0" xfId="0" applyNumberFormat="1" applyFont="1"/>
    <xf numFmtId="44" fontId="5" fillId="0" borderId="5" xfId="0" applyNumberFormat="1" applyFont="1" applyFill="1" applyBorder="1" applyAlignment="1">
      <alignment horizontal="right" vertical="center" wrapText="1"/>
    </xf>
    <xf numFmtId="14" fontId="1" fillId="0" borderId="0" xfId="0" applyNumberFormat="1" applyFont="1" applyFill="1"/>
    <xf numFmtId="43" fontId="6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43" fontId="1" fillId="0" borderId="13" xfId="0" applyNumberFormat="1" applyFont="1" applyBorder="1"/>
    <xf numFmtId="43" fontId="0" fillId="0" borderId="0" xfId="0" applyNumberFormat="1"/>
    <xf numFmtId="0" fontId="5" fillId="0" borderId="0" xfId="0" applyFont="1"/>
    <xf numFmtId="43" fontId="1" fillId="0" borderId="14" xfId="0" applyNumberFormat="1" applyFont="1" applyBorder="1"/>
    <xf numFmtId="165" fontId="13" fillId="0" borderId="0" xfId="0" applyNumberFormat="1" applyFont="1"/>
    <xf numFmtId="43" fontId="13" fillId="0" borderId="0" xfId="0" applyNumberFormat="1" applyFont="1" applyBorder="1"/>
    <xf numFmtId="0" fontId="1" fillId="0" borderId="1" xfId="0" applyFont="1" applyBorder="1"/>
    <xf numFmtId="43" fontId="17" fillId="0" borderId="0" xfId="0" applyNumberFormat="1" applyFont="1" applyBorder="1"/>
    <xf numFmtId="0" fontId="3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9" fillId="0" borderId="7" xfId="0" applyFont="1" applyBorder="1" applyAlignment="1">
      <alignment horizontal="center" wrapText="1"/>
    </xf>
    <xf numFmtId="0" fontId="11" fillId="0" borderId="8" xfId="0" applyFont="1" applyBorder="1"/>
    <xf numFmtId="0" fontId="11" fillId="0" borderId="9" xfId="0" applyFont="1" applyBorder="1"/>
    <xf numFmtId="49" fontId="9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E338A-0B1F-4007-BD02-9CC7BBEF8A26}">
  <dimension ref="A1:G119"/>
  <sheetViews>
    <sheetView tabSelected="1" zoomScaleNormal="100" workbookViewId="0">
      <pane ySplit="5" topLeftCell="A6" activePane="bottomLeft" state="frozen"/>
      <selection pane="bottomLeft" activeCell="E28" sqref="E28"/>
    </sheetView>
  </sheetViews>
  <sheetFormatPr defaultColWidth="9.109375" defaultRowHeight="13.8" x14ac:dyDescent="0.3"/>
  <cols>
    <col min="1" max="1" width="14.109375" style="3" customWidth="1"/>
    <col min="2" max="2" width="12.44140625" style="3" customWidth="1"/>
    <col min="3" max="3" width="26.33203125" style="3" customWidth="1"/>
    <col min="4" max="4" width="36.109375" style="3" customWidth="1"/>
    <col min="5" max="5" width="14.5546875" style="6" customWidth="1"/>
    <col min="6" max="6" width="11.33203125" style="3" customWidth="1"/>
    <col min="7" max="7" width="11" style="3" bestFit="1" customWidth="1"/>
    <col min="8" max="16384" width="9.109375" style="3"/>
  </cols>
  <sheetData>
    <row r="1" spans="1:7" s="5" customFormat="1" ht="15.6" x14ac:dyDescent="0.3">
      <c r="A1" s="107" t="s">
        <v>0</v>
      </c>
      <c r="B1" s="107"/>
      <c r="C1" s="107"/>
      <c r="D1" s="107"/>
      <c r="E1" s="107"/>
    </row>
    <row r="2" spans="1:7" s="5" customFormat="1" ht="15.6" x14ac:dyDescent="0.3">
      <c r="A2" s="107" t="s">
        <v>1</v>
      </c>
      <c r="B2" s="107"/>
      <c r="C2" s="107"/>
      <c r="D2" s="107"/>
      <c r="E2" s="107"/>
    </row>
    <row r="3" spans="1:7" s="5" customFormat="1" ht="15.6" x14ac:dyDescent="0.3">
      <c r="A3" s="107" t="s">
        <v>57</v>
      </c>
      <c r="B3" s="107"/>
      <c r="C3" s="107"/>
      <c r="D3" s="107"/>
      <c r="E3" s="107"/>
    </row>
    <row r="4" spans="1:7" s="5" customFormat="1" ht="15.6" x14ac:dyDescent="0.3">
      <c r="A4" s="107" t="s">
        <v>58</v>
      </c>
      <c r="B4" s="107"/>
      <c r="C4" s="107"/>
      <c r="D4" s="107"/>
      <c r="E4" s="107"/>
    </row>
    <row r="5" spans="1:7" s="5" customFormat="1" ht="15.6" x14ac:dyDescent="0.3">
      <c r="A5" s="107" t="s">
        <v>181</v>
      </c>
      <c r="B5" s="107"/>
      <c r="C5" s="107"/>
      <c r="D5" s="107"/>
      <c r="E5" s="107"/>
    </row>
    <row r="7" spans="1:7" x14ac:dyDescent="0.3">
      <c r="A7" s="4" t="s">
        <v>59</v>
      </c>
    </row>
    <row r="8" spans="1:7" x14ac:dyDescent="0.3">
      <c r="A8" s="4" t="s">
        <v>182</v>
      </c>
      <c r="B8" s="4"/>
      <c r="C8" s="4"/>
      <c r="D8" s="4"/>
      <c r="E8" s="8">
        <v>58500.1</v>
      </c>
      <c r="F8" s="94"/>
    </row>
    <row r="9" spans="1:7" x14ac:dyDescent="0.3">
      <c r="A9" s="4" t="s">
        <v>64</v>
      </c>
      <c r="B9" s="4"/>
      <c r="C9" s="4"/>
      <c r="D9" s="4"/>
    </row>
    <row r="10" spans="1:7" x14ac:dyDescent="0.3">
      <c r="A10" s="3" t="s">
        <v>61</v>
      </c>
      <c r="C10" s="10"/>
      <c r="D10" s="10"/>
    </row>
    <row r="11" spans="1:7" x14ac:dyDescent="0.3">
      <c r="A11" s="10">
        <v>44408</v>
      </c>
      <c r="C11" s="96" t="s">
        <v>177</v>
      </c>
      <c r="D11" s="96"/>
      <c r="E11" s="6">
        <v>0</v>
      </c>
      <c r="G11" s="2"/>
    </row>
    <row r="12" spans="1:7" x14ac:dyDescent="0.3">
      <c r="A12" s="10"/>
      <c r="C12" s="96"/>
      <c r="D12" s="92"/>
    </row>
    <row r="13" spans="1:7" x14ac:dyDescent="0.3">
      <c r="G13" s="2"/>
    </row>
    <row r="14" spans="1:7" x14ac:dyDescent="0.3">
      <c r="A14" s="4" t="s">
        <v>63</v>
      </c>
      <c r="E14" s="29">
        <f>SUBTOTAL(9,E11:E13)</f>
        <v>0</v>
      </c>
      <c r="F14" s="2"/>
      <c r="G14" s="2"/>
    </row>
    <row r="15" spans="1:7" x14ac:dyDescent="0.3">
      <c r="A15" s="4" t="s">
        <v>65</v>
      </c>
      <c r="E15" s="34">
        <f>SUBTOTAL(9,E8:E14)</f>
        <v>58500.1</v>
      </c>
      <c r="G15" s="2"/>
    </row>
    <row r="16" spans="1:7" x14ac:dyDescent="0.3">
      <c r="A16" s="4"/>
      <c r="E16" s="9"/>
      <c r="G16" s="2"/>
    </row>
    <row r="17" spans="1:7" x14ac:dyDescent="0.3">
      <c r="A17" s="4" t="s">
        <v>66</v>
      </c>
    </row>
    <row r="18" spans="1:7" x14ac:dyDescent="0.3">
      <c r="A18" s="79"/>
      <c r="B18" s="79"/>
      <c r="C18" s="79"/>
      <c r="D18" s="79"/>
      <c r="E18" s="7"/>
    </row>
    <row r="19" spans="1:7" s="4" customFormat="1" ht="15.6" x14ac:dyDescent="0.45">
      <c r="A19" s="80" t="s">
        <v>67</v>
      </c>
      <c r="B19" s="80" t="s">
        <v>68</v>
      </c>
      <c r="C19" s="80" t="s">
        <v>69</v>
      </c>
      <c r="D19" s="80" t="s">
        <v>71</v>
      </c>
      <c r="E19" s="78" t="s">
        <v>70</v>
      </c>
    </row>
    <row r="20" spans="1:7" s="11" customFormat="1" x14ac:dyDescent="0.3">
      <c r="A20" s="27">
        <v>44386</v>
      </c>
      <c r="B20" s="32" t="s">
        <v>178</v>
      </c>
      <c r="C20" s="32" t="s">
        <v>179</v>
      </c>
      <c r="D20" s="32" t="s">
        <v>180</v>
      </c>
      <c r="E20" s="30">
        <v>-6</v>
      </c>
    </row>
    <row r="21" spans="1:7" s="11" customFormat="1" x14ac:dyDescent="0.3">
      <c r="A21" s="27"/>
      <c r="B21" s="32"/>
      <c r="C21" s="32"/>
      <c r="D21" s="32"/>
      <c r="E21" s="30"/>
    </row>
    <row r="22" spans="1:7" s="11" customFormat="1" x14ac:dyDescent="0.3">
      <c r="A22" s="27"/>
      <c r="B22" s="32"/>
      <c r="C22" s="32"/>
      <c r="D22" s="32"/>
      <c r="E22" s="30"/>
    </row>
    <row r="23" spans="1:7" s="11" customFormat="1" x14ac:dyDescent="0.3">
      <c r="A23" s="27"/>
      <c r="B23" s="32"/>
      <c r="C23" s="32"/>
      <c r="D23" s="32"/>
      <c r="E23" s="30"/>
    </row>
    <row r="24" spans="1:7" s="11" customFormat="1" x14ac:dyDescent="0.3">
      <c r="A24" s="28" t="s">
        <v>72</v>
      </c>
      <c r="B24" s="13"/>
      <c r="C24" s="13"/>
      <c r="D24" s="13"/>
      <c r="E24" s="29">
        <f>SUBTOTAL(9,E20:E23)</f>
        <v>-6</v>
      </c>
      <c r="F24" s="16"/>
    </row>
    <row r="25" spans="1:7" s="11" customFormat="1" ht="14.4" thickBot="1" x14ac:dyDescent="0.35">
      <c r="A25" s="28" t="s">
        <v>73</v>
      </c>
      <c r="B25" s="13"/>
      <c r="C25" s="13"/>
      <c r="D25" s="13"/>
      <c r="E25" s="77">
        <f>SUBTOTAL(9,E8:E24)</f>
        <v>58494.1</v>
      </c>
      <c r="F25" s="23"/>
    </row>
    <row r="26" spans="1:7" s="11" customFormat="1" ht="14.4" thickTop="1" x14ac:dyDescent="0.3">
      <c r="A26" s="12"/>
      <c r="B26" s="13"/>
      <c r="C26" s="13"/>
      <c r="D26" s="13"/>
      <c r="E26" s="51"/>
    </row>
    <row r="27" spans="1:7" s="11" customFormat="1" x14ac:dyDescent="0.3">
      <c r="A27" s="27" t="s">
        <v>174</v>
      </c>
      <c r="B27" s="13"/>
      <c r="C27" s="13"/>
      <c r="D27" s="13"/>
      <c r="E27" s="30">
        <f>-'Operating Budget'!S43</f>
        <v>-22769</v>
      </c>
    </row>
    <row r="28" spans="1:7" s="11" customFormat="1" x14ac:dyDescent="0.3">
      <c r="A28" s="27" t="s">
        <v>188</v>
      </c>
      <c r="B28" s="13"/>
      <c r="C28" s="13"/>
      <c r="D28" s="13"/>
      <c r="E28" s="30">
        <v>-7950</v>
      </c>
    </row>
    <row r="29" spans="1:7" s="11" customFormat="1" x14ac:dyDescent="0.3">
      <c r="A29" s="97"/>
      <c r="B29" s="13"/>
      <c r="C29" s="13"/>
      <c r="D29" s="13"/>
      <c r="E29" s="30"/>
      <c r="F29" s="16"/>
    </row>
    <row r="30" spans="1:7" s="33" customFormat="1" ht="14.4" thickBot="1" x14ac:dyDescent="0.35">
      <c r="A30" s="27" t="s">
        <v>75</v>
      </c>
      <c r="B30" s="32"/>
      <c r="C30" s="32"/>
      <c r="D30" s="32"/>
      <c r="E30" s="52">
        <f>SUBTOTAL(9,E8:E29)</f>
        <v>27775.1</v>
      </c>
      <c r="G30" s="83"/>
    </row>
    <row r="31" spans="1:7" s="11" customFormat="1" x14ac:dyDescent="0.3">
      <c r="A31" s="12"/>
      <c r="B31" s="13"/>
      <c r="C31" s="13"/>
      <c r="D31" s="13"/>
      <c r="E31" s="51"/>
    </row>
    <row r="32" spans="1:7" s="11" customFormat="1" x14ac:dyDescent="0.3">
      <c r="A32" s="87" t="s">
        <v>176</v>
      </c>
      <c r="B32" s="13"/>
      <c r="C32" s="13"/>
      <c r="D32" s="13"/>
      <c r="E32" s="51"/>
    </row>
    <row r="33" spans="1:6" s="11" customFormat="1" x14ac:dyDescent="0.3">
      <c r="A33" s="65"/>
      <c r="B33" s="13"/>
      <c r="C33" s="13"/>
      <c r="D33" s="13"/>
      <c r="E33" s="30">
        <v>0</v>
      </c>
    </row>
    <row r="34" spans="1:6" s="11" customFormat="1" x14ac:dyDescent="0.3">
      <c r="A34" s="65"/>
      <c r="B34" s="13"/>
      <c r="C34" s="13"/>
      <c r="D34" s="13"/>
      <c r="E34" s="30">
        <v>0</v>
      </c>
    </row>
    <row r="35" spans="1:6" s="11" customFormat="1" x14ac:dyDescent="0.3">
      <c r="A35" s="65"/>
      <c r="B35" s="13"/>
      <c r="C35" s="13"/>
      <c r="D35" s="13"/>
      <c r="E35" s="30">
        <v>0</v>
      </c>
    </row>
    <row r="36" spans="1:6" s="11" customFormat="1" x14ac:dyDescent="0.3">
      <c r="A36" s="65"/>
      <c r="B36" s="13"/>
      <c r="C36" s="13"/>
      <c r="D36" s="13"/>
      <c r="E36" s="63">
        <f>SUBTOTAL(9,E33:E35)</f>
        <v>0</v>
      </c>
    </row>
    <row r="37" spans="1:6" s="11" customFormat="1" x14ac:dyDescent="0.3">
      <c r="A37" s="12"/>
      <c r="B37" s="13"/>
      <c r="C37" s="13"/>
      <c r="D37" s="13"/>
      <c r="E37" s="14"/>
    </row>
    <row r="38" spans="1:6" s="11" customFormat="1" ht="14.4" thickBot="1" x14ac:dyDescent="0.35">
      <c r="A38" s="97" t="s">
        <v>175</v>
      </c>
      <c r="B38" s="98"/>
      <c r="C38" s="98"/>
      <c r="D38" s="98"/>
      <c r="E38" s="95">
        <f>SUBTOTAL(9,E8:E37)</f>
        <v>27775.1</v>
      </c>
      <c r="F38" s="23"/>
    </row>
    <row r="39" spans="1:6" s="11" customFormat="1" ht="14.4" thickTop="1" x14ac:dyDescent="0.3">
      <c r="A39" s="62"/>
      <c r="B39" s="13"/>
      <c r="C39" s="13"/>
      <c r="D39" s="13"/>
      <c r="E39" s="84"/>
    </row>
    <row r="40" spans="1:6" s="11" customFormat="1" x14ac:dyDescent="0.3">
      <c r="A40" s="62"/>
      <c r="B40" s="13"/>
      <c r="C40" s="13"/>
      <c r="D40" s="13"/>
      <c r="E40" s="84"/>
    </row>
    <row r="41" spans="1:6" s="11" customFormat="1" x14ac:dyDescent="0.3">
      <c r="A41" s="62"/>
      <c r="B41" s="13"/>
      <c r="C41" s="13"/>
      <c r="D41" s="13"/>
      <c r="E41" s="84"/>
    </row>
    <row r="42" spans="1:6" s="11" customFormat="1" x14ac:dyDescent="0.3">
      <c r="A42" s="62"/>
      <c r="B42" s="13"/>
      <c r="C42" s="13"/>
      <c r="D42" s="13"/>
      <c r="E42" s="84"/>
    </row>
    <row r="43" spans="1:6" s="11" customFormat="1" x14ac:dyDescent="0.3">
      <c r="A43" s="12"/>
      <c r="B43" s="13"/>
      <c r="C43" s="13"/>
      <c r="D43" s="13"/>
      <c r="E43" s="14"/>
    </row>
    <row r="44" spans="1:6" s="11" customFormat="1" x14ac:dyDescent="0.3">
      <c r="A44" s="12"/>
      <c r="B44" s="13"/>
      <c r="C44" s="13"/>
      <c r="D44" s="13"/>
      <c r="E44" s="14"/>
    </row>
    <row r="45" spans="1:6" s="11" customFormat="1" x14ac:dyDescent="0.3">
      <c r="A45" s="12"/>
      <c r="B45" s="13"/>
      <c r="C45" s="13"/>
      <c r="D45" s="13"/>
      <c r="E45" s="14"/>
    </row>
    <row r="46" spans="1:6" s="11" customFormat="1" x14ac:dyDescent="0.3">
      <c r="A46" s="12"/>
      <c r="B46" s="13"/>
      <c r="C46" s="13"/>
      <c r="D46" s="13"/>
      <c r="E46" s="14"/>
    </row>
    <row r="47" spans="1:6" s="11" customFormat="1" x14ac:dyDescent="0.3">
      <c r="A47" s="12"/>
      <c r="B47" s="13"/>
      <c r="C47" s="13"/>
      <c r="D47" s="13"/>
      <c r="E47" s="14"/>
    </row>
    <row r="48" spans="1:6" s="11" customFormat="1" x14ac:dyDescent="0.3">
      <c r="A48" s="12"/>
      <c r="B48" s="13"/>
      <c r="C48" s="13"/>
      <c r="D48" s="13"/>
      <c r="E48" s="14"/>
    </row>
    <row r="49" spans="1:6" s="11" customFormat="1" x14ac:dyDescent="0.3">
      <c r="A49" s="12"/>
      <c r="B49" s="13"/>
      <c r="C49" s="13"/>
      <c r="D49" s="13"/>
      <c r="E49" s="14"/>
    </row>
    <row r="50" spans="1:6" s="11" customFormat="1" x14ac:dyDescent="0.3">
      <c r="A50" s="12"/>
      <c r="B50" s="13"/>
      <c r="C50" s="13"/>
      <c r="D50" s="13"/>
      <c r="E50" s="14"/>
    </row>
    <row r="51" spans="1:6" s="11" customFormat="1" x14ac:dyDescent="0.3">
      <c r="A51" s="12"/>
      <c r="B51" s="13"/>
      <c r="C51" s="13"/>
      <c r="D51" s="13"/>
      <c r="E51" s="14"/>
    </row>
    <row r="52" spans="1:6" s="11" customFormat="1" x14ac:dyDescent="0.3">
      <c r="A52" s="12"/>
      <c r="B52" s="13"/>
      <c r="C52" s="13"/>
      <c r="D52" s="13"/>
      <c r="E52" s="14"/>
    </row>
    <row r="53" spans="1:6" s="11" customFormat="1" x14ac:dyDescent="0.3">
      <c r="A53" s="12"/>
      <c r="B53" s="13"/>
      <c r="C53" s="13"/>
      <c r="D53" s="13"/>
      <c r="E53" s="14"/>
    </row>
    <row r="54" spans="1:6" s="11" customFormat="1" x14ac:dyDescent="0.3">
      <c r="A54" s="12"/>
      <c r="B54" s="13"/>
      <c r="C54" s="13"/>
      <c r="D54" s="13"/>
      <c r="E54" s="14"/>
    </row>
    <row r="55" spans="1:6" s="11" customFormat="1" x14ac:dyDescent="0.3">
      <c r="A55" s="12"/>
      <c r="B55" s="13"/>
      <c r="C55" s="13"/>
      <c r="D55" s="13"/>
      <c r="E55" s="14"/>
    </row>
    <row r="56" spans="1:6" s="11" customFormat="1" x14ac:dyDescent="0.3">
      <c r="A56" s="12"/>
      <c r="B56" s="13"/>
      <c r="C56" s="13"/>
      <c r="D56" s="13"/>
      <c r="E56" s="14"/>
    </row>
    <row r="57" spans="1:6" s="11" customFormat="1" x14ac:dyDescent="0.3">
      <c r="A57" s="12"/>
      <c r="B57" s="13"/>
      <c r="C57" s="13"/>
      <c r="D57" s="13"/>
      <c r="E57" s="14"/>
    </row>
    <row r="58" spans="1:6" s="11" customFormat="1" x14ac:dyDescent="0.3">
      <c r="A58" s="12"/>
      <c r="B58" s="13"/>
      <c r="C58" s="13"/>
      <c r="D58" s="13"/>
      <c r="E58" s="14"/>
      <c r="F58" s="16"/>
    </row>
    <row r="59" spans="1:6" s="11" customFormat="1" x14ac:dyDescent="0.3">
      <c r="A59" s="12"/>
      <c r="B59" s="13"/>
      <c r="C59" s="13"/>
      <c r="D59" s="13"/>
      <c r="E59" s="14"/>
    </row>
    <row r="60" spans="1:6" s="11" customFormat="1" ht="9.75" customHeight="1" x14ac:dyDescent="0.3">
      <c r="A60" s="12"/>
      <c r="B60" s="13"/>
      <c r="C60" s="13"/>
      <c r="D60" s="13"/>
      <c r="E60" s="14"/>
    </row>
    <row r="61" spans="1:6" s="11" customFormat="1" x14ac:dyDescent="0.3">
      <c r="A61" s="12"/>
      <c r="B61" s="13"/>
      <c r="C61" s="13"/>
      <c r="D61" s="13"/>
      <c r="E61" s="14"/>
    </row>
    <row r="62" spans="1:6" s="11" customFormat="1" x14ac:dyDescent="0.3">
      <c r="A62" s="12"/>
      <c r="B62" s="13"/>
      <c r="C62" s="13"/>
      <c r="D62" s="13"/>
      <c r="E62" s="14"/>
    </row>
    <row r="63" spans="1:6" s="11" customFormat="1" x14ac:dyDescent="0.3">
      <c r="A63" s="12"/>
      <c r="B63" s="13"/>
      <c r="C63" s="13"/>
      <c r="D63" s="13"/>
      <c r="E63" s="14"/>
    </row>
    <row r="64" spans="1:6" s="11" customFormat="1" x14ac:dyDescent="0.3">
      <c r="A64" s="12"/>
      <c r="B64" s="13"/>
      <c r="C64" s="13"/>
      <c r="D64" s="13"/>
      <c r="E64" s="14"/>
    </row>
    <row r="65" spans="1:5" s="11" customFormat="1" x14ac:dyDescent="0.3">
      <c r="A65" s="12"/>
      <c r="B65" s="13"/>
      <c r="C65" s="13"/>
      <c r="D65" s="13"/>
      <c r="E65" s="14"/>
    </row>
    <row r="66" spans="1:5" s="11" customFormat="1" x14ac:dyDescent="0.3">
      <c r="A66" s="12"/>
      <c r="B66" s="13"/>
      <c r="C66" s="13"/>
      <c r="D66" s="13"/>
      <c r="E66" s="14"/>
    </row>
    <row r="67" spans="1:5" s="11" customFormat="1" x14ac:dyDescent="0.3">
      <c r="A67" s="12"/>
      <c r="B67" s="13"/>
      <c r="C67" s="13"/>
      <c r="D67" s="13"/>
      <c r="E67" s="14"/>
    </row>
    <row r="68" spans="1:5" s="11" customFormat="1" x14ac:dyDescent="0.3">
      <c r="A68" s="12"/>
      <c r="B68" s="13"/>
      <c r="C68" s="13"/>
      <c r="D68" s="13"/>
      <c r="E68" s="14"/>
    </row>
    <row r="69" spans="1:5" s="11" customFormat="1" x14ac:dyDescent="0.3">
      <c r="A69" s="12"/>
      <c r="B69" s="13"/>
      <c r="C69" s="13"/>
      <c r="D69" s="13"/>
      <c r="E69" s="14"/>
    </row>
    <row r="70" spans="1:5" s="11" customFormat="1" x14ac:dyDescent="0.3">
      <c r="A70" s="12"/>
      <c r="B70" s="13"/>
      <c r="C70" s="13"/>
      <c r="D70" s="13"/>
      <c r="E70" s="14"/>
    </row>
    <row r="71" spans="1:5" s="11" customFormat="1" x14ac:dyDescent="0.3">
      <c r="A71" s="12"/>
      <c r="B71" s="13"/>
      <c r="C71" s="13"/>
      <c r="D71" s="13"/>
      <c r="E71" s="14"/>
    </row>
    <row r="72" spans="1:5" s="11" customFormat="1" x14ac:dyDescent="0.3">
      <c r="A72" s="12"/>
      <c r="B72" s="13"/>
      <c r="C72" s="13"/>
      <c r="D72" s="13"/>
      <c r="E72" s="14"/>
    </row>
    <row r="73" spans="1:5" s="11" customFormat="1" x14ac:dyDescent="0.3">
      <c r="A73" s="12"/>
      <c r="B73" s="13"/>
      <c r="C73" s="13"/>
      <c r="D73" s="13"/>
      <c r="E73" s="14"/>
    </row>
    <row r="74" spans="1:5" s="11" customFormat="1" x14ac:dyDescent="0.3">
      <c r="A74" s="12"/>
      <c r="B74" s="13"/>
      <c r="C74" s="13"/>
      <c r="D74" s="13"/>
      <c r="E74" s="14"/>
    </row>
    <row r="75" spans="1:5" s="11" customFormat="1" x14ac:dyDescent="0.3">
      <c r="A75" s="12"/>
      <c r="B75" s="13"/>
      <c r="C75" s="13"/>
      <c r="D75" s="13"/>
      <c r="E75" s="14"/>
    </row>
    <row r="76" spans="1:5" s="11" customFormat="1" x14ac:dyDescent="0.3">
      <c r="A76" s="12"/>
      <c r="B76" s="13"/>
      <c r="C76" s="13"/>
      <c r="D76" s="13"/>
      <c r="E76" s="14"/>
    </row>
    <row r="77" spans="1:5" s="11" customFormat="1" x14ac:dyDescent="0.3">
      <c r="A77" s="12"/>
      <c r="B77" s="13"/>
      <c r="C77" s="13"/>
      <c r="D77" s="13"/>
      <c r="E77" s="14"/>
    </row>
    <row r="78" spans="1:5" s="11" customFormat="1" x14ac:dyDescent="0.3">
      <c r="A78" s="12"/>
      <c r="B78" s="13"/>
      <c r="C78" s="13"/>
      <c r="D78" s="13"/>
      <c r="E78" s="14"/>
    </row>
    <row r="79" spans="1:5" s="11" customFormat="1" x14ac:dyDescent="0.3">
      <c r="A79" s="12"/>
      <c r="B79" s="13"/>
      <c r="C79" s="13"/>
      <c r="D79" s="13"/>
      <c r="E79" s="14"/>
    </row>
    <row r="80" spans="1:5" s="11" customFormat="1" x14ac:dyDescent="0.3">
      <c r="A80" s="12"/>
      <c r="B80" s="13"/>
      <c r="C80" s="13"/>
      <c r="D80" s="13"/>
      <c r="E80" s="14"/>
    </row>
    <row r="81" spans="1:5" s="11" customFormat="1" x14ac:dyDescent="0.3">
      <c r="A81" s="12"/>
      <c r="B81" s="13"/>
      <c r="C81" s="13"/>
      <c r="D81" s="13"/>
      <c r="E81" s="14"/>
    </row>
    <row r="82" spans="1:5" s="11" customFormat="1" x14ac:dyDescent="0.3">
      <c r="A82" s="12"/>
      <c r="B82" s="13"/>
      <c r="C82" s="13"/>
      <c r="D82" s="13"/>
      <c r="E82" s="14"/>
    </row>
    <row r="83" spans="1:5" s="11" customFormat="1" x14ac:dyDescent="0.3">
      <c r="A83" s="12"/>
      <c r="B83" s="13"/>
      <c r="C83" s="13"/>
      <c r="D83" s="13"/>
      <c r="E83" s="14"/>
    </row>
    <row r="84" spans="1:5" s="11" customFormat="1" x14ac:dyDescent="0.3">
      <c r="A84" s="12"/>
      <c r="B84" s="13"/>
      <c r="C84" s="13"/>
      <c r="D84" s="13"/>
      <c r="E84" s="14"/>
    </row>
    <row r="85" spans="1:5" s="11" customFormat="1" x14ac:dyDescent="0.3">
      <c r="A85" s="12"/>
      <c r="B85" s="13"/>
      <c r="C85" s="13"/>
      <c r="D85" s="13"/>
      <c r="E85" s="14"/>
    </row>
    <row r="86" spans="1:5" s="11" customFormat="1" x14ac:dyDescent="0.3">
      <c r="A86" s="12"/>
      <c r="B86" s="13"/>
      <c r="C86" s="13"/>
      <c r="D86" s="13"/>
      <c r="E86" s="14"/>
    </row>
    <row r="87" spans="1:5" s="11" customFormat="1" x14ac:dyDescent="0.3">
      <c r="A87" s="12"/>
      <c r="B87" s="13"/>
      <c r="C87" s="13"/>
      <c r="D87" s="13"/>
      <c r="E87" s="14"/>
    </row>
    <row r="88" spans="1:5" s="11" customFormat="1" x14ac:dyDescent="0.3">
      <c r="A88" s="12"/>
      <c r="B88" s="13"/>
      <c r="C88" s="13"/>
      <c r="D88" s="13"/>
      <c r="E88" s="14"/>
    </row>
    <row r="89" spans="1:5" s="11" customFormat="1" x14ac:dyDescent="0.3">
      <c r="A89" s="12"/>
      <c r="B89" s="13"/>
      <c r="C89" s="13"/>
      <c r="D89" s="13"/>
      <c r="E89" s="14"/>
    </row>
    <row r="90" spans="1:5" s="11" customFormat="1" x14ac:dyDescent="0.3">
      <c r="A90" s="12"/>
      <c r="B90" s="13"/>
      <c r="C90" s="13"/>
      <c r="D90" s="13"/>
      <c r="E90" s="14"/>
    </row>
    <row r="91" spans="1:5" s="11" customFormat="1" x14ac:dyDescent="0.3">
      <c r="A91" s="12"/>
      <c r="B91" s="13"/>
      <c r="C91" s="13"/>
      <c r="D91" s="13"/>
      <c r="E91" s="14"/>
    </row>
    <row r="92" spans="1:5" s="11" customFormat="1" x14ac:dyDescent="0.3">
      <c r="A92" s="12"/>
      <c r="B92" s="13"/>
      <c r="C92" s="13"/>
      <c r="D92" s="13"/>
      <c r="E92" s="14"/>
    </row>
    <row r="93" spans="1:5" s="11" customFormat="1" x14ac:dyDescent="0.3">
      <c r="A93" s="12"/>
      <c r="B93" s="13"/>
      <c r="C93" s="13"/>
      <c r="D93" s="13"/>
      <c r="E93" s="14"/>
    </row>
    <row r="94" spans="1:5" s="11" customFormat="1" x14ac:dyDescent="0.3">
      <c r="A94" s="12"/>
      <c r="B94" s="13"/>
      <c r="C94" s="13"/>
      <c r="D94" s="13"/>
      <c r="E94" s="14"/>
    </row>
    <row r="95" spans="1:5" s="11" customFormat="1" x14ac:dyDescent="0.3">
      <c r="A95" s="12"/>
      <c r="B95" s="13"/>
      <c r="C95" s="13"/>
      <c r="D95" s="13"/>
      <c r="E95" s="14"/>
    </row>
    <row r="96" spans="1:5" s="11" customFormat="1" x14ac:dyDescent="0.3">
      <c r="A96" s="12"/>
      <c r="B96" s="13"/>
      <c r="C96" s="13"/>
      <c r="D96" s="13"/>
      <c r="E96" s="14"/>
    </row>
    <row r="97" spans="1:7" s="11" customFormat="1" x14ac:dyDescent="0.3">
      <c r="A97" s="12"/>
      <c r="B97" s="13"/>
      <c r="C97" s="13"/>
      <c r="D97" s="13"/>
      <c r="E97" s="14"/>
    </row>
    <row r="98" spans="1:7" s="11" customFormat="1" x14ac:dyDescent="0.3">
      <c r="A98" s="12"/>
      <c r="B98" s="13"/>
      <c r="C98" s="13"/>
      <c r="D98" s="13"/>
      <c r="E98" s="14"/>
    </row>
    <row r="99" spans="1:7" s="11" customFormat="1" x14ac:dyDescent="0.3">
      <c r="A99" s="12"/>
      <c r="B99" s="13"/>
      <c r="C99" s="13"/>
      <c r="D99" s="13"/>
      <c r="E99" s="14"/>
    </row>
    <row r="100" spans="1:7" s="11" customFormat="1" x14ac:dyDescent="0.3">
      <c r="A100" s="12"/>
      <c r="B100" s="13"/>
      <c r="C100" s="13"/>
      <c r="D100" s="13"/>
      <c r="E100" s="14"/>
    </row>
    <row r="101" spans="1:7" s="11" customFormat="1" x14ac:dyDescent="0.3">
      <c r="A101" s="12"/>
      <c r="B101" s="13"/>
      <c r="C101" s="13"/>
      <c r="D101" s="13"/>
      <c r="E101" s="14"/>
    </row>
    <row r="102" spans="1:7" s="11" customFormat="1" x14ac:dyDescent="0.3">
      <c r="A102" s="12"/>
      <c r="B102" s="13"/>
      <c r="C102" s="13"/>
      <c r="D102" s="13"/>
      <c r="E102" s="14"/>
    </row>
    <row r="103" spans="1:7" s="11" customFormat="1" x14ac:dyDescent="0.3">
      <c r="A103" s="12"/>
      <c r="B103" s="13"/>
      <c r="C103" s="13"/>
      <c r="D103" s="13"/>
      <c r="E103" s="14"/>
    </row>
    <row r="104" spans="1:7" s="11" customFormat="1" x14ac:dyDescent="0.3">
      <c r="A104" s="12"/>
      <c r="B104" s="13"/>
      <c r="C104" s="13"/>
      <c r="D104" s="13"/>
      <c r="E104" s="14"/>
    </row>
    <row r="105" spans="1:7" s="11" customFormat="1" x14ac:dyDescent="0.3">
      <c r="A105" s="12"/>
      <c r="B105" s="13"/>
      <c r="C105" s="13"/>
      <c r="D105" s="13"/>
      <c r="E105" s="14"/>
    </row>
    <row r="106" spans="1:7" s="11" customFormat="1" x14ac:dyDescent="0.3">
      <c r="A106" s="12"/>
      <c r="B106" s="13"/>
      <c r="C106" s="13"/>
      <c r="D106" s="13"/>
      <c r="E106" s="14"/>
    </row>
    <row r="107" spans="1:7" s="11" customFormat="1" x14ac:dyDescent="0.3">
      <c r="A107" s="12"/>
      <c r="B107" s="13"/>
      <c r="C107" s="13"/>
      <c r="D107" s="13"/>
      <c r="E107" s="14"/>
      <c r="F107" s="16"/>
    </row>
    <row r="108" spans="1:7" s="11" customFormat="1" x14ac:dyDescent="0.3">
      <c r="A108" s="12"/>
      <c r="B108" s="13"/>
      <c r="C108" s="13"/>
      <c r="D108" s="13"/>
      <c r="E108" s="14"/>
      <c r="F108" s="16"/>
      <c r="G108" s="16"/>
    </row>
    <row r="109" spans="1:7" s="11" customFormat="1" x14ac:dyDescent="0.3">
      <c r="A109" s="12"/>
      <c r="B109" s="13"/>
      <c r="C109" s="13"/>
      <c r="D109" s="13"/>
      <c r="E109" s="14"/>
      <c r="F109" s="16"/>
    </row>
    <row r="110" spans="1:7" s="11" customFormat="1" x14ac:dyDescent="0.3">
      <c r="A110" s="12"/>
      <c r="B110" s="13"/>
      <c r="C110" s="13"/>
      <c r="D110" s="13"/>
      <c r="E110" s="14"/>
    </row>
    <row r="111" spans="1:7" s="11" customFormat="1" x14ac:dyDescent="0.3">
      <c r="A111" s="12"/>
      <c r="B111" s="13"/>
      <c r="C111" s="13"/>
      <c r="D111" s="13"/>
      <c r="E111" s="14"/>
    </row>
    <row r="112" spans="1:7" x14ac:dyDescent="0.3">
      <c r="A112" s="12"/>
      <c r="B112" s="13"/>
      <c r="C112" s="13"/>
      <c r="D112" s="13"/>
      <c r="E112" s="14"/>
    </row>
    <row r="113" spans="1:5" x14ac:dyDescent="0.3">
      <c r="A113" s="12"/>
      <c r="B113" s="13"/>
      <c r="C113" s="13"/>
      <c r="D113" s="13"/>
      <c r="E113" s="14"/>
    </row>
    <row r="114" spans="1:5" x14ac:dyDescent="0.3">
      <c r="A114" s="12"/>
      <c r="B114" s="13"/>
      <c r="C114" s="13"/>
      <c r="D114" s="13"/>
      <c r="E114" s="14"/>
    </row>
    <row r="115" spans="1:5" x14ac:dyDescent="0.3">
      <c r="A115" s="12"/>
      <c r="B115" s="13"/>
      <c r="C115" s="13"/>
      <c r="D115" s="13"/>
      <c r="E115" s="14"/>
    </row>
    <row r="116" spans="1:5" x14ac:dyDescent="0.3">
      <c r="A116" s="12"/>
      <c r="B116" s="13"/>
      <c r="C116" s="13"/>
      <c r="D116" s="13"/>
      <c r="E116" s="14"/>
    </row>
    <row r="117" spans="1:5" x14ac:dyDescent="0.3">
      <c r="A117" s="12"/>
      <c r="B117" s="13"/>
      <c r="C117" s="13"/>
      <c r="D117" s="13"/>
      <c r="E117" s="14"/>
    </row>
    <row r="118" spans="1:5" x14ac:dyDescent="0.3">
      <c r="A118" s="12"/>
      <c r="B118" s="13"/>
      <c r="C118" s="13"/>
      <c r="D118" s="13"/>
      <c r="E118" s="14"/>
    </row>
    <row r="119" spans="1:5" x14ac:dyDescent="0.3">
      <c r="A119" s="12"/>
      <c r="B119" s="13"/>
      <c r="C119" s="13"/>
      <c r="D119" s="13"/>
      <c r="E119" s="14"/>
    </row>
  </sheetData>
  <mergeCells count="5">
    <mergeCell ref="A1:E1"/>
    <mergeCell ref="A2:E2"/>
    <mergeCell ref="A4:E4"/>
    <mergeCell ref="A5:E5"/>
    <mergeCell ref="A3:E3"/>
  </mergeCells>
  <pageMargins left="1.2" right="0.7" top="0.75" bottom="0.75" header="0.3" footer="0.3"/>
  <pageSetup scale="78" orientation="portrait" r:id="rId1"/>
  <rowBreaks count="1" manualBreakCount="1">
    <brk id="10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D6EED-2F6D-49DD-9E32-CE7BBDAEB7DA}">
  <dimension ref="A1:G106"/>
  <sheetViews>
    <sheetView zoomScaleNormal="100" workbookViewId="0">
      <pane ySplit="5" topLeftCell="A9" activePane="bottomLeft" state="frozen"/>
      <selection pane="bottomLeft" activeCell="E26" sqref="E26"/>
    </sheetView>
  </sheetViews>
  <sheetFormatPr defaultColWidth="9.109375" defaultRowHeight="13.8" x14ac:dyDescent="0.3"/>
  <cols>
    <col min="1" max="1" width="14.33203125" style="3" customWidth="1"/>
    <col min="2" max="2" width="11.6640625" style="3" customWidth="1"/>
    <col min="3" max="3" width="29.109375" style="3" customWidth="1"/>
    <col min="4" max="4" width="36.109375" style="3" customWidth="1"/>
    <col min="5" max="5" width="14.5546875" style="6" customWidth="1"/>
    <col min="6" max="6" width="11.33203125" style="3" customWidth="1"/>
    <col min="7" max="7" width="10.5546875" style="3" bestFit="1" customWidth="1"/>
    <col min="8" max="16384" width="9.109375" style="3"/>
  </cols>
  <sheetData>
    <row r="1" spans="1:7" s="5" customFormat="1" ht="15.6" x14ac:dyDescent="0.3">
      <c r="A1" s="107" t="s">
        <v>0</v>
      </c>
      <c r="B1" s="107"/>
      <c r="C1" s="107"/>
      <c r="D1" s="107"/>
      <c r="E1" s="107"/>
    </row>
    <row r="2" spans="1:7" s="5" customFormat="1" ht="15.6" x14ac:dyDescent="0.3">
      <c r="A2" s="107" t="s">
        <v>1</v>
      </c>
      <c r="B2" s="107"/>
      <c r="C2" s="107"/>
      <c r="D2" s="107"/>
      <c r="E2" s="107"/>
    </row>
    <row r="3" spans="1:7" s="5" customFormat="1" ht="15.6" x14ac:dyDescent="0.3">
      <c r="A3" s="107" t="s">
        <v>76</v>
      </c>
      <c r="B3" s="107"/>
      <c r="C3" s="107"/>
      <c r="D3" s="107"/>
      <c r="E3" s="107"/>
    </row>
    <row r="4" spans="1:7" s="5" customFormat="1" ht="15.6" x14ac:dyDescent="0.3">
      <c r="A4" s="107" t="s">
        <v>58</v>
      </c>
      <c r="B4" s="107"/>
      <c r="C4" s="107"/>
      <c r="D4" s="107"/>
      <c r="E4" s="107"/>
    </row>
    <row r="5" spans="1:7" s="5" customFormat="1" ht="15.6" x14ac:dyDescent="0.3">
      <c r="A5" s="107" t="str">
        <f>Operating!A5</f>
        <v>July 1, 2021 - July 31, 2021</v>
      </c>
      <c r="B5" s="107"/>
      <c r="C5" s="107"/>
      <c r="D5" s="107"/>
      <c r="E5" s="107"/>
    </row>
    <row r="7" spans="1:7" x14ac:dyDescent="0.3">
      <c r="A7" s="4" t="s">
        <v>77</v>
      </c>
    </row>
    <row r="8" spans="1:7" x14ac:dyDescent="0.3">
      <c r="A8" s="4" t="str">
        <f>Operating!A8</f>
        <v>Balance Brought Forward June 30, 2021</v>
      </c>
      <c r="B8" s="4"/>
      <c r="C8" s="4"/>
      <c r="D8" s="4"/>
      <c r="E8" s="8">
        <v>41792.1</v>
      </c>
    </row>
    <row r="9" spans="1:7" x14ac:dyDescent="0.3">
      <c r="A9" s="4" t="s">
        <v>64</v>
      </c>
      <c r="B9" s="4"/>
      <c r="C9" s="4"/>
      <c r="D9" s="4"/>
    </row>
    <row r="10" spans="1:7" x14ac:dyDescent="0.3">
      <c r="A10" s="4" t="s">
        <v>61</v>
      </c>
      <c r="B10" s="10">
        <v>44408</v>
      </c>
      <c r="C10" s="3" t="s">
        <v>159</v>
      </c>
      <c r="D10" s="10"/>
      <c r="E10" s="6">
        <v>0</v>
      </c>
      <c r="G10" s="2"/>
    </row>
    <row r="11" spans="1:7" x14ac:dyDescent="0.3">
      <c r="A11" s="10"/>
      <c r="C11" s="10"/>
      <c r="D11" s="10"/>
      <c r="G11" s="2"/>
    </row>
    <row r="12" spans="1:7" x14ac:dyDescent="0.3">
      <c r="G12" s="2"/>
    </row>
    <row r="13" spans="1:7" x14ac:dyDescent="0.3">
      <c r="A13" s="4" t="s">
        <v>63</v>
      </c>
      <c r="E13" s="29">
        <f>SUBTOTAL(9,E10:E12)</f>
        <v>0</v>
      </c>
      <c r="G13" s="2"/>
    </row>
    <row r="14" spans="1:7" x14ac:dyDescent="0.3">
      <c r="A14" s="4" t="s">
        <v>65</v>
      </c>
      <c r="E14" s="34">
        <f>SUBTOTAL(9,E8:E13)</f>
        <v>41792.1</v>
      </c>
      <c r="F14" s="94"/>
      <c r="G14" s="2"/>
    </row>
    <row r="15" spans="1:7" x14ac:dyDescent="0.3">
      <c r="A15" s="4"/>
      <c r="E15" s="9"/>
      <c r="G15" s="2"/>
    </row>
    <row r="16" spans="1:7" x14ac:dyDescent="0.3">
      <c r="A16" s="4" t="s">
        <v>66</v>
      </c>
    </row>
    <row r="17" spans="1:7" x14ac:dyDescent="0.3">
      <c r="A17" s="79"/>
      <c r="B17" s="79"/>
      <c r="C17" s="79"/>
      <c r="D17" s="79"/>
      <c r="E17" s="7"/>
    </row>
    <row r="18" spans="1:7" s="4" customFormat="1" ht="15.6" x14ac:dyDescent="0.45">
      <c r="A18" s="80" t="s">
        <v>67</v>
      </c>
      <c r="B18" s="80" t="s">
        <v>68</v>
      </c>
      <c r="C18" s="80" t="s">
        <v>69</v>
      </c>
      <c r="D18" s="80" t="s">
        <v>71</v>
      </c>
      <c r="E18" s="78" t="s">
        <v>70</v>
      </c>
    </row>
    <row r="19" spans="1:7" s="11" customFormat="1" x14ac:dyDescent="0.3">
      <c r="A19" s="90"/>
      <c r="B19" s="91"/>
      <c r="C19" s="92"/>
      <c r="D19" s="89"/>
      <c r="E19" s="93"/>
    </row>
    <row r="20" spans="1:7" s="11" customFormat="1" x14ac:dyDescent="0.3">
      <c r="A20" s="10"/>
      <c r="B20" s="3"/>
      <c r="C20" s="96"/>
      <c r="D20" s="96"/>
      <c r="E20" s="6"/>
      <c r="G20" s="16"/>
    </row>
    <row r="21" spans="1:7" s="11" customFormat="1" x14ac:dyDescent="0.3">
      <c r="A21" s="90"/>
      <c r="B21" s="91"/>
      <c r="C21" s="91"/>
      <c r="D21" s="91"/>
      <c r="E21" s="93"/>
    </row>
    <row r="22" spans="1:7" s="11" customFormat="1" x14ac:dyDescent="0.3">
      <c r="A22" s="28" t="s">
        <v>72</v>
      </c>
      <c r="B22" s="13"/>
      <c r="C22" s="13"/>
      <c r="D22" s="13"/>
      <c r="E22" s="29">
        <f>SUBTOTAL(9,E19:E21)</f>
        <v>0</v>
      </c>
    </row>
    <row r="23" spans="1:7" s="11" customFormat="1" ht="14.4" thickBot="1" x14ac:dyDescent="0.35">
      <c r="A23" s="28" t="s">
        <v>73</v>
      </c>
      <c r="B23" s="13"/>
      <c r="C23" s="13"/>
      <c r="D23" s="13"/>
      <c r="E23" s="77">
        <f>SUBTOTAL(9,E8:E22)</f>
        <v>41792.1</v>
      </c>
      <c r="F23" s="23"/>
      <c r="G23" s="23"/>
    </row>
    <row r="24" spans="1:7" s="11" customFormat="1" ht="14.4" thickTop="1" x14ac:dyDescent="0.3">
      <c r="A24" s="12"/>
      <c r="B24" s="13"/>
      <c r="C24" s="13"/>
      <c r="D24" s="13"/>
      <c r="E24" s="30"/>
    </row>
    <row r="25" spans="1:7" s="11" customFormat="1" x14ac:dyDescent="0.3">
      <c r="A25" s="28"/>
      <c r="B25" s="13"/>
      <c r="C25" s="13"/>
      <c r="D25" s="13"/>
      <c r="E25" s="84"/>
    </row>
    <row r="26" spans="1:7" s="11" customFormat="1" x14ac:dyDescent="0.3">
      <c r="A26" s="12"/>
      <c r="B26" s="13"/>
      <c r="C26" s="13"/>
      <c r="D26" s="13"/>
      <c r="E26" s="64"/>
      <c r="F26" s="16"/>
    </row>
    <row r="27" spans="1:7" s="11" customFormat="1" x14ac:dyDescent="0.3">
      <c r="A27" s="12"/>
      <c r="B27" s="13"/>
      <c r="C27" s="13"/>
      <c r="D27" s="13"/>
      <c r="E27" s="84"/>
    </row>
    <row r="28" spans="1:7" s="11" customFormat="1" x14ac:dyDescent="0.3">
      <c r="A28" s="12"/>
      <c r="B28" s="13"/>
      <c r="C28" s="13"/>
      <c r="D28" s="13"/>
      <c r="E28" s="84"/>
    </row>
    <row r="29" spans="1:7" s="11" customFormat="1" x14ac:dyDescent="0.3">
      <c r="A29" s="12"/>
      <c r="B29" s="13"/>
      <c r="C29" s="13"/>
      <c r="D29" s="13"/>
      <c r="E29" s="84"/>
    </row>
    <row r="30" spans="1:7" s="11" customFormat="1" x14ac:dyDescent="0.3">
      <c r="A30" s="12"/>
      <c r="B30" s="13"/>
      <c r="C30" s="13"/>
      <c r="D30" s="13"/>
      <c r="E30" s="14"/>
    </row>
    <row r="31" spans="1:7" s="11" customFormat="1" x14ac:dyDescent="0.3">
      <c r="A31" s="12"/>
      <c r="B31" s="13"/>
      <c r="C31" s="13"/>
      <c r="D31" s="13"/>
      <c r="E31" s="84"/>
    </row>
    <row r="32" spans="1:7" s="11" customFormat="1" x14ac:dyDescent="0.3">
      <c r="A32" s="12"/>
      <c r="B32" s="13"/>
      <c r="C32" s="13"/>
      <c r="D32" s="13"/>
      <c r="E32" s="14"/>
    </row>
    <row r="33" spans="1:5" s="11" customFormat="1" x14ac:dyDescent="0.3">
      <c r="A33" s="12"/>
      <c r="B33" s="13"/>
      <c r="C33" s="13"/>
      <c r="D33" s="13"/>
      <c r="E33" s="14"/>
    </row>
    <row r="34" spans="1:5" s="11" customFormat="1" x14ac:dyDescent="0.3">
      <c r="A34" s="12"/>
      <c r="B34" s="13"/>
      <c r="C34" s="13"/>
      <c r="D34" s="13"/>
      <c r="E34" s="14"/>
    </row>
    <row r="35" spans="1:5" s="11" customFormat="1" x14ac:dyDescent="0.3">
      <c r="A35" s="12"/>
      <c r="B35" s="13"/>
      <c r="C35" s="13"/>
      <c r="D35" s="13"/>
      <c r="E35" s="14"/>
    </row>
    <row r="36" spans="1:5" s="11" customFormat="1" x14ac:dyDescent="0.3">
      <c r="A36" s="12"/>
      <c r="B36" s="13"/>
      <c r="C36" s="13"/>
      <c r="D36" s="13"/>
      <c r="E36" s="14"/>
    </row>
    <row r="37" spans="1:5" s="11" customFormat="1" x14ac:dyDescent="0.3">
      <c r="A37" s="12"/>
      <c r="B37" s="13"/>
      <c r="C37" s="13"/>
      <c r="D37" s="13"/>
      <c r="E37" s="14"/>
    </row>
    <row r="38" spans="1:5" s="11" customFormat="1" x14ac:dyDescent="0.3">
      <c r="A38" s="12"/>
      <c r="B38" s="13"/>
      <c r="C38" s="13"/>
      <c r="D38" s="13"/>
      <c r="E38" s="14"/>
    </row>
    <row r="39" spans="1:5" s="11" customFormat="1" x14ac:dyDescent="0.3">
      <c r="A39" s="12"/>
      <c r="B39" s="13"/>
      <c r="C39" s="13"/>
      <c r="D39" s="13"/>
      <c r="E39" s="14"/>
    </row>
    <row r="40" spans="1:5" s="11" customFormat="1" x14ac:dyDescent="0.3">
      <c r="A40" s="12"/>
      <c r="B40" s="13"/>
      <c r="C40" s="13"/>
      <c r="D40" s="13"/>
      <c r="E40" s="14"/>
    </row>
    <row r="41" spans="1:5" s="11" customFormat="1" x14ac:dyDescent="0.3">
      <c r="A41" s="12"/>
      <c r="B41" s="13"/>
      <c r="C41" s="13"/>
      <c r="D41" s="13"/>
      <c r="E41" s="14"/>
    </row>
    <row r="42" spans="1:5" s="11" customFormat="1" x14ac:dyDescent="0.3">
      <c r="A42" s="12"/>
      <c r="B42" s="13"/>
      <c r="C42" s="13"/>
      <c r="D42" s="13"/>
      <c r="E42" s="14"/>
    </row>
    <row r="43" spans="1:5" s="11" customFormat="1" x14ac:dyDescent="0.3">
      <c r="A43" s="12"/>
      <c r="B43" s="13"/>
      <c r="C43" s="13"/>
      <c r="D43" s="13"/>
      <c r="E43" s="14"/>
    </row>
    <row r="44" spans="1:5" s="11" customFormat="1" x14ac:dyDescent="0.3">
      <c r="A44" s="12"/>
      <c r="B44" s="13"/>
      <c r="C44" s="13"/>
      <c r="D44" s="13"/>
      <c r="E44" s="14"/>
    </row>
    <row r="45" spans="1:5" s="11" customFormat="1" x14ac:dyDescent="0.3">
      <c r="A45" s="12"/>
      <c r="B45" s="13"/>
      <c r="C45" s="13"/>
      <c r="D45" s="13"/>
      <c r="E45" s="14"/>
    </row>
    <row r="46" spans="1:5" s="11" customFormat="1" x14ac:dyDescent="0.3">
      <c r="A46" s="12"/>
      <c r="B46" s="13"/>
      <c r="C46" s="13"/>
      <c r="D46" s="13"/>
      <c r="E46" s="14"/>
    </row>
    <row r="47" spans="1:5" s="11" customFormat="1" ht="14.4" thickBot="1" x14ac:dyDescent="0.35">
      <c r="A47" s="11" t="s">
        <v>2</v>
      </c>
      <c r="E47" s="15"/>
    </row>
    <row r="48" spans="1:5" s="11" customFormat="1" x14ac:dyDescent="0.3">
      <c r="A48" s="11" t="s">
        <v>3</v>
      </c>
      <c r="E48" s="16">
        <f>SUM(E10:E47)</f>
        <v>83584.2</v>
      </c>
    </row>
    <row r="49" spans="1:6" s="11" customFormat="1" ht="14.4" thickBot="1" x14ac:dyDescent="0.35">
      <c r="A49" s="11" t="s">
        <v>4</v>
      </c>
      <c r="E49" s="15">
        <v>0</v>
      </c>
    </row>
    <row r="50" spans="1:6" s="11" customFormat="1" ht="14.4" thickBot="1" x14ac:dyDescent="0.35">
      <c r="A50" s="11" t="s">
        <v>5</v>
      </c>
      <c r="E50" s="17">
        <f>+E49+E48</f>
        <v>83584.2</v>
      </c>
      <c r="F50" s="16"/>
    </row>
    <row r="51" spans="1:6" s="11" customFormat="1" x14ac:dyDescent="0.3">
      <c r="A51" s="18" t="s">
        <v>6</v>
      </c>
      <c r="B51" s="18"/>
      <c r="C51" s="18"/>
      <c r="D51" s="18"/>
      <c r="E51" s="19">
        <f>+E50+E8</f>
        <v>125376.29999999999</v>
      </c>
    </row>
    <row r="52" spans="1:6" s="11" customFormat="1" ht="9.75" customHeight="1" x14ac:dyDescent="0.3">
      <c r="E52" s="16"/>
    </row>
    <row r="53" spans="1:6" s="11" customFormat="1" x14ac:dyDescent="0.3">
      <c r="A53" s="18" t="s">
        <v>55</v>
      </c>
      <c r="E53" s="16"/>
    </row>
    <row r="54" spans="1:6" s="11" customFormat="1" x14ac:dyDescent="0.3">
      <c r="A54" s="11" t="s">
        <v>47</v>
      </c>
      <c r="E54" s="16">
        <v>7001.24</v>
      </c>
    </row>
    <row r="55" spans="1:6" s="11" customFormat="1" x14ac:dyDescent="0.3">
      <c r="A55" s="11" t="s">
        <v>54</v>
      </c>
      <c r="E55" s="16">
        <f>10800+4590</f>
        <v>15390</v>
      </c>
    </row>
    <row r="56" spans="1:6" s="11" customFormat="1" x14ac:dyDescent="0.3">
      <c r="A56" s="20" t="s">
        <v>7</v>
      </c>
      <c r="E56" s="16">
        <v>0</v>
      </c>
    </row>
    <row r="57" spans="1:6" s="11" customFormat="1" x14ac:dyDescent="0.3">
      <c r="A57" s="20" t="s">
        <v>8</v>
      </c>
      <c r="E57" s="16">
        <v>0</v>
      </c>
    </row>
    <row r="58" spans="1:6" s="11" customFormat="1" x14ac:dyDescent="0.3">
      <c r="A58" s="20" t="s">
        <v>9</v>
      </c>
      <c r="E58" s="16">
        <v>550</v>
      </c>
    </row>
    <row r="59" spans="1:6" s="11" customFormat="1" x14ac:dyDescent="0.3">
      <c r="A59" s="20" t="s">
        <v>10</v>
      </c>
      <c r="E59" s="16">
        <v>100</v>
      </c>
    </row>
    <row r="60" spans="1:6" s="11" customFormat="1" x14ac:dyDescent="0.3">
      <c r="A60" s="20" t="s">
        <v>11</v>
      </c>
      <c r="E60" s="16">
        <v>50</v>
      </c>
    </row>
    <row r="61" spans="1:6" s="11" customFormat="1" x14ac:dyDescent="0.3">
      <c r="A61" s="20" t="s">
        <v>12</v>
      </c>
      <c r="E61" s="16">
        <v>92</v>
      </c>
    </row>
    <row r="62" spans="1:6" s="11" customFormat="1" x14ac:dyDescent="0.3">
      <c r="A62" s="20" t="s">
        <v>13</v>
      </c>
      <c r="E62" s="16">
        <v>440</v>
      </c>
    </row>
    <row r="63" spans="1:6" s="11" customFormat="1" x14ac:dyDescent="0.3">
      <c r="A63" s="20" t="s">
        <v>14</v>
      </c>
      <c r="E63" s="16">
        <v>550</v>
      </c>
    </row>
    <row r="64" spans="1:6" s="11" customFormat="1" x14ac:dyDescent="0.3">
      <c r="A64" s="20" t="s">
        <v>15</v>
      </c>
      <c r="E64" s="16">
        <v>5500</v>
      </c>
    </row>
    <row r="65" spans="1:5" s="11" customFormat="1" x14ac:dyDescent="0.3">
      <c r="A65" s="20" t="s">
        <v>16</v>
      </c>
      <c r="E65" s="16">
        <v>0</v>
      </c>
    </row>
    <row r="66" spans="1:5" s="11" customFormat="1" x14ac:dyDescent="0.3">
      <c r="A66" s="20" t="s">
        <v>17</v>
      </c>
      <c r="E66" s="16">
        <v>271.29000000000002</v>
      </c>
    </row>
    <row r="67" spans="1:5" s="11" customFormat="1" x14ac:dyDescent="0.3">
      <c r="A67" s="20" t="s">
        <v>18</v>
      </c>
      <c r="E67" s="16">
        <v>222.4</v>
      </c>
    </row>
    <row r="68" spans="1:5" s="11" customFormat="1" x14ac:dyDescent="0.3">
      <c r="A68" s="20" t="s">
        <v>19</v>
      </c>
      <c r="E68" s="16">
        <v>168</v>
      </c>
    </row>
    <row r="69" spans="1:5" s="11" customFormat="1" x14ac:dyDescent="0.3">
      <c r="A69" s="20" t="s">
        <v>20</v>
      </c>
      <c r="E69" s="16">
        <v>945.37</v>
      </c>
    </row>
    <row r="70" spans="1:5" s="11" customFormat="1" x14ac:dyDescent="0.3">
      <c r="A70" s="20" t="s">
        <v>21</v>
      </c>
      <c r="E70" s="16">
        <f>293.5+55</f>
        <v>348.5</v>
      </c>
    </row>
    <row r="71" spans="1:5" s="11" customFormat="1" x14ac:dyDescent="0.3">
      <c r="A71" s="20" t="s">
        <v>22</v>
      </c>
      <c r="E71" s="16">
        <v>38.15</v>
      </c>
    </row>
    <row r="72" spans="1:5" s="11" customFormat="1" x14ac:dyDescent="0.3">
      <c r="A72" s="20" t="s">
        <v>23</v>
      </c>
      <c r="E72" s="16">
        <v>959.71</v>
      </c>
    </row>
    <row r="73" spans="1:5" s="11" customFormat="1" x14ac:dyDescent="0.3">
      <c r="A73" s="20" t="s">
        <v>24</v>
      </c>
      <c r="E73" s="16">
        <v>12.1</v>
      </c>
    </row>
    <row r="74" spans="1:5" s="11" customFormat="1" x14ac:dyDescent="0.3">
      <c r="A74" s="20" t="s">
        <v>25</v>
      </c>
      <c r="E74" s="16">
        <v>8.4700000000000006</v>
      </c>
    </row>
    <row r="75" spans="1:5" s="11" customFormat="1" x14ac:dyDescent="0.3">
      <c r="A75" s="20" t="s">
        <v>26</v>
      </c>
      <c r="E75" s="16">
        <v>0</v>
      </c>
    </row>
    <row r="76" spans="1:5" s="11" customFormat="1" x14ac:dyDescent="0.3">
      <c r="A76" s="20" t="s">
        <v>27</v>
      </c>
      <c r="E76" s="16">
        <v>0</v>
      </c>
    </row>
    <row r="77" spans="1:5" s="11" customFormat="1" x14ac:dyDescent="0.3">
      <c r="A77" s="20" t="s">
        <v>49</v>
      </c>
      <c r="E77" s="16">
        <v>755</v>
      </c>
    </row>
    <row r="78" spans="1:5" s="11" customFormat="1" x14ac:dyDescent="0.3">
      <c r="A78" s="20" t="s">
        <v>29</v>
      </c>
      <c r="E78" s="16">
        <v>2158.1800000000003</v>
      </c>
    </row>
    <row r="79" spans="1:5" s="11" customFormat="1" x14ac:dyDescent="0.3">
      <c r="A79" s="20" t="s">
        <v>30</v>
      </c>
      <c r="E79" s="16">
        <v>0</v>
      </c>
    </row>
    <row r="80" spans="1:5" s="11" customFormat="1" x14ac:dyDescent="0.3">
      <c r="A80" s="20" t="s">
        <v>28</v>
      </c>
      <c r="E80" s="21">
        <v>180.98</v>
      </c>
    </row>
    <row r="81" spans="1:5" s="11" customFormat="1" ht="14.4" thickBot="1" x14ac:dyDescent="0.35">
      <c r="A81" s="20" t="s">
        <v>46</v>
      </c>
      <c r="E81" s="15">
        <f>6243.08-180.98-55</f>
        <v>6007.1</v>
      </c>
    </row>
    <row r="82" spans="1:5" s="11" customFormat="1" x14ac:dyDescent="0.3">
      <c r="A82" s="22" t="s">
        <v>56</v>
      </c>
      <c r="E82" s="23">
        <f>SUM(E54:E81)</f>
        <v>41748.49</v>
      </c>
    </row>
    <row r="83" spans="1:5" s="11" customFormat="1" x14ac:dyDescent="0.3">
      <c r="A83" s="22" t="s">
        <v>31</v>
      </c>
      <c r="E83" s="16"/>
    </row>
    <row r="84" spans="1:5" s="11" customFormat="1" x14ac:dyDescent="0.3">
      <c r="A84" s="20" t="s">
        <v>32</v>
      </c>
      <c r="E84" s="16">
        <v>919.12</v>
      </c>
    </row>
    <row r="85" spans="1:5" s="11" customFormat="1" x14ac:dyDescent="0.3">
      <c r="A85" s="20" t="s">
        <v>33</v>
      </c>
      <c r="E85" s="16">
        <v>2568.91</v>
      </c>
    </row>
    <row r="86" spans="1:5" s="11" customFormat="1" x14ac:dyDescent="0.3">
      <c r="A86" s="20" t="s">
        <v>34</v>
      </c>
      <c r="E86" s="16">
        <v>3900</v>
      </c>
    </row>
    <row r="87" spans="1:5" s="11" customFormat="1" x14ac:dyDescent="0.3">
      <c r="A87" s="20" t="s">
        <v>35</v>
      </c>
      <c r="E87" s="16">
        <v>950</v>
      </c>
    </row>
    <row r="88" spans="1:5" s="11" customFormat="1" x14ac:dyDescent="0.3">
      <c r="A88" s="20" t="s">
        <v>36</v>
      </c>
      <c r="E88" s="16">
        <v>2500</v>
      </c>
    </row>
    <row r="89" spans="1:5" s="11" customFormat="1" x14ac:dyDescent="0.3">
      <c r="A89" s="20" t="s">
        <v>37</v>
      </c>
      <c r="E89" s="16">
        <v>5732.09</v>
      </c>
    </row>
    <row r="90" spans="1:5" s="11" customFormat="1" x14ac:dyDescent="0.3">
      <c r="A90" s="20" t="s">
        <v>39</v>
      </c>
      <c r="E90" s="16">
        <v>15995</v>
      </c>
    </row>
    <row r="91" spans="1:5" s="11" customFormat="1" ht="14.4" thickBot="1" x14ac:dyDescent="0.35">
      <c r="A91" s="20" t="s">
        <v>38</v>
      </c>
      <c r="E91" s="15">
        <v>6855</v>
      </c>
    </row>
    <row r="92" spans="1:5" s="11" customFormat="1" ht="14.4" thickBot="1" x14ac:dyDescent="0.35">
      <c r="A92" s="22" t="s">
        <v>40</v>
      </c>
      <c r="B92" s="18"/>
      <c r="C92" s="18"/>
      <c r="D92" s="18"/>
      <c r="E92" s="24">
        <f>SUM(E84:E91)</f>
        <v>39420.119999999995</v>
      </c>
    </row>
    <row r="93" spans="1:5" s="11" customFormat="1" ht="14.4" thickBot="1" x14ac:dyDescent="0.35">
      <c r="A93" s="22" t="s">
        <v>41</v>
      </c>
      <c r="B93" s="18"/>
      <c r="C93" s="18"/>
      <c r="D93" s="18"/>
      <c r="E93" s="24">
        <f>+E92+E82</f>
        <v>81168.609999999986</v>
      </c>
    </row>
    <row r="94" spans="1:5" s="11" customFormat="1" ht="14.4" thickBot="1" x14ac:dyDescent="0.35">
      <c r="A94" s="22" t="s">
        <v>42</v>
      </c>
      <c r="B94" s="18"/>
      <c r="C94" s="18"/>
      <c r="D94" s="18"/>
      <c r="E94" s="25">
        <f>+E51-E93</f>
        <v>44207.69</v>
      </c>
    </row>
    <row r="95" spans="1:5" s="11" customFormat="1" ht="14.4" thickTop="1" x14ac:dyDescent="0.3">
      <c r="E95" s="16"/>
    </row>
    <row r="96" spans="1:5" s="11" customFormat="1" x14ac:dyDescent="0.3">
      <c r="E96" s="16"/>
    </row>
    <row r="97" spans="1:7" s="11" customFormat="1" x14ac:dyDescent="0.3">
      <c r="A97" s="108" t="s">
        <v>43</v>
      </c>
      <c r="B97" s="108"/>
      <c r="C97" s="108"/>
      <c r="D97" s="108"/>
      <c r="E97" s="108"/>
    </row>
    <row r="98" spans="1:7" s="11" customFormat="1" x14ac:dyDescent="0.3">
      <c r="E98" s="16"/>
    </row>
    <row r="99" spans="1:7" s="11" customFormat="1" x14ac:dyDescent="0.3">
      <c r="A99" s="11" t="s">
        <v>48</v>
      </c>
      <c r="E99" s="16">
        <f>56578.91</f>
        <v>56578.91</v>
      </c>
      <c r="F99" s="16"/>
    </row>
    <row r="100" spans="1:7" s="11" customFormat="1" x14ac:dyDescent="0.3">
      <c r="A100" s="11" t="s">
        <v>50</v>
      </c>
      <c r="E100" s="16">
        <f>22911.5+39750</f>
        <v>62661.5</v>
      </c>
      <c r="F100" s="16"/>
      <c r="G100" s="16"/>
    </row>
    <row r="101" spans="1:7" s="11" customFormat="1" ht="14.4" thickBot="1" x14ac:dyDescent="0.35">
      <c r="A101" s="11" t="s">
        <v>44</v>
      </c>
      <c r="E101" s="15">
        <f>43714.07-39750</f>
        <v>3964.0699999999997</v>
      </c>
      <c r="F101" s="16"/>
    </row>
    <row r="102" spans="1:7" s="11" customFormat="1" ht="14.4" thickBot="1" x14ac:dyDescent="0.35">
      <c r="A102" s="11" t="s">
        <v>45</v>
      </c>
      <c r="E102" s="26">
        <f>SUM(E99:E101)</f>
        <v>123204.48000000001</v>
      </c>
    </row>
    <row r="103" spans="1:7" s="11" customFormat="1" ht="14.4" thickTop="1" x14ac:dyDescent="0.3">
      <c r="E103" s="16"/>
    </row>
    <row r="104" spans="1:7" x14ac:dyDescent="0.3">
      <c r="A104" s="3" t="s">
        <v>51</v>
      </c>
    </row>
    <row r="105" spans="1:7" x14ac:dyDescent="0.3">
      <c r="A105" s="3" t="s">
        <v>52</v>
      </c>
    </row>
    <row r="106" spans="1:7" x14ac:dyDescent="0.3">
      <c r="A106" s="3" t="s">
        <v>53</v>
      </c>
    </row>
  </sheetData>
  <mergeCells count="6">
    <mergeCell ref="A97:E97"/>
    <mergeCell ref="A1:E1"/>
    <mergeCell ref="A2:E2"/>
    <mergeCell ref="A3:E3"/>
    <mergeCell ref="A4:E4"/>
    <mergeCell ref="A5:E5"/>
  </mergeCells>
  <pageMargins left="0.7" right="0.7" top="0.75" bottom="0.75" header="0.3" footer="0.3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FD6B5-A98F-47A9-9E1C-946D695929F3}">
  <dimension ref="A1:G28"/>
  <sheetViews>
    <sheetView zoomScaleNormal="100" workbookViewId="0">
      <selection activeCell="A13" sqref="A13"/>
    </sheetView>
  </sheetViews>
  <sheetFormatPr defaultColWidth="9.109375" defaultRowHeight="13.8" x14ac:dyDescent="0.3"/>
  <cols>
    <col min="1" max="1" width="14.33203125" style="3" customWidth="1"/>
    <col min="2" max="2" width="11.6640625" style="3" customWidth="1"/>
    <col min="3" max="3" width="22.109375" style="3" customWidth="1"/>
    <col min="4" max="4" width="34.44140625" style="3" customWidth="1"/>
    <col min="5" max="5" width="14.5546875" style="6" customWidth="1"/>
    <col min="6" max="6" width="11.33203125" style="3" customWidth="1"/>
    <col min="7" max="7" width="10.5546875" style="3" bestFit="1" customWidth="1"/>
    <col min="8" max="16384" width="9.109375" style="3"/>
  </cols>
  <sheetData>
    <row r="1" spans="1:7" s="5" customFormat="1" ht="15.6" x14ac:dyDescent="0.3">
      <c r="A1" s="107" t="s">
        <v>0</v>
      </c>
      <c r="B1" s="107"/>
      <c r="C1" s="107"/>
      <c r="D1" s="107"/>
      <c r="E1" s="107"/>
    </row>
    <row r="2" spans="1:7" s="5" customFormat="1" ht="15.6" x14ac:dyDescent="0.3">
      <c r="A2" s="107" t="s">
        <v>1</v>
      </c>
      <c r="B2" s="107"/>
      <c r="C2" s="107"/>
      <c r="D2" s="107"/>
      <c r="E2" s="107"/>
    </row>
    <row r="3" spans="1:7" s="5" customFormat="1" ht="15.6" x14ac:dyDescent="0.3">
      <c r="A3" s="107" t="s">
        <v>78</v>
      </c>
      <c r="B3" s="107"/>
      <c r="C3" s="107"/>
      <c r="D3" s="107"/>
      <c r="E3" s="107"/>
    </row>
    <row r="4" spans="1:7" s="5" customFormat="1" ht="15.6" x14ac:dyDescent="0.3">
      <c r="A4" s="107" t="s">
        <v>58</v>
      </c>
      <c r="B4" s="107"/>
      <c r="C4" s="107"/>
      <c r="D4" s="107"/>
      <c r="E4" s="107"/>
    </row>
    <row r="5" spans="1:7" s="5" customFormat="1" ht="15.6" x14ac:dyDescent="0.3">
      <c r="A5" s="107" t="str">
        <f>'Regular Restricted'!A5</f>
        <v>July 1, 2021 - July 31, 2021</v>
      </c>
      <c r="B5" s="107"/>
      <c r="C5" s="107"/>
      <c r="D5" s="107"/>
      <c r="E5" s="107"/>
    </row>
    <row r="7" spans="1:7" x14ac:dyDescent="0.3">
      <c r="A7" s="4" t="s">
        <v>79</v>
      </c>
    </row>
    <row r="8" spans="1:7" x14ac:dyDescent="0.3">
      <c r="A8" s="4" t="str">
        <f>+'Regular Restricted'!A8</f>
        <v>Balance Brought Forward June 30, 2021</v>
      </c>
      <c r="B8" s="4"/>
      <c r="C8" s="4"/>
      <c r="D8" s="4"/>
      <c r="E8" s="8">
        <v>11464.07</v>
      </c>
    </row>
    <row r="9" spans="1:7" x14ac:dyDescent="0.3">
      <c r="A9" s="4" t="s">
        <v>64</v>
      </c>
      <c r="B9" s="4"/>
      <c r="C9" s="4"/>
      <c r="D9" s="4"/>
    </row>
    <row r="10" spans="1:7" x14ac:dyDescent="0.3">
      <c r="A10" s="4" t="s">
        <v>61</v>
      </c>
      <c r="B10" s="10">
        <v>44377</v>
      </c>
      <c r="C10" s="10" t="s">
        <v>159</v>
      </c>
      <c r="D10" s="92"/>
      <c r="E10" s="6">
        <v>0</v>
      </c>
      <c r="G10" s="2"/>
    </row>
    <row r="11" spans="1:7" x14ac:dyDescent="0.3">
      <c r="A11" s="10"/>
      <c r="C11" s="10"/>
      <c r="D11" s="10"/>
      <c r="G11" s="2"/>
    </row>
    <row r="12" spans="1:7" x14ac:dyDescent="0.3">
      <c r="A12" s="10"/>
      <c r="C12" s="10"/>
      <c r="D12" s="10"/>
      <c r="G12" s="2"/>
    </row>
    <row r="13" spans="1:7" x14ac:dyDescent="0.3">
      <c r="A13" s="4" t="s">
        <v>63</v>
      </c>
      <c r="E13" s="29">
        <f>SUBTOTAL(9,E10:E11)</f>
        <v>0</v>
      </c>
      <c r="G13" s="2"/>
    </row>
    <row r="14" spans="1:7" x14ac:dyDescent="0.3">
      <c r="A14" s="4" t="s">
        <v>65</v>
      </c>
      <c r="E14" s="34">
        <f>SUBTOTAL(9,E8:E13)</f>
        <v>11464.07</v>
      </c>
      <c r="G14" s="2"/>
    </row>
    <row r="15" spans="1:7" x14ac:dyDescent="0.3">
      <c r="A15" s="4"/>
      <c r="E15" s="9"/>
      <c r="G15" s="2"/>
    </row>
    <row r="16" spans="1:7" x14ac:dyDescent="0.3">
      <c r="A16" s="81" t="s">
        <v>66</v>
      </c>
      <c r="B16" s="79"/>
      <c r="C16" s="79"/>
      <c r="D16" s="79"/>
      <c r="E16" s="7">
        <v>0</v>
      </c>
    </row>
    <row r="17" spans="1:5" x14ac:dyDescent="0.3">
      <c r="A17" s="79"/>
      <c r="B17" s="79"/>
      <c r="C17" s="79"/>
      <c r="D17" s="79"/>
      <c r="E17" s="7"/>
    </row>
    <row r="18" spans="1:5" s="4" customFormat="1" ht="15.6" x14ac:dyDescent="0.45">
      <c r="A18" s="80" t="s">
        <v>67</v>
      </c>
      <c r="B18" s="80" t="s">
        <v>68</v>
      </c>
      <c r="C18" s="80" t="s">
        <v>69</v>
      </c>
      <c r="D18" s="80" t="s">
        <v>71</v>
      </c>
      <c r="E18" s="78" t="s">
        <v>70</v>
      </c>
    </row>
    <row r="19" spans="1:5" s="11" customFormat="1" x14ac:dyDescent="0.3">
      <c r="A19" s="27"/>
      <c r="B19" s="32"/>
      <c r="C19" s="10"/>
      <c r="D19" s="10"/>
      <c r="E19" s="30">
        <v>0</v>
      </c>
    </row>
    <row r="20" spans="1:5" s="11" customFormat="1" x14ac:dyDescent="0.3">
      <c r="A20" s="82"/>
      <c r="B20" s="32"/>
      <c r="C20" s="32"/>
      <c r="D20" s="32"/>
      <c r="E20" s="30"/>
    </row>
    <row r="21" spans="1:5" s="11" customFormat="1" x14ac:dyDescent="0.3">
      <c r="A21" s="28" t="s">
        <v>72</v>
      </c>
      <c r="B21" s="13"/>
      <c r="C21" s="13"/>
      <c r="D21" s="13"/>
      <c r="E21" s="29">
        <f>SUBTOTAL(9,E19:E19)</f>
        <v>0</v>
      </c>
    </row>
    <row r="22" spans="1:5" s="11" customFormat="1" ht="14.4" thickBot="1" x14ac:dyDescent="0.35">
      <c r="A22" s="28" t="s">
        <v>73</v>
      </c>
      <c r="B22" s="13"/>
      <c r="C22" s="13"/>
      <c r="D22" s="13"/>
      <c r="E22" s="31">
        <f>SUBTOTAL(9,E8:E21)</f>
        <v>11464.07</v>
      </c>
    </row>
    <row r="23" spans="1:5" s="11" customFormat="1" ht="14.4" thickTop="1" x14ac:dyDescent="0.3">
      <c r="A23" s="12"/>
      <c r="B23" s="13"/>
      <c r="C23" s="13"/>
      <c r="D23" s="13"/>
      <c r="E23" s="30"/>
    </row>
    <row r="24" spans="1:5" s="11" customFormat="1" x14ac:dyDescent="0.3">
      <c r="A24" s="12"/>
      <c r="B24" s="13"/>
      <c r="C24" s="13"/>
      <c r="D24" s="13"/>
      <c r="E24" s="14"/>
    </row>
    <row r="25" spans="1:5" s="11" customFormat="1" x14ac:dyDescent="0.3">
      <c r="A25" s="12"/>
      <c r="B25" s="13"/>
      <c r="C25" s="13"/>
      <c r="D25" s="13"/>
      <c r="E25" s="14"/>
    </row>
    <row r="26" spans="1:5" s="11" customFormat="1" x14ac:dyDescent="0.3">
      <c r="A26" s="12"/>
      <c r="B26" s="13"/>
      <c r="C26" s="13"/>
      <c r="D26" s="13"/>
      <c r="E26" s="14"/>
    </row>
    <row r="27" spans="1:5" s="11" customFormat="1" x14ac:dyDescent="0.3">
      <c r="A27" s="12"/>
      <c r="B27" s="13"/>
      <c r="C27" s="13"/>
      <c r="D27" s="13"/>
      <c r="E27" s="14"/>
    </row>
    <row r="28" spans="1:5" s="11" customFormat="1" x14ac:dyDescent="0.3">
      <c r="A28" s="12"/>
      <c r="B28" s="13"/>
      <c r="C28" s="13"/>
      <c r="D28" s="13"/>
      <c r="E28" s="14"/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  <pageSetup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1364A-50FF-4C3A-A0F5-CE8BA430E624}">
  <sheetPr>
    <pageSetUpPr fitToPage="1"/>
  </sheetPr>
  <dimension ref="A1:AB992"/>
  <sheetViews>
    <sheetView zoomScale="85" zoomScaleNormal="85" workbookViewId="0">
      <pane xSplit="5" ySplit="4" topLeftCell="K19" activePane="bottomRight" state="frozen"/>
      <selection pane="topRight" activeCell="F1" sqref="F1"/>
      <selection pane="bottomLeft" activeCell="A11" sqref="A11"/>
      <selection pane="bottomRight" activeCell="U44" sqref="U44"/>
    </sheetView>
  </sheetViews>
  <sheetFormatPr defaultColWidth="14.44140625" defaultRowHeight="13.8" x14ac:dyDescent="0.3"/>
  <cols>
    <col min="1" max="1" width="11" style="3" customWidth="1"/>
    <col min="2" max="2" width="10.6640625" style="3" customWidth="1"/>
    <col min="3" max="3" width="9.88671875" style="3" customWidth="1"/>
    <col min="4" max="4" width="14.109375" style="3" customWidth="1"/>
    <col min="5" max="5" width="16" style="3" customWidth="1"/>
    <col min="6" max="19" width="14.6640625" style="3" customWidth="1"/>
    <col min="20" max="25" width="8.88671875" style="3" customWidth="1"/>
    <col min="26" max="16384" width="14.44140625" style="3"/>
  </cols>
  <sheetData>
    <row r="1" spans="1:28" ht="12.75" customHeight="1" x14ac:dyDescent="0.3">
      <c r="A1" s="112" t="s">
        <v>119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</row>
    <row r="2" spans="1:28" ht="12.75" customHeight="1" x14ac:dyDescent="0.3">
      <c r="A2" s="112" t="s">
        <v>91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28" ht="12.75" customHeight="1" x14ac:dyDescent="0.3">
      <c r="A3" s="112" t="s">
        <v>80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</row>
    <row r="4" spans="1:28" ht="27.6" x14ac:dyDescent="0.3">
      <c r="A4" s="109" t="s">
        <v>74</v>
      </c>
      <c r="B4" s="110"/>
      <c r="C4" s="110"/>
      <c r="D4" s="110"/>
      <c r="E4" s="111"/>
      <c r="F4" s="50" t="s">
        <v>162</v>
      </c>
      <c r="G4" s="50" t="s">
        <v>163</v>
      </c>
      <c r="H4" s="50" t="s">
        <v>164</v>
      </c>
      <c r="I4" s="50" t="s">
        <v>165</v>
      </c>
      <c r="J4" s="50" t="s">
        <v>166</v>
      </c>
      <c r="K4" s="50" t="s">
        <v>167</v>
      </c>
      <c r="L4" s="50" t="s">
        <v>168</v>
      </c>
      <c r="M4" s="50" t="s">
        <v>169</v>
      </c>
      <c r="N4" s="50" t="s">
        <v>170</v>
      </c>
      <c r="O4" s="50" t="s">
        <v>171</v>
      </c>
      <c r="P4" s="50" t="s">
        <v>172</v>
      </c>
      <c r="Q4" s="50" t="s">
        <v>173</v>
      </c>
      <c r="R4" s="38" t="s">
        <v>62</v>
      </c>
      <c r="S4" s="38" t="s">
        <v>81</v>
      </c>
      <c r="T4" s="39"/>
      <c r="U4" s="39"/>
      <c r="V4" s="39"/>
      <c r="W4" s="39"/>
      <c r="X4" s="39"/>
      <c r="Y4" s="39"/>
      <c r="Z4" s="39"/>
      <c r="AA4" s="39"/>
      <c r="AB4" s="39"/>
    </row>
    <row r="5" spans="1:28" ht="12.75" customHeight="1" x14ac:dyDescent="0.3">
      <c r="E5" s="40"/>
    </row>
    <row r="6" spans="1:28" ht="12.75" customHeight="1" x14ac:dyDescent="0.3">
      <c r="A6" s="41" t="s">
        <v>60</v>
      </c>
      <c r="E6" s="4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2.75" customHeight="1" x14ac:dyDescent="0.3">
      <c r="A7" s="43"/>
      <c r="E7" s="4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2.75" customHeight="1" x14ac:dyDescent="0.3">
      <c r="A8" s="1" t="s">
        <v>156</v>
      </c>
      <c r="E8" s="2">
        <v>0</v>
      </c>
      <c r="F8" s="2">
        <v>0</v>
      </c>
      <c r="G8" s="2"/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f t="shared" ref="R8:R9" si="0">SUM(F8:Q8)</f>
        <v>0</v>
      </c>
      <c r="S8" s="2">
        <v>0</v>
      </c>
      <c r="T8" s="2"/>
      <c r="U8" s="2"/>
      <c r="V8" s="2"/>
      <c r="W8" s="2"/>
      <c r="X8" s="2"/>
      <c r="Y8" s="2"/>
      <c r="Z8" s="2"/>
      <c r="AA8" s="2"/>
      <c r="AB8" s="2"/>
    </row>
    <row r="9" spans="1:28" ht="12.75" customHeight="1" x14ac:dyDescent="0.3">
      <c r="A9" s="1" t="s">
        <v>86</v>
      </c>
      <c r="E9" s="2">
        <v>0</v>
      </c>
      <c r="F9" s="2">
        <v>0</v>
      </c>
      <c r="G9" s="2"/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f t="shared" si="0"/>
        <v>0</v>
      </c>
      <c r="S9" s="2">
        <f t="shared" ref="S9" si="1">+E9-R9</f>
        <v>0</v>
      </c>
      <c r="T9" s="2"/>
      <c r="U9" s="2"/>
      <c r="V9" s="2"/>
      <c r="W9" s="2"/>
      <c r="X9" s="2"/>
      <c r="Y9" s="2"/>
      <c r="Z9" s="2"/>
      <c r="AA9" s="2"/>
      <c r="AB9" s="2"/>
    </row>
    <row r="10" spans="1:28" ht="12.75" customHeight="1" thickBot="1" x14ac:dyDescent="0.35">
      <c r="B10" s="1" t="s">
        <v>87</v>
      </c>
      <c r="E10" s="44">
        <f>SUBTOTAL(9,E8:E9)</f>
        <v>0</v>
      </c>
      <c r="F10" s="44">
        <f>SUBTOTAL(9,F8:F9)</f>
        <v>0</v>
      </c>
      <c r="G10" s="44">
        <f t="shared" ref="G10:S10" si="2">SUBTOTAL(9,G8:G9)</f>
        <v>0</v>
      </c>
      <c r="H10" s="44">
        <f t="shared" si="2"/>
        <v>0</v>
      </c>
      <c r="I10" s="44">
        <f t="shared" si="2"/>
        <v>0</v>
      </c>
      <c r="J10" s="44">
        <f t="shared" si="2"/>
        <v>0</v>
      </c>
      <c r="K10" s="44">
        <f t="shared" si="2"/>
        <v>0</v>
      </c>
      <c r="L10" s="44">
        <f t="shared" si="2"/>
        <v>0</v>
      </c>
      <c r="M10" s="44">
        <f t="shared" si="2"/>
        <v>0</v>
      </c>
      <c r="N10" s="44">
        <f t="shared" si="2"/>
        <v>0</v>
      </c>
      <c r="O10" s="44">
        <f t="shared" si="2"/>
        <v>0</v>
      </c>
      <c r="P10" s="44">
        <f t="shared" si="2"/>
        <v>0</v>
      </c>
      <c r="Q10" s="44">
        <f t="shared" si="2"/>
        <v>0</v>
      </c>
      <c r="R10" s="44">
        <f t="shared" si="2"/>
        <v>0</v>
      </c>
      <c r="S10" s="44">
        <f t="shared" si="2"/>
        <v>0</v>
      </c>
      <c r="T10" s="2"/>
      <c r="U10" s="2"/>
      <c r="V10" s="2"/>
      <c r="W10" s="2"/>
      <c r="X10" s="2"/>
      <c r="Y10" s="2"/>
      <c r="Z10" s="2"/>
      <c r="AA10" s="2"/>
      <c r="AB10" s="2"/>
    </row>
    <row r="11" spans="1:28" ht="12.75" customHeight="1" x14ac:dyDescent="0.3">
      <c r="E11" s="4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2.75" customHeight="1" x14ac:dyDescent="0.3">
      <c r="A12" s="41" t="s">
        <v>82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2.75" customHeight="1" x14ac:dyDescent="0.3">
      <c r="A13" s="43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2.75" customHeight="1" x14ac:dyDescent="0.3">
      <c r="A14" s="1" t="s">
        <v>7</v>
      </c>
      <c r="E14" s="2">
        <v>2000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6">
        <f t="shared" ref="R14:R39" si="3">SUM(F14:Q14)</f>
        <v>0</v>
      </c>
      <c r="S14" s="2">
        <f t="shared" ref="S14:S41" si="4">+E14-R14</f>
        <v>2000</v>
      </c>
      <c r="T14" s="2"/>
      <c r="U14" s="2"/>
      <c r="V14" s="2"/>
      <c r="W14" s="2"/>
      <c r="X14" s="2"/>
      <c r="Y14" s="2"/>
      <c r="Z14" s="2"/>
      <c r="AA14" s="2"/>
      <c r="AB14" s="2"/>
    </row>
    <row r="15" spans="1:28" ht="12.75" customHeight="1" x14ac:dyDescent="0.3">
      <c r="A15" s="1" t="s">
        <v>8</v>
      </c>
      <c r="E15" s="2">
        <v>2000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6">
        <f t="shared" si="3"/>
        <v>0</v>
      </c>
      <c r="S15" s="2">
        <f t="shared" si="4"/>
        <v>2000</v>
      </c>
      <c r="T15" s="2"/>
      <c r="U15" s="2"/>
      <c r="V15" s="2"/>
      <c r="W15" s="2"/>
      <c r="X15" s="2"/>
      <c r="Y15" s="2"/>
      <c r="Z15" s="2"/>
      <c r="AA15" s="2"/>
      <c r="AB15" s="2"/>
    </row>
    <row r="16" spans="1:28" ht="12.75" customHeight="1" x14ac:dyDescent="0.3">
      <c r="A16" s="1" t="s">
        <v>9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6">
        <f t="shared" si="3"/>
        <v>0</v>
      </c>
      <c r="S16" s="2">
        <f t="shared" si="4"/>
        <v>0</v>
      </c>
      <c r="T16" s="2"/>
      <c r="U16" s="2"/>
      <c r="V16" s="2"/>
      <c r="W16" s="2"/>
      <c r="X16" s="2"/>
      <c r="Y16" s="2"/>
      <c r="Z16" s="2"/>
      <c r="AA16" s="2"/>
      <c r="AB16" s="2"/>
    </row>
    <row r="17" spans="1:28" ht="12.75" customHeight="1" x14ac:dyDescent="0.3">
      <c r="A17" s="1" t="s">
        <v>10</v>
      </c>
      <c r="E17" s="2">
        <v>100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6">
        <f t="shared" si="3"/>
        <v>0</v>
      </c>
      <c r="S17" s="2">
        <f t="shared" si="4"/>
        <v>100</v>
      </c>
      <c r="T17" s="2"/>
      <c r="U17" s="2"/>
      <c r="V17" s="2"/>
      <c r="W17" s="2"/>
      <c r="X17" s="2"/>
      <c r="Y17" s="2"/>
      <c r="Z17" s="2"/>
      <c r="AA17" s="2"/>
      <c r="AB17" s="2"/>
    </row>
    <row r="18" spans="1:28" ht="12.75" customHeight="1" x14ac:dyDescent="0.3">
      <c r="A18" s="1" t="s">
        <v>11</v>
      </c>
      <c r="E18" s="2">
        <v>200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6">
        <f t="shared" si="3"/>
        <v>0</v>
      </c>
      <c r="S18" s="2">
        <f t="shared" si="4"/>
        <v>200</v>
      </c>
      <c r="T18" s="2"/>
      <c r="U18" s="2"/>
      <c r="V18" s="2"/>
      <c r="W18" s="2"/>
      <c r="X18" s="2"/>
      <c r="Y18" s="2"/>
      <c r="Z18" s="2"/>
      <c r="AA18" s="2"/>
      <c r="AB18" s="2"/>
    </row>
    <row r="19" spans="1:28" ht="12.75" customHeight="1" x14ac:dyDescent="0.3">
      <c r="A19" s="1" t="s">
        <v>12</v>
      </c>
      <c r="E19" s="2">
        <v>100</v>
      </c>
      <c r="F19" s="2">
        <v>6</v>
      </c>
      <c r="G19" s="2">
        <v>6</v>
      </c>
      <c r="H19" s="2">
        <v>6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6">
        <f t="shared" si="3"/>
        <v>18</v>
      </c>
      <c r="S19" s="2">
        <f t="shared" si="4"/>
        <v>82</v>
      </c>
      <c r="T19" s="2"/>
      <c r="U19" s="2"/>
      <c r="V19" s="2"/>
      <c r="W19" s="2"/>
      <c r="X19" s="2"/>
      <c r="Y19" s="2"/>
      <c r="Z19" s="2"/>
      <c r="AA19" s="2"/>
      <c r="AB19" s="2"/>
    </row>
    <row r="20" spans="1:28" ht="12.75" customHeight="1" x14ac:dyDescent="0.3">
      <c r="A20" s="1" t="s">
        <v>13</v>
      </c>
      <c r="E20" s="2">
        <v>440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6">
        <f t="shared" si="3"/>
        <v>0</v>
      </c>
      <c r="S20" s="2">
        <f t="shared" si="4"/>
        <v>440</v>
      </c>
      <c r="T20" s="2"/>
      <c r="U20" s="2"/>
      <c r="V20" s="2"/>
      <c r="W20" s="2"/>
      <c r="X20" s="2"/>
      <c r="Y20" s="2"/>
      <c r="Z20" s="2"/>
      <c r="AA20" s="2"/>
      <c r="AB20" s="2"/>
    </row>
    <row r="21" spans="1:28" ht="12.75" customHeight="1" x14ac:dyDescent="0.3">
      <c r="A21" s="1" t="s">
        <v>14</v>
      </c>
      <c r="E21" s="2">
        <v>500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6">
        <f t="shared" si="3"/>
        <v>0</v>
      </c>
      <c r="S21" s="2">
        <f t="shared" si="4"/>
        <v>500</v>
      </c>
      <c r="T21" s="2"/>
      <c r="U21" s="2"/>
      <c r="V21" s="2"/>
      <c r="W21" s="2"/>
      <c r="X21" s="2"/>
      <c r="Y21" s="2"/>
      <c r="Z21" s="2"/>
      <c r="AA21" s="2"/>
      <c r="AB21" s="2"/>
    </row>
    <row r="22" spans="1:28" ht="12.75" customHeight="1" x14ac:dyDescent="0.3">
      <c r="A22" s="1" t="s">
        <v>15</v>
      </c>
      <c r="E22" s="2">
        <v>6000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6">
        <f t="shared" si="3"/>
        <v>0</v>
      </c>
      <c r="S22" s="2">
        <f t="shared" si="4"/>
        <v>6000</v>
      </c>
      <c r="T22" s="2"/>
      <c r="U22" s="2"/>
      <c r="V22" s="2"/>
      <c r="W22" s="2"/>
      <c r="X22" s="2"/>
      <c r="Y22" s="2"/>
      <c r="Z22" s="2"/>
      <c r="AA22" s="2"/>
      <c r="AB22" s="2"/>
    </row>
    <row r="23" spans="1:28" ht="12.75" customHeight="1" x14ac:dyDescent="0.3">
      <c r="A23" s="1" t="s">
        <v>88</v>
      </c>
      <c r="E23" s="2">
        <v>35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6">
        <f t="shared" si="3"/>
        <v>0</v>
      </c>
      <c r="S23" s="2">
        <f t="shared" si="4"/>
        <v>35</v>
      </c>
      <c r="T23" s="2"/>
      <c r="U23" s="2"/>
      <c r="V23" s="2"/>
      <c r="W23" s="2"/>
      <c r="X23" s="2"/>
      <c r="Y23" s="2"/>
      <c r="Z23" s="2"/>
      <c r="AA23" s="2"/>
      <c r="AB23" s="2"/>
    </row>
    <row r="24" spans="1:28" ht="12.75" customHeight="1" x14ac:dyDescent="0.3">
      <c r="A24" s="1" t="s">
        <v>16</v>
      </c>
      <c r="E24" s="2">
        <v>100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6">
        <f t="shared" si="3"/>
        <v>0</v>
      </c>
      <c r="S24" s="2">
        <f t="shared" si="4"/>
        <v>100</v>
      </c>
      <c r="T24" s="2"/>
      <c r="U24" s="2"/>
      <c r="V24" s="2"/>
      <c r="W24" s="2"/>
      <c r="X24" s="2"/>
      <c r="Y24" s="2"/>
      <c r="Z24" s="2"/>
      <c r="AA24" s="2"/>
      <c r="AB24" s="2"/>
    </row>
    <row r="25" spans="1:28" ht="12.75" customHeight="1" x14ac:dyDescent="0.3">
      <c r="A25" s="1" t="s">
        <v>17</v>
      </c>
      <c r="E25" s="2">
        <v>500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6">
        <f t="shared" si="3"/>
        <v>0</v>
      </c>
      <c r="S25" s="2">
        <f t="shared" si="4"/>
        <v>500</v>
      </c>
      <c r="T25" s="2"/>
      <c r="U25" s="2"/>
      <c r="V25" s="2"/>
      <c r="W25" s="2"/>
      <c r="X25" s="2"/>
      <c r="Y25" s="2"/>
      <c r="Z25" s="2"/>
      <c r="AA25" s="2"/>
      <c r="AB25" s="2"/>
    </row>
    <row r="26" spans="1:28" ht="12.75" customHeight="1" x14ac:dyDescent="0.3">
      <c r="A26" s="1" t="s">
        <v>18</v>
      </c>
      <c r="E26" s="2">
        <v>1000</v>
      </c>
      <c r="F26" s="2">
        <v>0</v>
      </c>
      <c r="G26" s="2">
        <v>288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6">
        <f t="shared" si="3"/>
        <v>288</v>
      </c>
      <c r="S26" s="2">
        <f t="shared" si="4"/>
        <v>712</v>
      </c>
      <c r="T26" s="2"/>
      <c r="U26" s="2"/>
      <c r="V26" s="2"/>
      <c r="W26" s="2"/>
      <c r="X26" s="2"/>
      <c r="Y26" s="2"/>
      <c r="Z26" s="2"/>
      <c r="AA26" s="2"/>
      <c r="AB26" s="2"/>
    </row>
    <row r="27" spans="1:28" ht="12.75" customHeight="1" x14ac:dyDescent="0.3">
      <c r="A27" s="1" t="s">
        <v>19</v>
      </c>
      <c r="E27" s="2">
        <v>150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6">
        <f t="shared" si="3"/>
        <v>0</v>
      </c>
      <c r="S27" s="2">
        <f t="shared" si="4"/>
        <v>150</v>
      </c>
      <c r="T27" s="2"/>
      <c r="U27" s="2"/>
      <c r="V27" s="2"/>
      <c r="W27" s="2"/>
      <c r="X27" s="2"/>
      <c r="Y27" s="2"/>
      <c r="Z27" s="2"/>
      <c r="AA27" s="2"/>
      <c r="AB27" s="2"/>
    </row>
    <row r="28" spans="1:28" ht="12.75" customHeight="1" x14ac:dyDescent="0.3">
      <c r="A28" s="1" t="s">
        <v>20</v>
      </c>
      <c r="E28" s="2">
        <v>750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6">
        <f t="shared" si="3"/>
        <v>0</v>
      </c>
      <c r="S28" s="2">
        <f t="shared" si="4"/>
        <v>750</v>
      </c>
      <c r="T28" s="2"/>
      <c r="U28" s="2"/>
      <c r="V28" s="2"/>
      <c r="W28" s="2"/>
      <c r="X28" s="2"/>
      <c r="Y28" s="2"/>
      <c r="Z28" s="2"/>
      <c r="AA28" s="2"/>
      <c r="AB28" s="2"/>
    </row>
    <row r="29" spans="1:28" ht="12.75" customHeight="1" x14ac:dyDescent="0.3">
      <c r="A29" s="1" t="s">
        <v>21</v>
      </c>
      <c r="E29" s="2">
        <v>250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6">
        <f t="shared" si="3"/>
        <v>0</v>
      </c>
      <c r="S29" s="2">
        <f t="shared" si="4"/>
        <v>250</v>
      </c>
      <c r="T29" s="2"/>
      <c r="U29" s="2"/>
      <c r="V29" s="2"/>
      <c r="W29" s="2"/>
      <c r="X29" s="2"/>
      <c r="Y29" s="2"/>
      <c r="Z29" s="2"/>
      <c r="AA29" s="2"/>
      <c r="AB29" s="2"/>
    </row>
    <row r="30" spans="1:28" ht="12.75" customHeight="1" x14ac:dyDescent="0.3">
      <c r="A30" s="1" t="s">
        <v>22</v>
      </c>
      <c r="E30" s="2">
        <v>200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6">
        <f t="shared" si="3"/>
        <v>0</v>
      </c>
      <c r="S30" s="2">
        <f t="shared" si="4"/>
        <v>200</v>
      </c>
      <c r="T30" s="2"/>
      <c r="U30" s="2"/>
      <c r="V30" s="2"/>
      <c r="W30" s="2"/>
      <c r="X30" s="2"/>
      <c r="Y30" s="2"/>
      <c r="Z30" s="2"/>
      <c r="AA30" s="2"/>
      <c r="AB30" s="2"/>
    </row>
    <row r="31" spans="1:28" ht="12.75" customHeight="1" x14ac:dyDescent="0.3">
      <c r="A31" s="1" t="s">
        <v>23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6">
        <f t="shared" si="3"/>
        <v>0</v>
      </c>
      <c r="S31" s="2">
        <f t="shared" si="4"/>
        <v>0</v>
      </c>
      <c r="T31" s="2"/>
      <c r="U31" s="2"/>
      <c r="V31" s="2"/>
      <c r="W31" s="2"/>
      <c r="X31" s="2"/>
      <c r="Y31" s="2"/>
      <c r="Z31" s="2"/>
      <c r="AA31" s="2"/>
      <c r="AB31" s="2"/>
    </row>
    <row r="32" spans="1:28" ht="12.75" customHeight="1" x14ac:dyDescent="0.3">
      <c r="A32" s="1" t="s">
        <v>24</v>
      </c>
      <c r="E32" s="2">
        <v>100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6">
        <f t="shared" si="3"/>
        <v>0</v>
      </c>
      <c r="S32" s="2">
        <f t="shared" si="4"/>
        <v>100</v>
      </c>
      <c r="T32" s="2"/>
      <c r="U32" s="2"/>
      <c r="V32" s="2"/>
      <c r="W32" s="2"/>
      <c r="X32" s="2"/>
      <c r="Y32" s="2"/>
      <c r="Z32" s="2"/>
      <c r="AA32" s="2"/>
      <c r="AB32" s="2"/>
    </row>
    <row r="33" spans="1:28" ht="12.75" customHeight="1" x14ac:dyDescent="0.3">
      <c r="A33" s="1" t="s">
        <v>25</v>
      </c>
      <c r="E33" s="2">
        <v>650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6">
        <f t="shared" si="3"/>
        <v>0</v>
      </c>
      <c r="S33" s="2">
        <f t="shared" si="4"/>
        <v>650</v>
      </c>
      <c r="T33" s="2"/>
      <c r="U33" s="2"/>
      <c r="V33" s="2"/>
      <c r="W33" s="2"/>
      <c r="X33" s="2"/>
      <c r="Y33" s="2"/>
      <c r="Z33" s="2"/>
      <c r="AA33" s="2"/>
      <c r="AB33" s="2"/>
    </row>
    <row r="34" spans="1:28" ht="12.75" customHeight="1" x14ac:dyDescent="0.3">
      <c r="A34" s="1" t="s">
        <v>26</v>
      </c>
      <c r="E34" s="2">
        <v>100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6">
        <f t="shared" si="3"/>
        <v>0</v>
      </c>
      <c r="S34" s="2">
        <f t="shared" si="4"/>
        <v>100</v>
      </c>
      <c r="T34" s="2"/>
      <c r="U34" s="2"/>
      <c r="V34" s="2"/>
      <c r="W34" s="2"/>
      <c r="X34" s="2"/>
      <c r="Y34" s="2"/>
      <c r="Z34" s="2"/>
      <c r="AA34" s="2"/>
      <c r="AB34" s="2"/>
    </row>
    <row r="35" spans="1:28" ht="12.75" customHeight="1" x14ac:dyDescent="0.3">
      <c r="A35" s="1" t="s">
        <v>27</v>
      </c>
      <c r="E35" s="2">
        <v>3000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6">
        <f t="shared" si="3"/>
        <v>0</v>
      </c>
      <c r="S35" s="2">
        <f t="shared" si="4"/>
        <v>3000</v>
      </c>
      <c r="T35" s="2"/>
      <c r="U35" s="2"/>
      <c r="V35" s="2"/>
      <c r="W35" s="2"/>
      <c r="X35" s="2"/>
      <c r="Y35" s="2"/>
      <c r="Z35" s="2"/>
      <c r="AA35" s="2"/>
      <c r="AB35" s="2"/>
    </row>
    <row r="36" spans="1:28" ht="13.5" customHeight="1" x14ac:dyDescent="0.3">
      <c r="A36" s="1" t="s">
        <v>83</v>
      </c>
      <c r="E36" s="2">
        <v>800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6">
        <f t="shared" si="3"/>
        <v>0</v>
      </c>
      <c r="S36" s="2">
        <f t="shared" si="4"/>
        <v>800</v>
      </c>
      <c r="T36" s="2"/>
      <c r="U36" s="2"/>
      <c r="V36" s="2"/>
      <c r="W36" s="2"/>
      <c r="X36" s="2"/>
      <c r="Y36" s="2"/>
      <c r="Z36" s="2"/>
      <c r="AA36" s="2"/>
      <c r="AB36" s="2"/>
    </row>
    <row r="37" spans="1:28" ht="13.5" customHeight="1" x14ac:dyDescent="0.3">
      <c r="A37" s="1" t="s">
        <v>29</v>
      </c>
      <c r="E37" s="2">
        <v>2100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6">
        <f t="shared" si="3"/>
        <v>0</v>
      </c>
      <c r="S37" s="2">
        <f t="shared" si="4"/>
        <v>2100</v>
      </c>
      <c r="T37" s="2"/>
      <c r="U37" s="2"/>
      <c r="V37" s="2"/>
      <c r="W37" s="2"/>
      <c r="X37" s="2"/>
      <c r="Y37" s="2"/>
      <c r="Z37" s="2"/>
      <c r="AA37" s="2"/>
      <c r="AB37" s="2"/>
    </row>
    <row r="38" spans="1:28" ht="12.75" customHeight="1" x14ac:dyDescent="0.3">
      <c r="A38" s="1" t="s">
        <v>30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6">
        <f t="shared" si="3"/>
        <v>0</v>
      </c>
      <c r="S38" s="2">
        <f t="shared" si="4"/>
        <v>0</v>
      </c>
      <c r="T38" s="2"/>
      <c r="U38" s="2"/>
      <c r="V38" s="2"/>
      <c r="W38" s="2"/>
      <c r="X38" s="2"/>
      <c r="Y38" s="2"/>
      <c r="Z38" s="2"/>
      <c r="AA38" s="2"/>
      <c r="AB38" s="2"/>
    </row>
    <row r="39" spans="1:28" ht="12" customHeight="1" x14ac:dyDescent="0.3">
      <c r="A39" s="1" t="s">
        <v>28</v>
      </c>
      <c r="E39" s="2">
        <v>500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6">
        <f t="shared" si="3"/>
        <v>0</v>
      </c>
      <c r="S39" s="2">
        <f t="shared" si="4"/>
        <v>500</v>
      </c>
      <c r="T39" s="2"/>
      <c r="U39" s="2"/>
      <c r="V39" s="2"/>
      <c r="W39" s="2"/>
      <c r="X39" s="2"/>
      <c r="Y39" s="2"/>
      <c r="Z39" s="2"/>
      <c r="AA39" s="2"/>
      <c r="AB39" s="2"/>
    </row>
    <row r="40" spans="1:28" ht="12" customHeight="1" x14ac:dyDescent="0.3">
      <c r="A40" s="1" t="s">
        <v>183</v>
      </c>
      <c r="E40" s="2">
        <v>500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6"/>
      <c r="S40" s="2">
        <f t="shared" si="4"/>
        <v>500</v>
      </c>
      <c r="T40" s="2"/>
      <c r="U40" s="2"/>
      <c r="V40" s="2"/>
      <c r="W40" s="2"/>
      <c r="X40" s="2"/>
      <c r="Y40" s="2"/>
      <c r="Z40" s="2"/>
      <c r="AA40" s="2"/>
      <c r="AB40" s="2"/>
    </row>
    <row r="41" spans="1:28" ht="12" customHeight="1" x14ac:dyDescent="0.3">
      <c r="A41" s="1" t="s">
        <v>184</v>
      </c>
      <c r="E41" s="2">
        <v>1000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6"/>
      <c r="S41" s="2">
        <f t="shared" si="4"/>
        <v>1000</v>
      </c>
      <c r="T41" s="2"/>
      <c r="U41" s="2"/>
      <c r="V41" s="2"/>
      <c r="W41" s="2"/>
      <c r="X41" s="2"/>
      <c r="Y41" s="2"/>
      <c r="Z41" s="2"/>
      <c r="AA41" s="2"/>
      <c r="AB41" s="2"/>
    </row>
    <row r="42" spans="1:28" ht="12.75" customHeight="1" x14ac:dyDescent="0.3"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6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2.75" customHeight="1" thickBot="1" x14ac:dyDescent="0.35">
      <c r="A43" s="35" t="s">
        <v>84</v>
      </c>
      <c r="E43" s="44">
        <f>SUBTOTAL(9,E14:E42)</f>
        <v>23075</v>
      </c>
      <c r="F43" s="44">
        <f t="shared" ref="F43:S43" si="5">SUBTOTAL(9,F14:F42)</f>
        <v>6</v>
      </c>
      <c r="G43" s="44">
        <f t="shared" si="5"/>
        <v>294</v>
      </c>
      <c r="H43" s="44">
        <f t="shared" si="5"/>
        <v>6</v>
      </c>
      <c r="I43" s="44">
        <f t="shared" si="5"/>
        <v>0</v>
      </c>
      <c r="J43" s="44">
        <f t="shared" si="5"/>
        <v>0</v>
      </c>
      <c r="K43" s="44">
        <f t="shared" si="5"/>
        <v>0</v>
      </c>
      <c r="L43" s="44">
        <f t="shared" si="5"/>
        <v>0</v>
      </c>
      <c r="M43" s="44">
        <f t="shared" si="5"/>
        <v>0</v>
      </c>
      <c r="N43" s="44">
        <f t="shared" si="5"/>
        <v>0</v>
      </c>
      <c r="O43" s="44">
        <f t="shared" si="5"/>
        <v>0</v>
      </c>
      <c r="P43" s="44">
        <f t="shared" si="5"/>
        <v>0</v>
      </c>
      <c r="Q43" s="44">
        <f t="shared" si="5"/>
        <v>0</v>
      </c>
      <c r="R43" s="44">
        <f t="shared" si="5"/>
        <v>306</v>
      </c>
      <c r="S43" s="44">
        <f t="shared" si="5"/>
        <v>22769</v>
      </c>
      <c r="T43" s="2"/>
      <c r="U43" s="2"/>
      <c r="V43" s="2"/>
      <c r="W43" s="2"/>
      <c r="X43" s="2"/>
      <c r="Y43" s="2"/>
      <c r="Z43" s="2"/>
      <c r="AA43" s="2"/>
      <c r="AB43" s="2"/>
    </row>
    <row r="44" spans="1:28" ht="15" customHeight="1" x14ac:dyDescent="0.3">
      <c r="A44" s="43"/>
      <c r="B44" s="43"/>
      <c r="C44" s="43"/>
      <c r="D44" s="43"/>
      <c r="E44" s="45"/>
      <c r="F44" s="45"/>
      <c r="G44" s="45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.75" customHeight="1" x14ac:dyDescent="0.3">
      <c r="D45" s="46"/>
      <c r="E45" s="2"/>
      <c r="F45" s="2">
        <f>+E43-F43</f>
        <v>23069</v>
      </c>
      <c r="G45" s="2">
        <f>F45-G43</f>
        <v>22775</v>
      </c>
      <c r="H45" s="2">
        <f>+G45-H43</f>
        <v>22769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.75" customHeight="1" x14ac:dyDescent="0.3">
      <c r="A46" s="47" t="s">
        <v>85</v>
      </c>
      <c r="B46" s="48"/>
      <c r="C46" s="47"/>
      <c r="E46" s="2"/>
      <c r="F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.75" customHeight="1" x14ac:dyDescent="0.3">
      <c r="A47" s="6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.75" customHeight="1" x14ac:dyDescent="0.3">
      <c r="A48" s="6"/>
      <c r="B48" s="10"/>
      <c r="E48" s="2"/>
      <c r="F48" s="85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.75" customHeight="1" x14ac:dyDescent="0.3">
      <c r="A49" s="6"/>
      <c r="B49" s="10"/>
      <c r="E49" s="2"/>
      <c r="F49" s="85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75" customHeight="1" x14ac:dyDescent="0.3">
      <c r="A50" s="6"/>
      <c r="B50" s="10"/>
      <c r="E50" s="2"/>
      <c r="F50" s="85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.75" customHeight="1" x14ac:dyDescent="0.3">
      <c r="A51" s="6"/>
      <c r="B51" s="10"/>
      <c r="C51" s="88"/>
      <c r="E51" s="2"/>
      <c r="F51" s="85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5.75" customHeight="1" x14ac:dyDescent="0.3">
      <c r="A52" s="6"/>
      <c r="B52" s="10"/>
      <c r="C52" s="88"/>
      <c r="E52" s="2"/>
      <c r="F52" s="85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75" customHeight="1" x14ac:dyDescent="0.3">
      <c r="A53" s="6"/>
      <c r="B53" s="10"/>
      <c r="C53" s="88"/>
      <c r="E53" s="2"/>
      <c r="F53" s="85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75" customHeight="1" x14ac:dyDescent="0.3">
      <c r="A54" s="6"/>
      <c r="B54" s="10"/>
      <c r="C54" s="88"/>
      <c r="E54" s="2"/>
      <c r="F54" s="85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75" customHeight="1" x14ac:dyDescent="0.3">
      <c r="A55" s="6"/>
      <c r="B55" s="10"/>
      <c r="E55" s="2"/>
      <c r="F55" s="85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75" customHeight="1" x14ac:dyDescent="0.3">
      <c r="A56" s="6"/>
      <c r="B56" s="10"/>
      <c r="E56" s="2"/>
      <c r="F56" s="85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.75" customHeight="1" x14ac:dyDescent="0.3">
      <c r="A57" s="6"/>
      <c r="B57" s="10"/>
      <c r="E57" s="2"/>
      <c r="F57" s="106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75" customHeight="1" x14ac:dyDescent="0.3">
      <c r="A58" s="10"/>
      <c r="E58" s="2"/>
      <c r="F58" s="85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75" customHeight="1" thickBot="1" x14ac:dyDescent="0.35">
      <c r="A59" s="49">
        <f>SUM(A47:A58)</f>
        <v>0</v>
      </c>
      <c r="E59" s="2"/>
      <c r="F59" s="85"/>
    </row>
    <row r="60" spans="1:28" ht="15.75" customHeight="1" thickTop="1" x14ac:dyDescent="0.3">
      <c r="A60" s="10"/>
      <c r="F60" s="85"/>
    </row>
    <row r="61" spans="1:28" ht="15.75" customHeight="1" x14ac:dyDescent="0.3">
      <c r="A61" s="10"/>
      <c r="F61" s="85"/>
    </row>
    <row r="62" spans="1:28" ht="15.75" customHeight="1" x14ac:dyDescent="0.3">
      <c r="F62" s="85"/>
    </row>
    <row r="63" spans="1:28" ht="15.75" customHeight="1" x14ac:dyDescent="0.3">
      <c r="F63" s="85"/>
    </row>
    <row r="64" spans="1:28" ht="15.75" customHeight="1" x14ac:dyDescent="0.3">
      <c r="F64" s="86"/>
    </row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</sheetData>
  <mergeCells count="4">
    <mergeCell ref="A4:E4"/>
    <mergeCell ref="A1:S1"/>
    <mergeCell ref="A2:S2"/>
    <mergeCell ref="A3:S3"/>
  </mergeCells>
  <conditionalFormatting sqref="E42">
    <cfRule type="cellIs" dxfId="1" priority="1" stopIfTrue="1" operator="lessThan">
      <formula>0</formula>
    </cfRule>
  </conditionalFormatting>
  <pageMargins left="0.7" right="0.7" top="0.75" bottom="0.75" header="0.3" footer="0.3"/>
  <pageSetup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C27A1-17E1-44BB-AE1C-5E8636FCD2BC}">
  <sheetPr>
    <pageSetUpPr fitToPage="1"/>
  </sheetPr>
  <dimension ref="A1:U1000"/>
  <sheetViews>
    <sheetView zoomScale="85" zoomScaleNormal="85" workbookViewId="0">
      <pane xSplit="6" ySplit="4" topLeftCell="L5" activePane="bottomRight" state="frozen"/>
      <selection pane="topRight" activeCell="G1" sqref="G1"/>
      <selection pane="bottomLeft" activeCell="A6" sqref="A6"/>
      <selection pane="bottomRight" activeCell="T18" sqref="T18"/>
    </sheetView>
  </sheetViews>
  <sheetFormatPr defaultColWidth="14.44140625" defaultRowHeight="13.8" x14ac:dyDescent="0.3"/>
  <cols>
    <col min="1" max="1" width="8.88671875" style="3" customWidth="1"/>
    <col min="2" max="2" width="13.88671875" style="3" customWidth="1"/>
    <col min="3" max="3" width="11.88671875" style="3" customWidth="1"/>
    <col min="4" max="4" width="11.33203125" style="3" customWidth="1"/>
    <col min="5" max="5" width="16" style="3" customWidth="1"/>
    <col min="6" max="6" width="7.44140625" style="3" customWidth="1"/>
    <col min="7" max="20" width="14.6640625" style="3" customWidth="1"/>
    <col min="21" max="27" width="8.88671875" style="3" customWidth="1"/>
    <col min="28" max="16384" width="14.44140625" style="3"/>
  </cols>
  <sheetData>
    <row r="1" spans="1:21" ht="15.75" customHeight="1" x14ac:dyDescent="0.3">
      <c r="A1" s="113" t="s">
        <v>92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</row>
    <row r="2" spans="1:21" ht="15.75" customHeight="1" x14ac:dyDescent="0.3">
      <c r="A2" s="112" t="s">
        <v>91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</row>
    <row r="3" spans="1:21" ht="15.75" customHeight="1" x14ac:dyDescent="0.3">
      <c r="A3" s="112" t="s">
        <v>89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</row>
    <row r="4" spans="1:21" ht="27.6" x14ac:dyDescent="0.3">
      <c r="E4" s="40" t="s">
        <v>127</v>
      </c>
      <c r="G4" s="50" t="str">
        <f>'Operating Budget'!F4</f>
        <v>May 2021</v>
      </c>
      <c r="H4" s="50" t="str">
        <f>'Operating Budget'!G4</f>
        <v>June 2021</v>
      </c>
      <c r="I4" s="50" t="str">
        <f>'Operating Budget'!H4</f>
        <v>July 2021</v>
      </c>
      <c r="J4" s="50" t="str">
        <f>'Operating Budget'!I4</f>
        <v>Aug 2021</v>
      </c>
      <c r="K4" s="50" t="str">
        <f>'Operating Budget'!J4</f>
        <v>Sept 2021</v>
      </c>
      <c r="L4" s="50" t="str">
        <f>'Operating Budget'!K4</f>
        <v>Oct 2021</v>
      </c>
      <c r="M4" s="50" t="str">
        <f>'Operating Budget'!L4</f>
        <v>Nov 2021</v>
      </c>
      <c r="N4" s="50" t="str">
        <f>'Operating Budget'!M4</f>
        <v>Dec 2021</v>
      </c>
      <c r="O4" s="50" t="str">
        <f>'Operating Budget'!N4</f>
        <v>Jan 2022</v>
      </c>
      <c r="P4" s="50" t="str">
        <f>'Operating Budget'!O4</f>
        <v>Feb 2022</v>
      </c>
      <c r="Q4" s="50" t="str">
        <f>'Operating Budget'!P4</f>
        <v>Mar 2022</v>
      </c>
      <c r="R4" s="50" t="str">
        <f>'Operating Budget'!Q4</f>
        <v>April 2022</v>
      </c>
      <c r="S4" s="37" t="s">
        <v>62</v>
      </c>
      <c r="T4" s="38" t="s">
        <v>81</v>
      </c>
    </row>
    <row r="5" spans="1:21" ht="15" customHeight="1" x14ac:dyDescent="0.3">
      <c r="E5" s="40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4"/>
      <c r="S5" s="54"/>
      <c r="T5" s="54"/>
    </row>
    <row r="6" spans="1:21" ht="15" customHeight="1" x14ac:dyDescent="0.3">
      <c r="A6" s="1" t="s">
        <v>32</v>
      </c>
      <c r="E6" s="2">
        <v>1625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f t="shared" ref="S6:S13" si="0">SUM(G6:R6)</f>
        <v>0</v>
      </c>
      <c r="T6" s="2">
        <f t="shared" ref="T6:T13" si="1">+E6-S6</f>
        <v>1625</v>
      </c>
    </row>
    <row r="7" spans="1:21" ht="15" customHeight="1" x14ac:dyDescent="0.3">
      <c r="A7" s="1" t="s">
        <v>33</v>
      </c>
      <c r="E7" s="2">
        <v>1787.5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f t="shared" si="0"/>
        <v>0</v>
      </c>
      <c r="T7" s="2">
        <f t="shared" si="1"/>
        <v>1787.5</v>
      </c>
      <c r="U7" s="2"/>
    </row>
    <row r="8" spans="1:21" ht="15" customHeight="1" x14ac:dyDescent="0.3">
      <c r="A8" s="1" t="s">
        <v>34</v>
      </c>
      <c r="E8" s="2">
        <v>1300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f t="shared" si="0"/>
        <v>0</v>
      </c>
      <c r="T8" s="2">
        <f t="shared" si="1"/>
        <v>1300</v>
      </c>
    </row>
    <row r="9" spans="1:21" ht="15" customHeight="1" x14ac:dyDescent="0.3">
      <c r="A9" s="1" t="s">
        <v>35</v>
      </c>
      <c r="E9" s="2">
        <v>1250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f t="shared" si="0"/>
        <v>0</v>
      </c>
      <c r="T9" s="2">
        <f t="shared" si="1"/>
        <v>1250</v>
      </c>
      <c r="U9" s="2"/>
    </row>
    <row r="10" spans="1:21" ht="15" customHeight="1" x14ac:dyDescent="0.3">
      <c r="A10" s="1" t="s">
        <v>36</v>
      </c>
      <c r="E10" s="2">
        <v>1000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f t="shared" si="0"/>
        <v>0</v>
      </c>
      <c r="T10" s="2">
        <f t="shared" si="1"/>
        <v>1000</v>
      </c>
    </row>
    <row r="11" spans="1:21" ht="15" customHeight="1" x14ac:dyDescent="0.3">
      <c r="A11" s="1" t="s">
        <v>37</v>
      </c>
      <c r="E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f t="shared" si="0"/>
        <v>0</v>
      </c>
      <c r="T11" s="2">
        <f t="shared" si="1"/>
        <v>0</v>
      </c>
      <c r="U11" s="2"/>
    </row>
    <row r="12" spans="1:21" ht="15" customHeight="1" x14ac:dyDescent="0.3">
      <c r="A12" s="1" t="s">
        <v>90</v>
      </c>
      <c r="E12" s="55">
        <v>10000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f t="shared" si="0"/>
        <v>0</v>
      </c>
      <c r="T12" s="2">
        <f t="shared" si="1"/>
        <v>10000</v>
      </c>
      <c r="U12" s="36"/>
    </row>
    <row r="13" spans="1:21" ht="15" customHeight="1" x14ac:dyDescent="0.3">
      <c r="A13" s="1" t="s">
        <v>38</v>
      </c>
      <c r="E13" s="2">
        <v>4387.5</v>
      </c>
      <c r="G13" s="2">
        <v>0</v>
      </c>
      <c r="H13" s="2">
        <v>995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f t="shared" si="0"/>
        <v>995</v>
      </c>
      <c r="T13" s="2">
        <f t="shared" si="1"/>
        <v>3392.5</v>
      </c>
      <c r="U13" s="2"/>
    </row>
    <row r="14" spans="1:21" ht="15" customHeight="1" thickBot="1" x14ac:dyDescent="0.35">
      <c r="A14" s="1"/>
      <c r="E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1" ht="15" customHeight="1" thickBot="1" x14ac:dyDescent="0.35">
      <c r="E15" s="56">
        <f>SUM(E6:E13)</f>
        <v>21350</v>
      </c>
      <c r="G15" s="56">
        <f t="shared" ref="G15:T15" si="2">SUM(G6:G13)</f>
        <v>0</v>
      </c>
      <c r="H15" s="56">
        <f t="shared" si="2"/>
        <v>995</v>
      </c>
      <c r="I15" s="56">
        <f t="shared" si="2"/>
        <v>0</v>
      </c>
      <c r="J15" s="56">
        <f t="shared" si="2"/>
        <v>0</v>
      </c>
      <c r="K15" s="56">
        <f t="shared" si="2"/>
        <v>0</v>
      </c>
      <c r="L15" s="56">
        <f t="shared" si="2"/>
        <v>0</v>
      </c>
      <c r="M15" s="56">
        <f t="shared" si="2"/>
        <v>0</v>
      </c>
      <c r="N15" s="56">
        <f t="shared" si="2"/>
        <v>0</v>
      </c>
      <c r="O15" s="56">
        <f t="shared" si="2"/>
        <v>0</v>
      </c>
      <c r="P15" s="56">
        <f t="shared" si="2"/>
        <v>0</v>
      </c>
      <c r="Q15" s="56">
        <f t="shared" si="2"/>
        <v>0</v>
      </c>
      <c r="R15" s="56">
        <f t="shared" si="2"/>
        <v>0</v>
      </c>
      <c r="S15" s="56">
        <f t="shared" si="2"/>
        <v>995</v>
      </c>
      <c r="T15" s="56">
        <f t="shared" si="2"/>
        <v>20355</v>
      </c>
    </row>
    <row r="16" spans="1:21" ht="15" customHeight="1" thickTop="1" x14ac:dyDescent="0.3"/>
    <row r="17" spans="1:20" ht="15" customHeight="1" x14ac:dyDescent="0.3">
      <c r="S17" s="36"/>
    </row>
    <row r="18" spans="1:20" ht="15" customHeight="1" x14ac:dyDescent="0.3">
      <c r="B18" s="1"/>
      <c r="C18" s="57"/>
      <c r="S18" s="2"/>
      <c r="T18" s="2"/>
    </row>
    <row r="19" spans="1:20" ht="15" customHeight="1" x14ac:dyDescent="0.3">
      <c r="A19" s="1"/>
      <c r="C19" s="46"/>
      <c r="D19" s="58"/>
      <c r="E19" s="2"/>
    </row>
    <row r="20" spans="1:20" ht="15" customHeight="1" x14ac:dyDescent="0.3">
      <c r="A20" s="1"/>
      <c r="C20" s="46"/>
      <c r="D20" s="58"/>
      <c r="E20" s="59"/>
    </row>
    <row r="21" spans="1:20" ht="15" customHeight="1" x14ac:dyDescent="0.3">
      <c r="A21" s="41"/>
      <c r="C21" s="46"/>
      <c r="D21" s="60"/>
    </row>
    <row r="22" spans="1:20" ht="15" customHeight="1" x14ac:dyDescent="0.3">
      <c r="A22" s="61"/>
      <c r="C22" s="46"/>
    </row>
    <row r="23" spans="1:20" ht="15" customHeight="1" x14ac:dyDescent="0.3">
      <c r="D23" s="46"/>
    </row>
    <row r="24" spans="1:20" ht="15" customHeight="1" x14ac:dyDescent="0.3"/>
    <row r="25" spans="1:20" ht="15" customHeight="1" x14ac:dyDescent="0.3">
      <c r="D25" s="46"/>
    </row>
    <row r="26" spans="1:20" ht="15" customHeight="1" x14ac:dyDescent="0.3"/>
    <row r="27" spans="1:20" ht="15" customHeight="1" x14ac:dyDescent="0.3"/>
    <row r="28" spans="1:20" ht="15" customHeight="1" x14ac:dyDescent="0.3"/>
    <row r="29" spans="1:20" ht="15" customHeight="1" x14ac:dyDescent="0.3"/>
    <row r="30" spans="1:20" ht="15" customHeight="1" x14ac:dyDescent="0.3"/>
    <row r="31" spans="1:20" ht="15" customHeight="1" x14ac:dyDescent="0.3"/>
    <row r="32" spans="1:20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" customHeight="1" x14ac:dyDescent="0.3"/>
    <row r="992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</sheetData>
  <mergeCells count="3">
    <mergeCell ref="A1:T1"/>
    <mergeCell ref="A2:T2"/>
    <mergeCell ref="A3:T3"/>
  </mergeCells>
  <pageMargins left="0.7" right="0.7" top="0.75" bottom="0.75" header="0.3" footer="0.3"/>
  <pageSetup scale="4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5F2F9-BB54-4004-8D18-555743906200}">
  <sheetPr>
    <pageSetUpPr fitToPage="1"/>
  </sheetPr>
  <dimension ref="A1:P35"/>
  <sheetViews>
    <sheetView zoomScaleNormal="100" workbookViewId="0">
      <pane xSplit="3" ySplit="5" topLeftCell="D14" activePane="bottomRight" state="frozen"/>
      <selection pane="topRight" activeCell="D1" sqref="D1"/>
      <selection pane="bottomLeft" activeCell="A6" sqref="A6"/>
      <selection pane="bottomRight" activeCell="J33" sqref="J33"/>
    </sheetView>
  </sheetViews>
  <sheetFormatPr defaultColWidth="9.109375" defaultRowHeight="13.8" x14ac:dyDescent="0.3"/>
  <cols>
    <col min="1" max="1" width="18.88671875" style="3" customWidth="1"/>
    <col min="2" max="2" width="18.5546875" style="3" customWidth="1"/>
    <col min="3" max="3" width="12" style="3" customWidth="1"/>
    <col min="4" max="4" width="17.5546875" style="3" customWidth="1"/>
    <col min="5" max="6" width="11.6640625" style="3" customWidth="1"/>
    <col min="7" max="8" width="11.6640625" style="3" hidden="1" customWidth="1"/>
    <col min="9" max="13" width="11.6640625" style="3" customWidth="1"/>
    <col min="14" max="14" width="9.109375" style="3"/>
    <col min="15" max="16" width="10" style="3" bestFit="1" customWidth="1"/>
    <col min="17" max="16384" width="9.109375" style="3"/>
  </cols>
  <sheetData>
    <row r="1" spans="1:16" x14ac:dyDescent="0.3">
      <c r="A1" s="114" t="s">
        <v>92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6" x14ac:dyDescent="0.3">
      <c r="A2" s="114" t="s">
        <v>130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6" x14ac:dyDescent="0.3">
      <c r="A3" s="4"/>
    </row>
    <row r="4" spans="1:16" ht="15.75" customHeight="1" thickBot="1" x14ac:dyDescent="0.35">
      <c r="A4" s="4"/>
      <c r="G4" s="115" t="s">
        <v>120</v>
      </c>
      <c r="H4" s="115"/>
      <c r="I4" s="115"/>
      <c r="J4" s="115"/>
      <c r="K4" s="115"/>
      <c r="L4" s="115"/>
      <c r="M4" s="105"/>
    </row>
    <row r="5" spans="1:16" ht="27.6" x14ac:dyDescent="0.3">
      <c r="A5" s="4"/>
      <c r="B5" s="66"/>
      <c r="C5" s="66"/>
      <c r="D5" s="66"/>
      <c r="E5" s="67" t="s">
        <v>93</v>
      </c>
      <c r="F5" s="67" t="s">
        <v>94</v>
      </c>
      <c r="G5" s="68" t="s">
        <v>121</v>
      </c>
      <c r="H5" s="68" t="s">
        <v>122</v>
      </c>
      <c r="I5" s="68" t="s">
        <v>123</v>
      </c>
      <c r="J5" s="68" t="s">
        <v>124</v>
      </c>
      <c r="K5" s="68" t="s">
        <v>125</v>
      </c>
      <c r="L5" s="68" t="s">
        <v>143</v>
      </c>
      <c r="M5" s="68" t="s">
        <v>157</v>
      </c>
      <c r="N5" s="66"/>
    </row>
    <row r="6" spans="1:16" hidden="1" x14ac:dyDescent="0.3">
      <c r="A6" s="69" t="s">
        <v>97</v>
      </c>
      <c r="B6" s="69" t="s">
        <v>95</v>
      </c>
      <c r="C6" s="69" t="s">
        <v>98</v>
      </c>
      <c r="D6" s="69" t="s">
        <v>96</v>
      </c>
      <c r="E6" s="70"/>
      <c r="F6" s="71" t="s">
        <v>99</v>
      </c>
      <c r="G6" s="2">
        <v>0</v>
      </c>
      <c r="H6" s="72">
        <v>0</v>
      </c>
      <c r="I6" s="72">
        <v>0</v>
      </c>
      <c r="J6" s="72">
        <v>0</v>
      </c>
      <c r="K6" s="72"/>
      <c r="L6" s="72">
        <v>0</v>
      </c>
      <c r="M6" s="72">
        <v>0</v>
      </c>
      <c r="N6" s="66"/>
    </row>
    <row r="7" spans="1:16" x14ac:dyDescent="0.3">
      <c r="A7" s="69" t="s">
        <v>100</v>
      </c>
      <c r="B7" s="69" t="s">
        <v>95</v>
      </c>
      <c r="C7" s="69" t="s">
        <v>102</v>
      </c>
      <c r="D7" s="69" t="s">
        <v>96</v>
      </c>
      <c r="E7" s="70" t="s">
        <v>103</v>
      </c>
      <c r="F7" s="71" t="s">
        <v>104</v>
      </c>
      <c r="G7" s="2">
        <v>0</v>
      </c>
      <c r="H7" s="72">
        <v>0</v>
      </c>
      <c r="I7" s="72">
        <v>2500</v>
      </c>
      <c r="J7" s="72">
        <v>0</v>
      </c>
      <c r="K7" s="72">
        <v>0</v>
      </c>
      <c r="L7" s="72">
        <v>0</v>
      </c>
      <c r="M7" s="72">
        <v>0</v>
      </c>
      <c r="N7" s="66"/>
    </row>
    <row r="8" spans="1:16" x14ac:dyDescent="0.3">
      <c r="A8" s="69" t="s">
        <v>105</v>
      </c>
      <c r="B8" s="69" t="s">
        <v>126</v>
      </c>
      <c r="C8" s="69" t="s">
        <v>107</v>
      </c>
      <c r="D8" s="69" t="s">
        <v>108</v>
      </c>
      <c r="E8" s="70" t="s">
        <v>109</v>
      </c>
      <c r="F8" s="71" t="s">
        <v>110</v>
      </c>
      <c r="G8" s="72">
        <v>0</v>
      </c>
      <c r="H8" s="72">
        <v>0</v>
      </c>
      <c r="I8" s="72">
        <v>2500</v>
      </c>
      <c r="J8" s="72">
        <v>2500</v>
      </c>
      <c r="K8" s="72">
        <v>0</v>
      </c>
      <c r="L8" s="72">
        <v>0</v>
      </c>
      <c r="M8" s="72">
        <v>0</v>
      </c>
      <c r="N8" s="66"/>
    </row>
    <row r="9" spans="1:16" x14ac:dyDescent="0.3">
      <c r="A9" s="69" t="s">
        <v>105</v>
      </c>
      <c r="B9" s="69" t="s">
        <v>126</v>
      </c>
      <c r="C9" s="69" t="s">
        <v>111</v>
      </c>
      <c r="D9" s="69" t="s">
        <v>96</v>
      </c>
      <c r="E9" s="70" t="s">
        <v>109</v>
      </c>
      <c r="F9" s="71" t="s">
        <v>110</v>
      </c>
      <c r="G9" s="72">
        <v>0</v>
      </c>
      <c r="H9" s="72">
        <v>0</v>
      </c>
      <c r="I9" s="72">
        <v>2500</v>
      </c>
      <c r="J9" s="72">
        <v>2500</v>
      </c>
      <c r="K9" s="72">
        <v>0</v>
      </c>
      <c r="L9" s="72">
        <v>0</v>
      </c>
      <c r="M9" s="72">
        <v>0</v>
      </c>
      <c r="N9" s="66"/>
    </row>
    <row r="10" spans="1:16" x14ac:dyDescent="0.3">
      <c r="A10" s="69"/>
      <c r="B10" s="69"/>
      <c r="C10" s="69"/>
      <c r="D10" s="69"/>
      <c r="E10" s="70"/>
      <c r="F10" s="71"/>
      <c r="G10" s="2"/>
      <c r="H10" s="72"/>
      <c r="I10" s="72"/>
      <c r="J10" s="73"/>
      <c r="K10" s="73"/>
      <c r="L10" s="73"/>
      <c r="M10" s="73"/>
      <c r="N10" s="66"/>
    </row>
    <row r="11" spans="1:16" ht="14.4" thickBot="1" x14ac:dyDescent="0.35">
      <c r="A11" s="74" t="s">
        <v>112</v>
      </c>
      <c r="B11" s="69"/>
      <c r="C11" s="69"/>
      <c r="D11" s="69"/>
      <c r="E11" s="70"/>
      <c r="F11" s="71"/>
      <c r="G11" s="75">
        <f t="shared" ref="G11:L11" si="0">SUM(G6:G10)</f>
        <v>0</v>
      </c>
      <c r="H11" s="75">
        <f t="shared" si="0"/>
        <v>0</v>
      </c>
      <c r="I11" s="75">
        <f t="shared" si="0"/>
        <v>7500</v>
      </c>
      <c r="J11" s="75">
        <f t="shared" si="0"/>
        <v>5000</v>
      </c>
      <c r="K11" s="75">
        <f t="shared" si="0"/>
        <v>0</v>
      </c>
      <c r="L11" s="75">
        <f t="shared" si="0"/>
        <v>0</v>
      </c>
      <c r="M11" s="75">
        <f t="shared" ref="M11" si="1">SUM(M6:M10)</f>
        <v>0</v>
      </c>
      <c r="N11" s="66"/>
      <c r="O11" s="2">
        <f>SUM(I11:M11)</f>
        <v>12500</v>
      </c>
    </row>
    <row r="12" spans="1:16" x14ac:dyDescent="0.3">
      <c r="A12" s="69"/>
      <c r="B12" s="69"/>
      <c r="C12" s="69"/>
      <c r="D12" s="69"/>
      <c r="E12" s="70"/>
      <c r="F12" s="71"/>
      <c r="G12" s="2"/>
      <c r="H12" s="72"/>
      <c r="I12" s="72"/>
      <c r="J12" s="73"/>
      <c r="K12" s="73"/>
      <c r="L12" s="73"/>
      <c r="M12" s="73"/>
      <c r="N12" s="66"/>
    </row>
    <row r="13" spans="1:16" x14ac:dyDescent="0.3">
      <c r="A13" s="69" t="s">
        <v>113</v>
      </c>
      <c r="B13" s="69" t="s">
        <v>101</v>
      </c>
      <c r="C13" s="69" t="s">
        <v>114</v>
      </c>
      <c r="D13" s="69" t="s">
        <v>108</v>
      </c>
      <c r="E13" s="70" t="s">
        <v>115</v>
      </c>
      <c r="F13" s="71" t="s">
        <v>116</v>
      </c>
      <c r="G13" s="72"/>
      <c r="H13" s="72">
        <v>0</v>
      </c>
      <c r="I13" s="72">
        <v>2500</v>
      </c>
      <c r="J13" s="72">
        <v>2500</v>
      </c>
      <c r="K13" s="72">
        <v>2500</v>
      </c>
      <c r="L13" s="72">
        <v>0</v>
      </c>
      <c r="M13" s="72">
        <v>0</v>
      </c>
      <c r="N13" s="66"/>
    </row>
    <row r="14" spans="1:16" x14ac:dyDescent="0.3">
      <c r="A14" s="69" t="s">
        <v>113</v>
      </c>
      <c r="B14" s="69" t="s">
        <v>101</v>
      </c>
      <c r="C14" s="69" t="s">
        <v>117</v>
      </c>
      <c r="D14" s="69" t="s">
        <v>96</v>
      </c>
      <c r="E14" s="70" t="s">
        <v>115</v>
      </c>
      <c r="F14" s="71" t="s">
        <v>116</v>
      </c>
      <c r="G14" s="72"/>
      <c r="H14" s="72">
        <v>0</v>
      </c>
      <c r="I14" s="72">
        <v>2500</v>
      </c>
      <c r="J14" s="72">
        <v>2500</v>
      </c>
      <c r="K14" s="72">
        <v>2500</v>
      </c>
      <c r="L14" s="72">
        <v>0</v>
      </c>
      <c r="M14" s="72">
        <v>0</v>
      </c>
      <c r="N14" s="66"/>
    </row>
    <row r="15" spans="1:16" x14ac:dyDescent="0.3">
      <c r="A15" s="69"/>
      <c r="B15" s="69"/>
      <c r="C15" s="69"/>
      <c r="D15" s="69"/>
      <c r="E15" s="69"/>
      <c r="F15" s="71"/>
      <c r="G15" s="72"/>
      <c r="H15" s="72"/>
      <c r="I15" s="73"/>
      <c r="J15" s="73"/>
      <c r="K15" s="72"/>
      <c r="L15" s="72"/>
      <c r="M15" s="72"/>
      <c r="N15" s="66"/>
    </row>
    <row r="16" spans="1:16" ht="14.4" thickBot="1" x14ac:dyDescent="0.35">
      <c r="A16" s="74" t="s">
        <v>118</v>
      </c>
      <c r="B16" s="66"/>
      <c r="C16" s="66"/>
      <c r="D16" s="66"/>
      <c r="E16" s="66"/>
      <c r="F16" s="76"/>
      <c r="G16" s="75">
        <f>SUM(G6:G15)</f>
        <v>0</v>
      </c>
      <c r="H16" s="75">
        <f t="shared" ref="H16:M16" si="2">SUM(H11:H15)</f>
        <v>0</v>
      </c>
      <c r="I16" s="75">
        <f t="shared" si="2"/>
        <v>12500</v>
      </c>
      <c r="J16" s="75">
        <f t="shared" si="2"/>
        <v>10000</v>
      </c>
      <c r="K16" s="75">
        <f t="shared" si="2"/>
        <v>5000</v>
      </c>
      <c r="L16" s="75">
        <f t="shared" si="2"/>
        <v>0</v>
      </c>
      <c r="M16" s="75">
        <f t="shared" si="2"/>
        <v>0</v>
      </c>
      <c r="O16" s="2">
        <f>SUM(I16:M16)</f>
        <v>27500</v>
      </c>
      <c r="P16" s="2">
        <f>+O16+O11</f>
        <v>40000</v>
      </c>
    </row>
    <row r="17" spans="1:13" x14ac:dyDescent="0.3">
      <c r="A17" s="74"/>
      <c r="B17" s="66"/>
      <c r="C17" s="66"/>
      <c r="D17" s="66"/>
      <c r="E17" s="66"/>
      <c r="F17" s="76"/>
      <c r="G17" s="72"/>
      <c r="H17" s="72"/>
      <c r="I17" s="72"/>
      <c r="J17" s="72"/>
      <c r="K17" s="72"/>
      <c r="L17" s="72"/>
      <c r="M17" s="72"/>
    </row>
    <row r="18" spans="1:13" x14ac:dyDescent="0.3">
      <c r="A18" s="69" t="s">
        <v>128</v>
      </c>
      <c r="B18" s="69" t="s">
        <v>106</v>
      </c>
      <c r="C18" s="69" t="s">
        <v>161</v>
      </c>
      <c r="D18" s="69" t="s">
        <v>108</v>
      </c>
      <c r="E18" s="70" t="s">
        <v>137</v>
      </c>
      <c r="F18" s="103" t="s">
        <v>138</v>
      </c>
      <c r="G18" s="72"/>
      <c r="H18" s="72"/>
      <c r="I18" s="72">
        <v>2500</v>
      </c>
      <c r="J18" s="72">
        <v>2500</v>
      </c>
      <c r="K18" s="72">
        <v>2500</v>
      </c>
      <c r="L18" s="72">
        <v>2500</v>
      </c>
      <c r="M18" s="72">
        <v>0</v>
      </c>
    </row>
    <row r="19" spans="1:13" x14ac:dyDescent="0.3">
      <c r="A19" s="69" t="s">
        <v>128</v>
      </c>
      <c r="B19" s="69" t="s">
        <v>106</v>
      </c>
      <c r="C19" s="69" t="s">
        <v>160</v>
      </c>
      <c r="D19" s="69" t="s">
        <v>96</v>
      </c>
      <c r="E19" s="70" t="s">
        <v>137</v>
      </c>
      <c r="F19" s="103" t="s">
        <v>138</v>
      </c>
      <c r="G19" s="72"/>
      <c r="H19" s="72"/>
      <c r="I19" s="72">
        <v>2500</v>
      </c>
      <c r="J19" s="72">
        <v>2500</v>
      </c>
      <c r="K19" s="72">
        <v>2500</v>
      </c>
      <c r="L19" s="72">
        <v>2500</v>
      </c>
      <c r="M19" s="72">
        <v>0</v>
      </c>
    </row>
    <row r="20" spans="1:13" x14ac:dyDescent="0.3">
      <c r="A20" s="74"/>
      <c r="B20" s="66"/>
      <c r="C20" s="66"/>
      <c r="D20" s="66"/>
      <c r="E20" s="66"/>
      <c r="F20" s="76"/>
      <c r="G20" s="72"/>
      <c r="H20" s="72"/>
      <c r="I20" s="72"/>
      <c r="J20" s="72"/>
      <c r="K20" s="72"/>
      <c r="L20" s="72"/>
      <c r="M20" s="72"/>
    </row>
    <row r="21" spans="1:13" ht="14.4" thickBot="1" x14ac:dyDescent="0.35">
      <c r="A21" s="74" t="s">
        <v>139</v>
      </c>
      <c r="I21" s="75">
        <f>SUM(I16:I20)</f>
        <v>17500</v>
      </c>
      <c r="J21" s="75">
        <f>SUM(J16:J20)</f>
        <v>15000</v>
      </c>
      <c r="K21" s="75">
        <f>SUM(K16:K20)</f>
        <v>10000</v>
      </c>
      <c r="L21" s="75">
        <f>SUM(L16:L20)</f>
        <v>5000</v>
      </c>
      <c r="M21" s="75">
        <f>SUM(M16:M20)</f>
        <v>0</v>
      </c>
    </row>
    <row r="22" spans="1:13" x14ac:dyDescent="0.3">
      <c r="A22" s="74"/>
      <c r="I22" s="104"/>
      <c r="J22" s="104"/>
      <c r="K22" s="104"/>
      <c r="L22" s="104"/>
      <c r="M22" s="104"/>
    </row>
    <row r="23" spans="1:13" x14ac:dyDescent="0.3">
      <c r="A23" s="69" t="s">
        <v>140</v>
      </c>
      <c r="B23" s="69"/>
      <c r="C23" s="69" t="s">
        <v>129</v>
      </c>
      <c r="D23" s="69" t="s">
        <v>96</v>
      </c>
      <c r="E23" s="70" t="s">
        <v>141</v>
      </c>
      <c r="F23" s="103" t="s">
        <v>142</v>
      </c>
      <c r="G23" s="72"/>
      <c r="H23" s="72"/>
      <c r="I23" s="72">
        <v>0</v>
      </c>
      <c r="J23" s="72">
        <v>2500</v>
      </c>
      <c r="K23" s="72">
        <v>2500</v>
      </c>
      <c r="L23" s="72">
        <v>2500</v>
      </c>
      <c r="M23" s="72">
        <v>2500</v>
      </c>
    </row>
    <row r="24" spans="1:13" x14ac:dyDescent="0.3">
      <c r="A24" s="69"/>
      <c r="B24" s="69"/>
      <c r="C24" s="66"/>
      <c r="D24" s="69"/>
      <c r="E24" s="70"/>
      <c r="F24" s="103"/>
      <c r="G24" s="72"/>
      <c r="H24" s="72"/>
      <c r="I24" s="72"/>
      <c r="J24" s="72"/>
      <c r="K24" s="72"/>
      <c r="L24" s="72"/>
      <c r="M24" s="72"/>
    </row>
    <row r="25" spans="1:13" ht="14.4" thickBot="1" x14ac:dyDescent="0.35">
      <c r="A25" s="74" t="s">
        <v>144</v>
      </c>
      <c r="I25" s="75">
        <v>0</v>
      </c>
      <c r="J25" s="75">
        <f>SUM(J21:J24)</f>
        <v>17500</v>
      </c>
      <c r="K25" s="75">
        <f t="shared" ref="K25:M25" si="3">SUM(K21:K24)</f>
        <v>12500</v>
      </c>
      <c r="L25" s="75">
        <f t="shared" si="3"/>
        <v>7500</v>
      </c>
      <c r="M25" s="75">
        <f t="shared" si="3"/>
        <v>2500</v>
      </c>
    </row>
    <row r="26" spans="1:13" ht="14.4" thickBot="1" x14ac:dyDescent="0.35">
      <c r="A26" s="4" t="s">
        <v>131</v>
      </c>
      <c r="I26" s="116" t="s">
        <v>192</v>
      </c>
      <c r="M26" s="99">
        <f>SUM(J25:M25)</f>
        <v>40000</v>
      </c>
    </row>
    <row r="27" spans="1:13" ht="14.4" thickTop="1" x14ac:dyDescent="0.3">
      <c r="K27" s="2"/>
      <c r="L27" s="2"/>
      <c r="M27" s="2"/>
    </row>
    <row r="28" spans="1:13" x14ac:dyDescent="0.3">
      <c r="L28" s="2"/>
      <c r="M28" s="2"/>
    </row>
    <row r="29" spans="1:13" ht="14.4" x14ac:dyDescent="0.3">
      <c r="A29" s="4" t="s">
        <v>132</v>
      </c>
      <c r="B29"/>
      <c r="C29" s="100"/>
    </row>
    <row r="30" spans="1:13" ht="14.4" x14ac:dyDescent="0.3">
      <c r="A30"/>
      <c r="B30"/>
      <c r="C30" s="100"/>
    </row>
    <row r="31" spans="1:13" x14ac:dyDescent="0.3">
      <c r="A31" s="3" t="s">
        <v>133</v>
      </c>
      <c r="C31" s="2">
        <v>38667.78</v>
      </c>
    </row>
    <row r="32" spans="1:13" x14ac:dyDescent="0.3">
      <c r="A32" s="3" t="s">
        <v>134</v>
      </c>
      <c r="C32" s="2">
        <v>-27500</v>
      </c>
    </row>
    <row r="33" spans="1:3" x14ac:dyDescent="0.3">
      <c r="A33" s="101" t="s">
        <v>135</v>
      </c>
      <c r="C33" s="102">
        <v>-5400</v>
      </c>
    </row>
    <row r="34" spans="1:3" ht="14.4" thickBot="1" x14ac:dyDescent="0.35">
      <c r="A34" s="101" t="s">
        <v>136</v>
      </c>
      <c r="C34" s="49">
        <f>SUM(C31:C33)</f>
        <v>5767.7799999999988</v>
      </c>
    </row>
    <row r="35" spans="1:3" ht="14.4" thickTop="1" x14ac:dyDescent="0.3"/>
  </sheetData>
  <mergeCells count="3">
    <mergeCell ref="A1:L1"/>
    <mergeCell ref="A2:L2"/>
    <mergeCell ref="G4:L4"/>
  </mergeCells>
  <conditionalFormatting sqref="F6:F15">
    <cfRule type="cellIs" dxfId="0" priority="1" stopIfTrue="1" operator="lessThan">
      <formula>0</formula>
    </cfRule>
  </conditionalFormatting>
  <pageMargins left="0.7" right="0.7" top="0.75" bottom="0.75" header="0.3" footer="0.3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EFA8D-F87E-480E-9689-3F4603E72650}">
  <dimension ref="A1:G28"/>
  <sheetViews>
    <sheetView zoomScaleNormal="100" workbookViewId="0">
      <selection activeCell="E8" sqref="E8"/>
    </sheetView>
  </sheetViews>
  <sheetFormatPr defaultColWidth="9.109375" defaultRowHeight="13.8" x14ac:dyDescent="0.3"/>
  <cols>
    <col min="1" max="2" width="9.109375" style="3"/>
    <col min="3" max="3" width="11.6640625" style="3" customWidth="1"/>
    <col min="4" max="4" width="38.88671875" style="3" customWidth="1"/>
    <col min="5" max="5" width="12.33203125" style="2" bestFit="1" customWidth="1"/>
    <col min="6" max="6" width="11.5546875" style="3" bestFit="1" customWidth="1"/>
    <col min="7" max="7" width="9.5546875" style="3" bestFit="1" customWidth="1"/>
    <col min="8" max="16384" width="9.109375" style="3"/>
  </cols>
  <sheetData>
    <row r="1" spans="1:7" x14ac:dyDescent="0.3">
      <c r="A1" s="3" t="s">
        <v>158</v>
      </c>
    </row>
    <row r="3" spans="1:7" x14ac:dyDescent="0.3">
      <c r="A3" s="3" t="s">
        <v>152</v>
      </c>
      <c r="E3" s="2">
        <f>+Operating!E25</f>
        <v>58494.1</v>
      </c>
    </row>
    <row r="4" spans="1:7" x14ac:dyDescent="0.3">
      <c r="A4" s="3" t="s">
        <v>153</v>
      </c>
      <c r="E4" s="2">
        <f>'Regular Restricted'!E23</f>
        <v>41792.1</v>
      </c>
    </row>
    <row r="5" spans="1:7" x14ac:dyDescent="0.3">
      <c r="A5" s="3" t="s">
        <v>154</v>
      </c>
      <c r="E5" s="2">
        <f>'Special Restricted'!E22</f>
        <v>11464.07</v>
      </c>
    </row>
    <row r="8" spans="1:7" x14ac:dyDescent="0.3">
      <c r="A8" s="3" t="s">
        <v>186</v>
      </c>
      <c r="E8" s="2">
        <f>'Regular Restricted'!E23</f>
        <v>41792.1</v>
      </c>
      <c r="F8" s="2"/>
    </row>
    <row r="9" spans="1:7" x14ac:dyDescent="0.3">
      <c r="A9" s="3" t="s">
        <v>189</v>
      </c>
      <c r="E9" s="2">
        <v>-20000</v>
      </c>
      <c r="F9" s="2"/>
    </row>
    <row r="10" spans="1:7" x14ac:dyDescent="0.3">
      <c r="A10" s="3" t="s">
        <v>185</v>
      </c>
      <c r="E10" s="2">
        <v>-10000</v>
      </c>
      <c r="F10" s="2"/>
    </row>
    <row r="11" spans="1:7" x14ac:dyDescent="0.3">
      <c r="A11" s="3" t="s">
        <v>148</v>
      </c>
      <c r="E11" s="2">
        <f>-'Program Budget'!T15+10000</f>
        <v>-10355</v>
      </c>
      <c r="F11" s="2"/>
    </row>
    <row r="12" spans="1:7" x14ac:dyDescent="0.3">
      <c r="A12" s="3" t="s">
        <v>149</v>
      </c>
      <c r="E12" s="2">
        <v>-27500</v>
      </c>
      <c r="G12" s="2"/>
    </row>
    <row r="13" spans="1:7" x14ac:dyDescent="0.3">
      <c r="A13" s="3" t="s">
        <v>155</v>
      </c>
      <c r="E13" s="2">
        <v>27500</v>
      </c>
      <c r="F13" s="2"/>
    </row>
    <row r="14" spans="1:7" x14ac:dyDescent="0.3">
      <c r="A14" s="3" t="s">
        <v>190</v>
      </c>
      <c r="E14" s="2">
        <v>7950</v>
      </c>
      <c r="F14" s="2"/>
    </row>
    <row r="15" spans="1:7" ht="14.4" thickBot="1" x14ac:dyDescent="0.35">
      <c r="E15" s="49">
        <f>SUM(E8:E14)</f>
        <v>9387.0999999999985</v>
      </c>
      <c r="F15" s="94"/>
    </row>
    <row r="16" spans="1:7" ht="14.4" thickTop="1" x14ac:dyDescent="0.3"/>
    <row r="17" spans="1:6" x14ac:dyDescent="0.3">
      <c r="A17" s="3" t="s">
        <v>193</v>
      </c>
      <c r="D17" s="3" t="s">
        <v>145</v>
      </c>
      <c r="E17" s="2">
        <v>17500</v>
      </c>
      <c r="F17" s="3" t="s">
        <v>187</v>
      </c>
    </row>
    <row r="18" spans="1:6" x14ac:dyDescent="0.3">
      <c r="D18" s="3" t="s">
        <v>146</v>
      </c>
      <c r="E18" s="2">
        <v>17500</v>
      </c>
    </row>
    <row r="19" spans="1:6" x14ac:dyDescent="0.3">
      <c r="D19" s="3" t="s">
        <v>191</v>
      </c>
      <c r="E19" s="2">
        <v>22500</v>
      </c>
    </row>
    <row r="20" spans="1:6" ht="14.4" thickBot="1" x14ac:dyDescent="0.35">
      <c r="D20" s="3" t="s">
        <v>147</v>
      </c>
      <c r="E20" s="49">
        <f>SUM(E17:E19)</f>
        <v>57500</v>
      </c>
    </row>
    <row r="21" spans="1:6" ht="14.4" thickTop="1" x14ac:dyDescent="0.3"/>
    <row r="22" spans="1:6" x14ac:dyDescent="0.3">
      <c r="A22" s="4" t="s">
        <v>132</v>
      </c>
      <c r="C22" s="2"/>
    </row>
    <row r="23" spans="1:6" x14ac:dyDescent="0.3">
      <c r="C23" s="2"/>
    </row>
    <row r="24" spans="1:6" x14ac:dyDescent="0.3">
      <c r="A24" s="3" t="s">
        <v>133</v>
      </c>
      <c r="E24" s="2">
        <v>38667.78</v>
      </c>
    </row>
    <row r="25" spans="1:6" x14ac:dyDescent="0.3">
      <c r="A25" s="3" t="s">
        <v>134</v>
      </c>
      <c r="E25" s="2">
        <v>-27500</v>
      </c>
    </row>
    <row r="26" spans="1:6" x14ac:dyDescent="0.3">
      <c r="A26" s="101" t="s">
        <v>151</v>
      </c>
      <c r="E26" s="102">
        <v>-5400</v>
      </c>
    </row>
    <row r="27" spans="1:6" ht="14.4" thickBot="1" x14ac:dyDescent="0.35">
      <c r="A27" s="101" t="s">
        <v>150</v>
      </c>
      <c r="E27" s="49">
        <f>SUM(E24:E26)</f>
        <v>5767.7799999999988</v>
      </c>
    </row>
    <row r="28" spans="1:6" ht="14.4" thickTop="1" x14ac:dyDescent="0.3"/>
  </sheetData>
  <pageMargins left="0.7" right="0.7" top="0.75" bottom="0.75" header="0.3" footer="0.3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Operating</vt:lpstr>
      <vt:lpstr>Regular Restricted</vt:lpstr>
      <vt:lpstr>Special Restricted</vt:lpstr>
      <vt:lpstr>Operating Budget</vt:lpstr>
      <vt:lpstr>Program Budget</vt:lpstr>
      <vt:lpstr>Scholarships</vt:lpstr>
      <vt:lpstr>Sheet2</vt:lpstr>
      <vt:lpstr>Operating!Print_Area</vt:lpstr>
      <vt:lpstr>'Operating Budget'!Print_Area</vt:lpstr>
      <vt:lpstr>'Program Budget'!Print_Area</vt:lpstr>
      <vt:lpstr>'Regular Restricted'!Print_Area</vt:lpstr>
      <vt:lpstr>Scholarships!Print_Area</vt:lpstr>
      <vt:lpstr>'Special Restricted'!Print_Area</vt:lpstr>
      <vt:lpstr>Operating!Print_Titles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stisd</dc:creator>
  <cp:lastModifiedBy>Shaydra Robinson</cp:lastModifiedBy>
  <cp:lastPrinted>2021-09-11T08:47:22Z</cp:lastPrinted>
  <dcterms:created xsi:type="dcterms:W3CDTF">2020-09-02T20:41:47Z</dcterms:created>
  <dcterms:modified xsi:type="dcterms:W3CDTF">2021-09-11T09:01:42Z</dcterms:modified>
</cp:coreProperties>
</file>