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mc:AlternateContent xmlns:mc="http://schemas.openxmlformats.org/markup-compatibility/2006">
    <mc:Choice Requires="x15">
      <x15ac:absPath xmlns:x15ac="http://schemas.microsoft.com/office/spreadsheetml/2010/11/ac" url="C:\Users\ElizabethAdams\Downloads\"/>
    </mc:Choice>
  </mc:AlternateContent>
  <xr:revisionPtr revIDLastSave="0" documentId="13_ncr:1_{53A1388D-02C5-4685-AAF1-F5EF95FC351F}" xr6:coauthVersionLast="47" xr6:coauthVersionMax="47" xr10:uidLastSave="{00000000-0000-0000-0000-000000000000}"/>
  <bookViews>
    <workbookView xWindow="3840" yWindow="570" windowWidth="21600" windowHeight="11295" firstSheet="1" activeTab="1" xr2:uid="{00000000-000D-0000-FFFF-FFFF00000000}"/>
  </bookViews>
  <sheets>
    <sheet name="Sheet1" sheetId="1" r:id="rId1"/>
    <sheet name="Operating" sheetId="2" r:id="rId2"/>
    <sheet name="Regular Restricted" sheetId="3" r:id="rId3"/>
    <sheet name="Special Restricted" sheetId="4" r:id="rId4"/>
    <sheet name="Operating Budget" sheetId="5" r:id="rId5"/>
    <sheet name="Program Budget" sheetId="6" r:id="rId6"/>
    <sheet name="Scholarships" sheetId="7" r:id="rId7"/>
    <sheet name="Sheet2" sheetId="8" r:id="rId8"/>
    <sheet name="Events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33" i="4"/>
  <c r="E5" i="8" s="1"/>
  <c r="E13" i="4"/>
  <c r="E14" i="4" s="1"/>
  <c r="T22" i="6"/>
  <c r="T18" i="6"/>
  <c r="T15" i="6"/>
  <c r="T13" i="6"/>
  <c r="T12" i="6"/>
  <c r="T11" i="6"/>
  <c r="T10" i="6"/>
  <c r="T9" i="6"/>
  <c r="T8" i="6"/>
  <c r="T7" i="6"/>
  <c r="T6" i="6"/>
  <c r="T5" i="6"/>
  <c r="S22" i="6"/>
  <c r="S21" i="6"/>
  <c r="S20" i="6"/>
  <c r="S18" i="6"/>
  <c r="S17" i="6"/>
  <c r="S16" i="6"/>
  <c r="S15" i="6"/>
  <c r="S14" i="6"/>
  <c r="T14" i="6" s="1"/>
  <c r="S13" i="6"/>
  <c r="S12" i="6"/>
  <c r="S11" i="6"/>
  <c r="S10" i="6"/>
  <c r="E24" i="6"/>
  <c r="D55" i="9"/>
  <c r="D50" i="9"/>
  <c r="D56" i="9" s="1"/>
  <c r="D44" i="9"/>
  <c r="D41" i="9"/>
  <c r="D34" i="9"/>
  <c r="D33" i="9"/>
  <c r="D27" i="9"/>
  <c r="D18" i="9"/>
  <c r="D20" i="9" s="1"/>
  <c r="D13" i="9"/>
  <c r="D9" i="9"/>
  <c r="D4" i="9"/>
  <c r="D5" i="9" s="1"/>
  <c r="D3" i="9"/>
  <c r="E26" i="8"/>
  <c r="E25" i="8"/>
  <c r="E30" i="8" s="1"/>
  <c r="E18" i="8"/>
  <c r="C56" i="7"/>
  <c r="K16" i="7"/>
  <c r="K21" i="7" s="1"/>
  <c r="K26" i="7" s="1"/>
  <c r="K31" i="7" s="1"/>
  <c r="K36" i="7" s="1"/>
  <c r="J16" i="7"/>
  <c r="J21" i="7" s="1"/>
  <c r="J26" i="7" s="1"/>
  <c r="J31" i="7" s="1"/>
  <c r="J36" i="7" s="1"/>
  <c r="H16" i="7"/>
  <c r="G16" i="7"/>
  <c r="M11" i="7"/>
  <c r="M16" i="7" s="1"/>
  <c r="M21" i="7" s="1"/>
  <c r="M26" i="7" s="1"/>
  <c r="M31" i="7" s="1"/>
  <c r="M36" i="7" s="1"/>
  <c r="L11" i="7"/>
  <c r="L16" i="7" s="1"/>
  <c r="L21" i="7" s="1"/>
  <c r="L26" i="7" s="1"/>
  <c r="L31" i="7" s="1"/>
  <c r="L36" i="7" s="1"/>
  <c r="K11" i="7"/>
  <c r="J11" i="7"/>
  <c r="I11" i="7"/>
  <c r="I16" i="7" s="1"/>
  <c r="I21" i="7" s="1"/>
  <c r="I26" i="7" s="1"/>
  <c r="I31" i="7" s="1"/>
  <c r="H11" i="7"/>
  <c r="G11" i="7"/>
  <c r="C41" i="6"/>
  <c r="C44" i="6" s="1"/>
  <c r="C36" i="6"/>
  <c r="C35" i="6"/>
  <c r="C34" i="6"/>
  <c r="S28" i="6"/>
  <c r="E28" i="6"/>
  <c r="S26" i="6"/>
  <c r="E26" i="6"/>
  <c r="R24" i="6"/>
  <c r="Q24" i="6"/>
  <c r="P24" i="6"/>
  <c r="O24" i="6"/>
  <c r="N24" i="6"/>
  <c r="M24" i="6"/>
  <c r="L24" i="6"/>
  <c r="K24" i="6"/>
  <c r="J24" i="6"/>
  <c r="I24" i="6"/>
  <c r="H24" i="6"/>
  <c r="G24" i="6"/>
  <c r="T21" i="6"/>
  <c r="T20" i="6"/>
  <c r="S19" i="6"/>
  <c r="T19" i="6" s="1"/>
  <c r="T17" i="6"/>
  <c r="T16" i="6"/>
  <c r="S7" i="6"/>
  <c r="R4" i="6"/>
  <c r="Q4" i="6"/>
  <c r="P4" i="6"/>
  <c r="O4" i="6"/>
  <c r="N4" i="6"/>
  <c r="M4" i="6"/>
  <c r="L4" i="6"/>
  <c r="K4" i="6"/>
  <c r="J4" i="6"/>
  <c r="I4" i="6"/>
  <c r="H4" i="6"/>
  <c r="G4" i="6"/>
  <c r="E54" i="5"/>
  <c r="R47" i="5"/>
  <c r="S47" i="5" s="1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R41" i="5"/>
  <c r="S41" i="5" s="1"/>
  <c r="R40" i="5"/>
  <c r="S40" i="5" s="1"/>
  <c r="R39" i="5"/>
  <c r="S39" i="5" s="1"/>
  <c r="R38" i="5"/>
  <c r="S38" i="5" s="1"/>
  <c r="R37" i="5"/>
  <c r="S37" i="5" s="1"/>
  <c r="R36" i="5"/>
  <c r="S36" i="5" s="1"/>
  <c r="R35" i="5"/>
  <c r="S35" i="5" s="1"/>
  <c r="R34" i="5"/>
  <c r="S34" i="5" s="1"/>
  <c r="R33" i="5"/>
  <c r="S33" i="5" s="1"/>
  <c r="R32" i="5"/>
  <c r="S32" i="5" s="1"/>
  <c r="R31" i="5"/>
  <c r="S31" i="5" s="1"/>
  <c r="R30" i="5"/>
  <c r="S30" i="5" s="1"/>
  <c r="R29" i="5"/>
  <c r="S29" i="5" s="1"/>
  <c r="R28" i="5"/>
  <c r="S28" i="5" s="1"/>
  <c r="R27" i="5"/>
  <c r="S27" i="5" s="1"/>
  <c r="R26" i="5"/>
  <c r="S26" i="5" s="1"/>
  <c r="R25" i="5"/>
  <c r="S25" i="5" s="1"/>
  <c r="R24" i="5"/>
  <c r="S24" i="5" s="1"/>
  <c r="R23" i="5"/>
  <c r="S23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R16" i="5"/>
  <c r="S16" i="5" s="1"/>
  <c r="R15" i="5"/>
  <c r="S15" i="5" s="1"/>
  <c r="R14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R9" i="5"/>
  <c r="S9" i="5" s="1"/>
  <c r="S10" i="5" s="1"/>
  <c r="R8" i="5"/>
  <c r="D4" i="1"/>
  <c r="E23" i="3"/>
  <c r="E3" i="1" s="1"/>
  <c r="E14" i="3"/>
  <c r="E15" i="3" s="1"/>
  <c r="C3" i="1" s="1"/>
  <c r="E55" i="2"/>
  <c r="E48" i="2"/>
  <c r="E9" i="8" s="1"/>
  <c r="E44" i="2"/>
  <c r="E2" i="1" s="1"/>
  <c r="E19" i="2"/>
  <c r="E9" i="1"/>
  <c r="C9" i="1"/>
  <c r="D8" i="1"/>
  <c r="D9" i="1" s="1"/>
  <c r="D7" i="1"/>
  <c r="C7" i="1"/>
  <c r="F7" i="1" s="1"/>
  <c r="E4" i="1"/>
  <c r="C4" i="1"/>
  <c r="C2" i="1"/>
  <c r="D3" i="1" l="1"/>
  <c r="F3" i="1" s="1"/>
  <c r="D2" i="1"/>
  <c r="F2" i="1" s="1"/>
  <c r="E24" i="3"/>
  <c r="E8" i="8" s="1"/>
  <c r="F4" i="1"/>
  <c r="D35" i="9"/>
  <c r="D45" i="9" s="1"/>
  <c r="T26" i="6"/>
  <c r="S24" i="6"/>
  <c r="C45" i="6"/>
  <c r="D36" i="6"/>
  <c r="T28" i="6"/>
  <c r="R10" i="5"/>
  <c r="R45" i="5"/>
  <c r="S14" i="5"/>
  <c r="S45" i="5"/>
  <c r="E47" i="2" s="1"/>
  <c r="E10" i="8"/>
  <c r="E12" i="8" s="1"/>
  <c r="I36" i="7"/>
  <c r="M45" i="7" s="1"/>
  <c r="F8" i="1"/>
  <c r="F9" i="1" s="1"/>
  <c r="E45" i="2"/>
  <c r="E3" i="8" s="1"/>
  <c r="T24" i="6"/>
  <c r="E11" i="8" s="1"/>
  <c r="D51" i="9"/>
  <c r="E14" i="8" l="1"/>
  <c r="E4" i="8"/>
  <c r="E6" i="8" s="1"/>
  <c r="E51" i="2"/>
  <c r="E56" i="2" s="1"/>
</calcChain>
</file>

<file path=xl/sharedStrings.xml><?xml version="1.0" encoding="utf-8"?>
<sst xmlns="http://schemas.openxmlformats.org/spreadsheetml/2006/main" count="372" uniqueCount="260">
  <si>
    <t>Beginning Balances</t>
  </si>
  <si>
    <t>Deposits</t>
  </si>
  <si>
    <t>Expenditures</t>
  </si>
  <si>
    <t>Ending Balance</t>
  </si>
  <si>
    <t>Operating Account</t>
  </si>
  <si>
    <t>Regular Restricted</t>
  </si>
  <si>
    <t>Special Restricted</t>
  </si>
  <si>
    <t>January</t>
  </si>
  <si>
    <t>February</t>
  </si>
  <si>
    <t>March</t>
  </si>
  <si>
    <t>Total</t>
  </si>
  <si>
    <t>Financial Secretary</t>
  </si>
  <si>
    <t>Treasurer Deposits</t>
  </si>
  <si>
    <t>Difference</t>
  </si>
  <si>
    <t>Treasurer deposit includes PayPal transfer</t>
  </si>
  <si>
    <t>Treasurer's Report</t>
  </si>
  <si>
    <t>Columbia MD Chapter of The Links. Incorporated</t>
  </si>
  <si>
    <t>Unrestricted  - Operations</t>
  </si>
  <si>
    <t>Monthly Financial Report</t>
  </si>
  <si>
    <t>May 1, 2024 - April 30, 2025</t>
  </si>
  <si>
    <t xml:space="preserve">Balance Brought Forward 12/1/2024 </t>
  </si>
  <si>
    <t>Income/Receipts</t>
  </si>
  <si>
    <t xml:space="preserve">  Deposits</t>
  </si>
  <si>
    <t>Total Deposits and Interest</t>
  </si>
  <si>
    <t>Total Income/Receipts</t>
  </si>
  <si>
    <t>Date</t>
  </si>
  <si>
    <t>Check #</t>
  </si>
  <si>
    <t>Payee</t>
  </si>
  <si>
    <t>Purpose</t>
  </si>
  <si>
    <t>Amount</t>
  </si>
  <si>
    <t>Mailchimp</t>
  </si>
  <si>
    <t>Technology</t>
  </si>
  <si>
    <t>Service Charge</t>
  </si>
  <si>
    <t>S. Kenneth</t>
  </si>
  <si>
    <t>Total Expenditures</t>
  </si>
  <si>
    <t>Ending Book Balance</t>
  </si>
  <si>
    <t>FY 2024 Remaining Budget Balance</t>
  </si>
  <si>
    <t>FY 23/24 Dues and Assessments, FY22 Operating Transfer</t>
  </si>
  <si>
    <t>FY 24 National and Foundation Dues</t>
  </si>
  <si>
    <t>Operating Overage</t>
  </si>
  <si>
    <t>Available Overage</t>
  </si>
  <si>
    <t>Regular Restricted  - Programs</t>
  </si>
  <si>
    <t>Regular Restricted Account</t>
  </si>
  <si>
    <t>1159</t>
  </si>
  <si>
    <t>J. Knox</t>
  </si>
  <si>
    <t>Reimbursement - gift cards and flowers</t>
  </si>
  <si>
    <t>Special Restricted  - Fundraising</t>
  </si>
  <si>
    <t>Special Restricted Account</t>
  </si>
  <si>
    <t>Columbia MD Chapter of The Links, Inc.</t>
  </si>
  <si>
    <t>2024-2025 Actuals Against Budget</t>
  </si>
  <si>
    <t>Operating (Unrestricted Account)</t>
  </si>
  <si>
    <t>Budget</t>
  </si>
  <si>
    <t>July 2024</t>
  </si>
  <si>
    <t>Aug 2024</t>
  </si>
  <si>
    <t>Sept 2024</t>
  </si>
  <si>
    <t>Oct 2024</t>
  </si>
  <si>
    <t>Nov 2024</t>
  </si>
  <si>
    <t>Dec 2024</t>
  </si>
  <si>
    <t>Jan 2025</t>
  </si>
  <si>
    <t>Feb 2025</t>
  </si>
  <si>
    <t>Mar 2025</t>
  </si>
  <si>
    <t>April 2025</t>
  </si>
  <si>
    <t>Remaining Against Budget</t>
  </si>
  <si>
    <t>Income</t>
  </si>
  <si>
    <t>Chapter Dues @ $200 (53 members)</t>
  </si>
  <si>
    <t>Hostess Fees @ $0 - Chapter Meeting Expenses</t>
  </si>
  <si>
    <t>$0 chapter meetings</t>
  </si>
  <si>
    <t>Expenses</t>
  </si>
  <si>
    <t>Delegate National Assembly</t>
  </si>
  <si>
    <t>Alternate Delegate National Assembly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</si>
  <si>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</si>
  <si>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</si>
  <si>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</si>
  <si>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</si>
  <si>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</si>
  <si>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</si>
  <si>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</si>
  <si>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Finance Committee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</si>
  <si>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</si>
  <si>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</si>
  <si>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</si>
  <si>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</si>
  <si>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</si>
  <si>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</si>
  <si>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</si>
  <si>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</si>
  <si>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</si>
  <si>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</si>
  <si>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</si>
  <si>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..</t>
  </si>
  <si>
    <t>Accounting Quickbooks/annual</t>
  </si>
  <si>
    <t>Friendship Activity</t>
  </si>
  <si>
    <t>Marketing (Includes $500 from the Horizon Foundation)</t>
  </si>
  <si>
    <t>Chapter Website</t>
  </si>
  <si>
    <t>Conference and Assembly</t>
  </si>
  <si>
    <t>Hostess Costs</t>
  </si>
  <si>
    <t>Storage Unit Archives</t>
  </si>
  <si>
    <t>Program Committee</t>
  </si>
  <si>
    <t>National Mandates</t>
  </si>
  <si>
    <t>Final</t>
  </si>
  <si>
    <t>Health and Human Services Facet - Horizon Foundation Grant</t>
  </si>
  <si>
    <t>Total costs applied to Overage</t>
  </si>
  <si>
    <t>Total Applied to Overage</t>
  </si>
  <si>
    <t>Columbia MD Chapter of the Links, Inc.</t>
  </si>
  <si>
    <t>2021-2022 Actuals against Budget</t>
  </si>
  <si>
    <t>Programming-Restricted</t>
  </si>
  <si>
    <t>Amended Budget</t>
  </si>
  <si>
    <t>Umbrella</t>
  </si>
  <si>
    <t>Arts Facet</t>
  </si>
  <si>
    <t xml:space="preserve">  Other Programming</t>
  </si>
  <si>
    <t xml:space="preserve">  Peabody Donation</t>
  </si>
  <si>
    <t xml:space="preserve">  Peabody Concert Expenses</t>
  </si>
  <si>
    <t>Health and Human Services Facet</t>
  </si>
  <si>
    <t xml:space="preserve">  Red Dress Event</t>
  </si>
  <si>
    <t xml:space="preserve">  Black Family Wellness Expo</t>
  </si>
  <si>
    <t>International Trends Facet</t>
  </si>
  <si>
    <t>National Trends Facet</t>
  </si>
  <si>
    <t xml:space="preserve">Services to Youth Facet </t>
  </si>
  <si>
    <t xml:space="preserve">      Scholarships </t>
  </si>
  <si>
    <t xml:space="preserve">      MESA</t>
  </si>
  <si>
    <t xml:space="preserve">      Other Programming </t>
  </si>
  <si>
    <t xml:space="preserve">      HBCU Contribution</t>
  </si>
  <si>
    <t>Mental Health</t>
  </si>
  <si>
    <t>Services to Youth - Diabetes Grant</t>
  </si>
  <si>
    <t>Foundation</t>
  </si>
  <si>
    <t>Peabody Concert</t>
  </si>
  <si>
    <t>FY2022 Students</t>
  </si>
  <si>
    <t>Remaining for Peabody</t>
  </si>
  <si>
    <t>Arts Budget</t>
  </si>
  <si>
    <t>Peabody Donation</t>
  </si>
  <si>
    <t>Peabody Costs</t>
  </si>
  <si>
    <t>Catering</t>
  </si>
  <si>
    <t>Drapes</t>
  </si>
  <si>
    <t>Printing</t>
  </si>
  <si>
    <t>Students</t>
  </si>
  <si>
    <t>C. Green</t>
  </si>
  <si>
    <t>Over budget</t>
  </si>
  <si>
    <t>Approved Scholarship Schedule</t>
  </si>
  <si>
    <t>Links Fiscal Year</t>
  </si>
  <si>
    <t>Award Date</t>
  </si>
  <si>
    <t>Student School Year</t>
  </si>
  <si>
    <t>5/1/18-4/30/19</t>
  </si>
  <si>
    <t>5/1/19-4/30/20</t>
  </si>
  <si>
    <t>5/1/22-4/30/23</t>
  </si>
  <si>
    <t>5/1/23-4/30/24</t>
  </si>
  <si>
    <t>5/1/24-4/30/25</t>
  </si>
  <si>
    <t>5/1/25-4/30/26</t>
  </si>
  <si>
    <t>5/1/26-4/30/27</t>
  </si>
  <si>
    <t>2017 - Award Recipient</t>
  </si>
  <si>
    <t>Year 4 of 4</t>
  </si>
  <si>
    <t>K.Purdue</t>
  </si>
  <si>
    <t>HBCU Scholarship</t>
  </si>
  <si>
    <t>2017 - 2021</t>
  </si>
  <si>
    <t>2018- Award Recipient</t>
  </si>
  <si>
    <t>K. Alli</t>
  </si>
  <si>
    <t>4/2018</t>
  </si>
  <si>
    <t>2018 - 2022</t>
  </si>
  <si>
    <t>2019 Award Recipient</t>
  </si>
  <si>
    <t>Year 3 of 4</t>
  </si>
  <si>
    <t>M. Young</t>
  </si>
  <si>
    <t>Non-HBCU</t>
  </si>
  <si>
    <t>4/2019</t>
  </si>
  <si>
    <t>2019 - 2023</t>
  </si>
  <si>
    <t>D. Gordon</t>
  </si>
  <si>
    <t>Total End of FY19</t>
  </si>
  <si>
    <t>2020 Award Recipient</t>
  </si>
  <si>
    <t>Year 2 of 4</t>
  </si>
  <si>
    <t>J. Martar</t>
  </si>
  <si>
    <t>4/2020</t>
  </si>
  <si>
    <t>2020 - 2024</t>
  </si>
  <si>
    <t>A. Diggs</t>
  </si>
  <si>
    <t>Total End of FY20</t>
  </si>
  <si>
    <t>2021 Award Recipient</t>
  </si>
  <si>
    <t>Year 1 of 4</t>
  </si>
  <si>
    <t>E. Harris</t>
  </si>
  <si>
    <t>4/2021</t>
  </si>
  <si>
    <t>2021 - 2025</t>
  </si>
  <si>
    <t>C. Young</t>
  </si>
  <si>
    <t>Total End of FY21</t>
  </si>
  <si>
    <t>2022 Award Recipient</t>
  </si>
  <si>
    <t>McKenzie Carter</t>
  </si>
  <si>
    <t>4/2022</t>
  </si>
  <si>
    <t>2022 - 2026</t>
  </si>
  <si>
    <t>Evan Spann**</t>
  </si>
  <si>
    <t>Total End of FY22</t>
  </si>
  <si>
    <t xml:space="preserve"> </t>
  </si>
  <si>
    <t>2023 Award Recipient</t>
  </si>
  <si>
    <t>XX</t>
  </si>
  <si>
    <t>4/2023</t>
  </si>
  <si>
    <t>2023 - 2027</t>
  </si>
  <si>
    <t>Total End of FY23</t>
  </si>
  <si>
    <t>2024 Award Recipient</t>
  </si>
  <si>
    <t>4/2024</t>
  </si>
  <si>
    <t>2024 - 2028</t>
  </si>
  <si>
    <t>Total End of FY24</t>
  </si>
  <si>
    <t>2025 Award Recipient</t>
  </si>
  <si>
    <t>Danielle Nelson</t>
  </si>
  <si>
    <t>Scelene Kenneth</t>
  </si>
  <si>
    <t>Zaiden Meadows</t>
  </si>
  <si>
    <t>Xavier Manigault</t>
  </si>
  <si>
    <t>Sydnie Cobb</t>
  </si>
  <si>
    <t>Logan Forest</t>
  </si>
  <si>
    <t>Remaining Amount Obligated</t>
  </si>
  <si>
    <t>+</t>
  </si>
  <si>
    <t>Foundation Summary</t>
  </si>
  <si>
    <t xml:space="preserve">Beginning Balance </t>
  </si>
  <si>
    <t>Due For Existing Scholarship Obligation</t>
  </si>
  <si>
    <t>Due From Foundation for Peabody</t>
  </si>
  <si>
    <t>Available</t>
  </si>
  <si>
    <t>Balances @ December 31, 2022</t>
  </si>
  <si>
    <t>Operating</t>
  </si>
  <si>
    <t>Regular Restricted Balance 12/31/22</t>
  </si>
  <si>
    <t>FY23 Operating Transfer</t>
  </si>
  <si>
    <t>FY23 Scholarship Payment due 4/30/23</t>
  </si>
  <si>
    <t>Budget Balance - Programs FY23</t>
  </si>
  <si>
    <t>Remaining Scholarship Funds due</t>
  </si>
  <si>
    <t>$27,500 From Foundation</t>
  </si>
  <si>
    <t>Scholarship Payment Schedule</t>
  </si>
  <si>
    <t>FY23</t>
  </si>
  <si>
    <t>FY 23 - FY25</t>
  </si>
  <si>
    <t>Total Scholarship Obligation</t>
  </si>
  <si>
    <t>Scholarship Donations - 2022</t>
  </si>
  <si>
    <t>18th &amp; 21st</t>
  </si>
  <si>
    <t>Earmarked For Existing Scholarship Obligation</t>
  </si>
  <si>
    <t>Earmarked For Peabody</t>
  </si>
  <si>
    <t>Requested funds for scholarship</t>
  </si>
  <si>
    <t>HHS</t>
  </si>
  <si>
    <t>Available for only programs and scholarships</t>
  </si>
  <si>
    <t>EA Reception</t>
  </si>
  <si>
    <t>Overage ($4,000 approved)</t>
  </si>
  <si>
    <t>Collected</t>
  </si>
  <si>
    <t>Total Available</t>
  </si>
  <si>
    <t>Lucinda Marie Ware</t>
  </si>
  <si>
    <t>Flowers - EA Director Reception for Link Lisa L. Lomas</t>
  </si>
  <si>
    <t>Regina Little Hollis</t>
  </si>
  <si>
    <t>Cattail Creek expenses - EA Director Reception for Link Lisa L. Lomas</t>
  </si>
  <si>
    <t>Cupcakes</t>
  </si>
  <si>
    <t>Regina Clay</t>
  </si>
  <si>
    <t>Suitcase gift for Lisa L. Lomas</t>
  </si>
  <si>
    <t>K. Michelle Sterrett</t>
  </si>
  <si>
    <t>Photographer EAD receptions</t>
  </si>
  <si>
    <t xml:space="preserve">  Total Expenditures</t>
  </si>
  <si>
    <t>Friendship Activities</t>
  </si>
  <si>
    <t>Friendship/Member Budget</t>
  </si>
  <si>
    <t>Robin L. Steele</t>
  </si>
  <si>
    <t>Deposit Dive Bar and Grille - Friendship Brunch</t>
  </si>
  <si>
    <t>Dive Bar and Grille</t>
  </si>
  <si>
    <t>Friendship brunch - final payment</t>
  </si>
  <si>
    <t>Robin Steele</t>
  </si>
  <si>
    <t>40 Flower Pins Friendship brunch</t>
  </si>
  <si>
    <t>AIDA's Bistro</t>
  </si>
  <si>
    <t>Holiday Social</t>
  </si>
  <si>
    <t>From Foundation</t>
  </si>
  <si>
    <t>Printing - Programs</t>
  </si>
  <si>
    <t>Student Payments</t>
  </si>
  <si>
    <t>Printing - Invitations/Postcards</t>
  </si>
  <si>
    <t xml:space="preserve">  Overage</t>
  </si>
  <si>
    <t>Women"s History Month Celebration</t>
  </si>
  <si>
    <t>The Kings Contrivance</t>
  </si>
  <si>
    <t>Women's History Month Celebration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</si>
</sst>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"/>
    <numFmt numFmtId="165" formatCode="&quot; &quot;&quot;$&quot;* #,##0.00&quot; &quot;;&quot; &quot;&quot;$&quot;* \(#,##0.00\);&quot; &quot;&quot;$&quot;* &quot;-&quot;??&quot; &quot;"/>
    <numFmt numFmtId="166" formatCode="&quot;$&quot;#,##0.00"/>
    <numFmt numFmtId="167" formatCode="&quot;$&quot;0.00"/>
    <numFmt numFmtId="168" formatCode="m/d/yy"/>
    <numFmt numFmtId="169" formatCode="&quot;$&quot;#,##0.00&quot; &quot;;\(&quot;$&quot;#,##0.00\)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u/>
      <sz val="10"/>
      <color theme="1"/>
      <name val="Calibri"/>
    </font>
    <font>
      <b/>
      <i/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sz val="10"/>
      <color rgb="FF000000"/>
      <name val="Calibri"/>
    </font>
    <font>
      <sz val="10"/>
      <color rgb="FFFF0000"/>
      <name val="Calibri"/>
    </font>
    <font>
      <sz val="10"/>
      <color rgb="FF660066"/>
      <name val="Calibri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44" fontId="4" fillId="0" borderId="0" xfId="0" applyNumberFormat="1" applyFont="1"/>
    <xf numFmtId="43" fontId="4" fillId="0" borderId="0" xfId="0" applyNumberFormat="1" applyFont="1"/>
    <xf numFmtId="0" fontId="4" fillId="0" borderId="2" xfId="0" applyFont="1" applyBorder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5" fillId="0" borderId="7" xfId="0" applyNumberFormat="1" applyFont="1" applyBorder="1"/>
    <xf numFmtId="43" fontId="5" fillId="0" borderId="8" xfId="0" applyNumberFormat="1" applyFont="1" applyBorder="1"/>
    <xf numFmtId="0" fontId="8" fillId="0" borderId="0" xfId="0" applyFont="1"/>
    <xf numFmtId="43" fontId="5" fillId="0" borderId="0" xfId="0" applyNumberFormat="1" applyFont="1"/>
    <xf numFmtId="0" fontId="6" fillId="0" borderId="0" xfId="0" applyFont="1"/>
    <xf numFmtId="44" fontId="5" fillId="0" borderId="0" xfId="0" applyNumberFormat="1" applyFont="1"/>
    <xf numFmtId="14" fontId="5" fillId="0" borderId="0" xfId="0" applyNumberFormat="1" applyFont="1"/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0" applyNumberFormat="1" applyFont="1" applyAlignment="1">
      <alignment vertical="center"/>
    </xf>
    <xf numFmtId="43" fontId="6" fillId="0" borderId="9" xfId="0" applyNumberFormat="1" applyFont="1" applyBorder="1"/>
    <xf numFmtId="44" fontId="6" fillId="0" borderId="9" xfId="0" applyNumberFormat="1" applyFont="1" applyBorder="1"/>
    <xf numFmtId="44" fontId="6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44" fontId="6" fillId="0" borderId="10" xfId="0" applyNumberFormat="1" applyFont="1" applyBorder="1"/>
    <xf numFmtId="14" fontId="5" fillId="0" borderId="0" xfId="0" applyNumberFormat="1" applyFont="1" applyAlignment="1">
      <alignment vertical="center" wrapText="1"/>
    </xf>
    <xf numFmtId="44" fontId="5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44" fontId="5" fillId="0" borderId="11" xfId="0" applyNumberFormat="1" applyFont="1" applyBorder="1" applyAlignment="1">
      <alignment vertical="center"/>
    </xf>
    <xf numFmtId="14" fontId="5" fillId="0" borderId="0" xfId="0" applyNumberFormat="1" applyFont="1" applyAlignment="1">
      <alignment wrapText="1"/>
    </xf>
    <xf numFmtId="49" fontId="10" fillId="0" borderId="0" xfId="0" applyNumberFormat="1" applyFont="1"/>
    <xf numFmtId="44" fontId="5" fillId="0" borderId="12" xfId="0" applyNumberFormat="1" applyFont="1" applyBorder="1" applyAlignment="1">
      <alignment horizontal="right" vertical="center" wrapText="1"/>
    </xf>
    <xf numFmtId="44" fontId="5" fillId="0" borderId="0" xfId="0" applyNumberFormat="1" applyFont="1" applyAlignment="1">
      <alignment horizontal="right" vertical="center" wrapText="1"/>
    </xf>
    <xf numFmtId="43" fontId="5" fillId="0" borderId="0" xfId="0" applyNumberFormat="1" applyFont="1" applyAlignment="1">
      <alignment vertical="center" wrapTex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/>
    <xf numFmtId="43" fontId="5" fillId="0" borderId="0" xfId="0" applyNumberFormat="1" applyFont="1" applyAlignment="1">
      <alignment horizontal="right" vertical="center" wrapText="1"/>
    </xf>
    <xf numFmtId="43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3" fontId="6" fillId="0" borderId="0" xfId="0" applyNumberFormat="1" applyFont="1"/>
    <xf numFmtId="49" fontId="11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43" fontId="11" fillId="0" borderId="0" xfId="0" applyNumberFormat="1" applyFont="1" applyAlignment="1">
      <alignment horizontal="center"/>
    </xf>
    <xf numFmtId="0" fontId="10" fillId="0" borderId="0" xfId="0" applyFont="1"/>
    <xf numFmtId="44" fontId="11" fillId="0" borderId="11" xfId="0" applyNumberFormat="1" applyFont="1" applyBorder="1"/>
    <xf numFmtId="43" fontId="11" fillId="0" borderId="0" xfId="0" applyNumberFormat="1" applyFont="1"/>
    <xf numFmtId="49" fontId="11" fillId="0" borderId="0" xfId="0" applyNumberFormat="1" applyFont="1"/>
    <xf numFmtId="43" fontId="5" fillId="0" borderId="0" xfId="0" applyNumberFormat="1" applyFont="1" applyAlignment="1">
      <alignment horizontal="right"/>
    </xf>
    <xf numFmtId="4" fontId="5" fillId="0" borderId="0" xfId="0" applyNumberFormat="1" applyFont="1"/>
    <xf numFmtId="8" fontId="5" fillId="0" borderId="0" xfId="0" applyNumberFormat="1" applyFont="1"/>
    <xf numFmtId="43" fontId="5" fillId="0" borderId="12" xfId="0" applyNumberFormat="1" applyFont="1" applyBorder="1"/>
    <xf numFmtId="43" fontId="14" fillId="0" borderId="0" xfId="0" applyNumberFormat="1" applyFont="1"/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5" fillId="0" borderId="16" xfId="0" applyNumberFormat="1" applyFont="1" applyBorder="1"/>
    <xf numFmtId="44" fontId="11" fillId="0" borderId="17" xfId="0" applyNumberFormat="1" applyFont="1" applyBorder="1" applyAlignment="1">
      <alignment horizontal="right"/>
    </xf>
    <xf numFmtId="165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68" fontId="10" fillId="0" borderId="0" xfId="0" applyNumberFormat="1" applyFont="1"/>
    <xf numFmtId="43" fontId="5" fillId="0" borderId="11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43" fontId="13" fillId="0" borderId="0" xfId="0" applyNumberFormat="1" applyFont="1"/>
    <xf numFmtId="43" fontId="15" fillId="0" borderId="0" xfId="0" applyNumberFormat="1" applyFont="1"/>
    <xf numFmtId="43" fontId="13" fillId="0" borderId="11" xfId="0" applyNumberFormat="1" applyFont="1" applyBorder="1"/>
    <xf numFmtId="165" fontId="11" fillId="0" borderId="0" xfId="0" applyNumberFormat="1" applyFont="1"/>
    <xf numFmtId="165" fontId="13" fillId="0" borderId="0" xfId="0" applyNumberFormat="1" applyFont="1"/>
    <xf numFmtId="43" fontId="5" fillId="0" borderId="10" xfId="0" applyNumberFormat="1" applyFont="1" applyBorder="1"/>
    <xf numFmtId="43" fontId="5" fillId="0" borderId="18" xfId="0" applyNumberFormat="1" applyFont="1" applyBorder="1"/>
    <xf numFmtId="0" fontId="2" fillId="0" borderId="0" xfId="0" applyFont="1"/>
    <xf numFmtId="43" fontId="2" fillId="0" borderId="0" xfId="0" applyNumberFormat="1" applyFont="1"/>
    <xf numFmtId="43" fontId="2" fillId="0" borderId="11" xfId="0" applyNumberFormat="1" applyFont="1" applyBorder="1"/>
    <xf numFmtId="43" fontId="2" fillId="0" borderId="19" xfId="0" applyNumberFormat="1" applyFont="1" applyBorder="1"/>
    <xf numFmtId="43" fontId="4" fillId="0" borderId="12" xfId="0" applyNumberFormat="1" applyFont="1" applyBorder="1"/>
    <xf numFmtId="43" fontId="0" fillId="0" borderId="0" xfId="0" applyNumberFormat="1"/>
    <xf numFmtId="166" fontId="16" fillId="0" borderId="0" xfId="0" applyNumberFormat="1" applyFont="1" applyAlignment="1">
      <alignment horizontal="center" wrapText="1"/>
    </xf>
    <xf numFmtId="49" fontId="17" fillId="0" borderId="16" xfId="0" applyNumberFormat="1" applyFont="1" applyBorder="1"/>
    <xf numFmtId="0" fontId="17" fillId="0" borderId="0" xfId="0" applyFont="1"/>
    <xf numFmtId="16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" fillId="0" borderId="0" xfId="0" applyFont="1"/>
    <xf numFmtId="49" fontId="11" fillId="0" borderId="17" xfId="0" applyNumberFormat="1" applyFont="1" applyBorder="1" applyAlignment="1">
      <alignment horizontal="right"/>
    </xf>
    <xf numFmtId="166" fontId="16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vertical="center"/>
    </xf>
    <xf numFmtId="43" fontId="17" fillId="0" borderId="0" xfId="0" applyNumberFormat="1" applyFont="1"/>
    <xf numFmtId="43" fontId="5" fillId="0" borderId="15" xfId="0" applyNumberFormat="1" applyFont="1" applyBorder="1"/>
    <xf numFmtId="43" fontId="13" fillId="0" borderId="15" xfId="0" applyNumberFormat="1" applyFont="1" applyBorder="1"/>
    <xf numFmtId="1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43" fontId="9" fillId="0" borderId="0" xfId="0" applyNumberFormat="1" applyFont="1" applyAlignment="1">
      <alignment horizontal="center"/>
    </xf>
    <xf numFmtId="0" fontId="12" fillId="0" borderId="9" xfId="0" applyFont="1" applyBorder="1" applyAlignment="1"/>
    <xf numFmtId="0" fontId="12" fillId="0" borderId="14" xfId="0" applyFont="1" applyBorder="1" applyAlignment="1"/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18.140625" customWidth="1"/>
    <col min="2" max="2" width="3.7109375" customWidth="1"/>
    <col min="3" max="3" width="11.140625" customWidth="1"/>
    <col min="4" max="4" width="10.140625" customWidth="1"/>
    <col min="5" max="5" width="12.85546875" customWidth="1"/>
    <col min="6" max="6" width="12.42578125" customWidth="1"/>
    <col min="7" max="26" width="8.7109375" customWidth="1"/>
  </cols>
  <sheetData>
    <row r="1" spans="1:26" ht="14.25" customHeight="1">
      <c r="C1" s="1" t="s">
        <v>0</v>
      </c>
      <c r="D1" s="1" t="s">
        <v>1</v>
      </c>
      <c r="E1" s="1" t="s">
        <v>2</v>
      </c>
      <c r="F1" s="1" t="s">
        <v>3</v>
      </c>
    </row>
    <row r="2" spans="1:26" ht="14.25" customHeight="1">
      <c r="A2" s="2" t="s">
        <v>4</v>
      </c>
      <c r="C2" s="3">
        <f>Operating!E8</f>
        <v>64082.09</v>
      </c>
      <c r="D2" s="4">
        <f>Operating!E18</f>
        <v>0</v>
      </c>
      <c r="E2" s="4">
        <f>Operating!E44</f>
        <v>-1270</v>
      </c>
      <c r="F2" s="4">
        <f t="shared" ref="F2:F4" si="0">+C2+D2+E2</f>
        <v>62812.09</v>
      </c>
    </row>
    <row r="3" spans="1:26" ht="14.25" customHeight="1">
      <c r="A3" s="2" t="s">
        <v>5</v>
      </c>
      <c r="C3" s="3">
        <f>'Regular Restricted'!E15</f>
        <v>9532.85</v>
      </c>
      <c r="D3" s="4">
        <f>'Regular Restricted'!E14</f>
        <v>0</v>
      </c>
      <c r="E3" s="4">
        <f>'Regular Restricted'!E23</f>
        <v>-259.77</v>
      </c>
      <c r="F3" s="4">
        <f t="shared" si="0"/>
        <v>9273.08</v>
      </c>
    </row>
    <row r="4" spans="1:26" ht="14.25" customHeight="1">
      <c r="A4" s="2" t="s">
        <v>6</v>
      </c>
      <c r="C4" s="3">
        <f>'Special Restricted'!E8</f>
        <v>8428.86</v>
      </c>
      <c r="D4" s="4">
        <f>'Special Restricted'!E13</f>
        <v>0</v>
      </c>
      <c r="E4" s="4">
        <f>'Special Restricted'!E33</f>
        <v>0</v>
      </c>
      <c r="F4" s="4">
        <f t="shared" si="0"/>
        <v>8428.86</v>
      </c>
    </row>
    <row r="5" spans="1:26" ht="14.25" customHeight="1"/>
    <row r="6" spans="1:26" ht="14.25" customHeight="1">
      <c r="A6" s="5"/>
      <c r="B6" s="6"/>
      <c r="C6" s="7" t="s">
        <v>7</v>
      </c>
      <c r="D6" s="7" t="s">
        <v>8</v>
      </c>
      <c r="E6" s="7" t="s">
        <v>9</v>
      </c>
      <c r="F6" s="7" t="s">
        <v>10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8" t="s">
        <v>11</v>
      </c>
      <c r="B7" s="6"/>
      <c r="C7" s="9">
        <f>9007+4427.02</f>
        <v>13434.02</v>
      </c>
      <c r="D7" s="9">
        <f>28943.93+1261</f>
        <v>30204.93</v>
      </c>
      <c r="E7" s="9"/>
      <c r="F7" s="9">
        <f t="shared" ref="F7:F8" si="1">+C7+D7+E7</f>
        <v>43638.95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8" t="s">
        <v>12</v>
      </c>
      <c r="B8" s="6"/>
      <c r="C8" s="10">
        <v>9007</v>
      </c>
      <c r="D8" s="10">
        <f>4427.02+28943.93</f>
        <v>33370.949999999997</v>
      </c>
      <c r="E8" s="10">
        <v>1261</v>
      </c>
      <c r="F8" s="11">
        <f t="shared" si="1"/>
        <v>43638.95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8" t="s">
        <v>13</v>
      </c>
      <c r="B9" s="6"/>
      <c r="C9" s="12">
        <f t="shared" ref="C9:F9" si="2">+C8-C7</f>
        <v>-4427.0200000000004</v>
      </c>
      <c r="D9" s="12">
        <f t="shared" si="2"/>
        <v>3166.0199999999968</v>
      </c>
      <c r="E9" s="12">
        <f t="shared" si="2"/>
        <v>1261</v>
      </c>
      <c r="F9" s="13">
        <f t="shared" si="2"/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/>
    <row r="11" spans="1:26" ht="14.25" customHeight="1">
      <c r="A11" s="6" t="s">
        <v>14</v>
      </c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1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9"/>
  <sheetViews>
    <sheetView tabSelected="1" zoomScale="102" workbookViewId="0">
      <pane ySplit="5" topLeftCell="A39" activePane="bottomLeft" state="frozen"/>
      <selection pane="bottomLeft" activeCell="F32" sqref="F32"/>
    </sheetView>
  </sheetViews>
  <sheetFormatPr defaultColWidth="14.42578125" defaultRowHeight="15" customHeight="1"/>
  <cols>
    <col min="1" max="1" width="18.85546875" customWidth="1"/>
    <col min="2" max="2" width="23.5703125" customWidth="1"/>
    <col min="3" max="3" width="34" customWidth="1"/>
    <col min="4" max="4" width="41.5703125" customWidth="1"/>
    <col min="5" max="5" width="14.5703125" customWidth="1"/>
    <col min="6" max="26" width="9.140625" customWidth="1"/>
  </cols>
  <sheetData>
    <row r="1" spans="1:26" ht="13.5" customHeight="1">
      <c r="A1" s="103" t="s">
        <v>15</v>
      </c>
      <c r="B1" s="109"/>
      <c r="C1" s="109"/>
      <c r="D1" s="109"/>
      <c r="E1" s="10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>
      <c r="A2" s="103" t="s">
        <v>16</v>
      </c>
      <c r="B2" s="109"/>
      <c r="C2" s="109"/>
      <c r="D2" s="109"/>
      <c r="E2" s="10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>
      <c r="A3" s="103" t="s">
        <v>17</v>
      </c>
      <c r="B3" s="109"/>
      <c r="C3" s="109"/>
      <c r="D3" s="109"/>
      <c r="E3" s="109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>
      <c r="A4" s="103" t="s">
        <v>18</v>
      </c>
      <c r="B4" s="109"/>
      <c r="C4" s="109"/>
      <c r="D4" s="109"/>
      <c r="E4" s="10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04" t="s">
        <v>19</v>
      </c>
      <c r="B5" s="109"/>
      <c r="C5" s="109"/>
      <c r="D5" s="109"/>
      <c r="E5" s="109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>
      <c r="A6" s="6"/>
      <c r="B6" s="6"/>
      <c r="C6" s="6"/>
      <c r="D6" s="6"/>
      <c r="E6" s="1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>
      <c r="A7" s="16" t="s">
        <v>4</v>
      </c>
      <c r="B7" s="6"/>
      <c r="C7" s="6"/>
      <c r="D7" s="6"/>
      <c r="E7" s="1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16" t="s">
        <v>20</v>
      </c>
      <c r="B8" s="16"/>
      <c r="C8" s="16"/>
      <c r="D8" s="16"/>
      <c r="E8" s="17">
        <v>64082.09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customHeight="1">
      <c r="A9" s="16" t="s">
        <v>21</v>
      </c>
      <c r="B9" s="16"/>
      <c r="C9" s="16"/>
      <c r="D9" s="16"/>
      <c r="E9" s="1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6" t="s">
        <v>22</v>
      </c>
      <c r="B10" s="6"/>
      <c r="C10" s="18"/>
      <c r="D10" s="18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19"/>
      <c r="B11" s="6"/>
      <c r="C11" s="18"/>
      <c r="D11" s="18"/>
      <c r="E11" s="1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19"/>
      <c r="B12" s="20"/>
      <c r="C12" s="18"/>
      <c r="D12" s="18"/>
      <c r="E12" s="1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19"/>
      <c r="B13" s="6"/>
      <c r="C13" s="18"/>
      <c r="D13" s="6"/>
      <c r="E13" s="1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9"/>
      <c r="B14" s="20"/>
      <c r="C14" s="18"/>
      <c r="D14" s="18"/>
      <c r="E14" s="21"/>
      <c r="F14" s="6"/>
      <c r="G14" s="2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19"/>
      <c r="B15" s="20"/>
      <c r="C15" s="18"/>
      <c r="D15" s="18"/>
      <c r="E15" s="21"/>
      <c r="F15" s="6"/>
      <c r="G15" s="1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19"/>
      <c r="B16" s="20"/>
      <c r="C16" s="18"/>
      <c r="D16" s="18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8" spans="1:26" ht="13.5" customHeight="1">
      <c r="A18" s="16" t="s">
        <v>23</v>
      </c>
      <c r="B18" s="6"/>
      <c r="C18" s="6"/>
      <c r="D18" s="6"/>
      <c r="E18" s="22">
        <f>SUBTOTAL(9,E11:E15)</f>
        <v>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>
      <c r="A19" s="16" t="s">
        <v>24</v>
      </c>
      <c r="B19" s="6"/>
      <c r="C19" s="6"/>
      <c r="D19" s="6"/>
      <c r="E19" s="23">
        <f>SUBTOTAL(9,E8:E18)</f>
        <v>64082.09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>
      <c r="A20" s="16"/>
      <c r="B20" s="6"/>
      <c r="C20" s="6"/>
      <c r="D20" s="6"/>
      <c r="E20" s="2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16" t="s">
        <v>2</v>
      </c>
      <c r="B21" s="6"/>
      <c r="C21" s="6"/>
      <c r="D21" s="6"/>
      <c r="E21" s="1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6"/>
      <c r="B22" s="6"/>
      <c r="C22" s="6"/>
      <c r="D22" s="6"/>
      <c r="E22" s="1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25" t="s">
        <v>25</v>
      </c>
      <c r="B23" s="25" t="s">
        <v>26</v>
      </c>
      <c r="C23" s="25" t="s">
        <v>27</v>
      </c>
      <c r="D23" s="25" t="s">
        <v>28</v>
      </c>
      <c r="E23" s="110" t="s">
        <v>29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3.5" customHeight="1">
      <c r="A24" s="102">
        <v>45965</v>
      </c>
      <c r="B24" s="25"/>
      <c r="C24" s="25"/>
      <c r="D24" s="25"/>
      <c r="E24" s="11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3.5" customHeight="1">
      <c r="A25" s="18">
        <v>45628</v>
      </c>
      <c r="B25" s="6"/>
      <c r="C25" s="18" t="s">
        <v>30</v>
      </c>
      <c r="D25" s="18" t="s">
        <v>31</v>
      </c>
      <c r="E25" s="15">
        <v>-20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3.5" customHeight="1">
      <c r="A26" s="18">
        <v>45635</v>
      </c>
      <c r="B26" s="6"/>
      <c r="C26" s="18" t="s">
        <v>32</v>
      </c>
      <c r="D26" s="18"/>
      <c r="E26" s="15">
        <v>-8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3.5" customHeight="1">
      <c r="A27" s="18">
        <v>45653</v>
      </c>
      <c r="B27" s="6">
        <v>2940</v>
      </c>
      <c r="C27" s="18" t="s">
        <v>33</v>
      </c>
      <c r="D27" s="18"/>
      <c r="E27" s="15">
        <v>-1250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3.5" customHeight="1">
      <c r="A28" s="18">
        <v>45656</v>
      </c>
      <c r="B28" s="6"/>
      <c r="C28" s="18" t="s">
        <v>30</v>
      </c>
      <c r="D28" s="18" t="s">
        <v>31</v>
      </c>
      <c r="E28" s="15">
        <v>-20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customHeight="1">
      <c r="A29" s="18"/>
      <c r="B29" s="6"/>
      <c r="C29" s="18"/>
      <c r="D29" s="18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3.5" customHeight="1">
      <c r="A30" s="18"/>
      <c r="B30" s="6"/>
      <c r="C30" s="18"/>
      <c r="D30" s="18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3.5" customHeight="1">
      <c r="A31" s="18"/>
      <c r="B31" s="6"/>
      <c r="C31" s="18"/>
      <c r="D31" s="18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.5" customHeight="1">
      <c r="A32" s="18"/>
      <c r="B32" s="6"/>
      <c r="C32" s="18"/>
      <c r="D32" s="18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.5" customHeight="1">
      <c r="A33" s="18"/>
      <c r="B33" s="6"/>
      <c r="C33" s="18"/>
      <c r="D33" s="18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customHeight="1">
      <c r="A34" s="18"/>
      <c r="B34" s="6"/>
      <c r="C34" s="18"/>
      <c r="D34" s="18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.5" customHeight="1">
      <c r="A35" s="18"/>
      <c r="B35" s="6"/>
      <c r="C35" s="18"/>
      <c r="D35" s="18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customHeight="1">
      <c r="A36" s="18"/>
      <c r="B36" s="6"/>
      <c r="C36" s="18"/>
      <c r="D36" s="18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>
      <c r="A37" s="18"/>
      <c r="B37" s="6"/>
      <c r="C37" s="18"/>
      <c r="D37" s="18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3.5" customHeight="1">
      <c r="A38" s="18"/>
      <c r="B38" s="6"/>
      <c r="C38" s="18"/>
      <c r="D38" s="18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3.5" customHeight="1">
      <c r="A39" s="18"/>
      <c r="B39" s="6"/>
      <c r="C39" s="18"/>
      <c r="D39" s="18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3.5" customHeight="1">
      <c r="A40" s="18"/>
      <c r="B40" s="6"/>
      <c r="C40" s="18"/>
      <c r="D40" s="18"/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3.5" customHeight="1">
      <c r="A41" s="18"/>
      <c r="B41" s="6"/>
      <c r="C41" s="18"/>
      <c r="D41" s="18"/>
      <c r="E41" s="15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3.5" customHeight="1">
      <c r="A42" s="18"/>
      <c r="B42" s="6"/>
      <c r="C42" s="18"/>
      <c r="D42" s="18"/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3.5" customHeight="1">
      <c r="A43" s="19"/>
      <c r="B43" s="26"/>
      <c r="C43" s="26"/>
      <c r="D43" s="26"/>
      <c r="E43" s="21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27" t="s">
        <v>34</v>
      </c>
      <c r="B44" s="20"/>
      <c r="C44" s="20"/>
      <c r="D44" s="20"/>
      <c r="E44" s="22">
        <f>SUBTOTAL(9,E27:E43)</f>
        <v>-1270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27" t="s">
        <v>35</v>
      </c>
      <c r="B45" s="20"/>
      <c r="C45" s="20"/>
      <c r="D45" s="20"/>
      <c r="E45" s="28">
        <f>SUBTOTAL(9,E8:E44)</f>
        <v>62784.09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29"/>
      <c r="B46" s="20"/>
      <c r="C46" s="20"/>
      <c r="D46" s="20"/>
      <c r="E46" s="30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19" t="s">
        <v>36</v>
      </c>
      <c r="B47" s="20"/>
      <c r="C47" s="20"/>
      <c r="D47" s="20"/>
      <c r="E47" s="21">
        <f>-'Operating Budget'!S45</f>
        <v>-5406.57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19" t="s">
        <v>37</v>
      </c>
      <c r="B48" s="20"/>
      <c r="C48" s="20"/>
      <c r="D48" s="20"/>
      <c r="E48" s="21">
        <f>-27560-584-245+25970+245+525-7950+361.2-6410-2420-825-2250-6600-10319.93-8951.07-2420-825-9615-880+420+880+4830+10120+650+1225</f>
        <v>-42628.799999999996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19" t="s">
        <v>38</v>
      </c>
      <c r="B49" s="20"/>
      <c r="C49" s="20"/>
      <c r="D49" s="20"/>
      <c r="E49" s="21">
        <v>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31"/>
      <c r="B50" s="20"/>
      <c r="C50" s="20"/>
      <c r="D50" s="20"/>
      <c r="E50" s="21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19" t="s">
        <v>39</v>
      </c>
      <c r="B51" s="26"/>
      <c r="C51" s="26"/>
      <c r="D51" s="26"/>
      <c r="E51" s="32">
        <f>SUBTOTAL(9,E8:E49)</f>
        <v>14748.720000000001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29"/>
      <c r="B52" s="20"/>
      <c r="C52" s="20"/>
      <c r="D52" s="15"/>
      <c r="E52" s="30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18"/>
      <c r="B53" s="18"/>
      <c r="C53" s="33"/>
      <c r="D53" s="15"/>
      <c r="E53" s="15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3.5" customHeight="1">
      <c r="A54" s="18"/>
      <c r="B54" s="18"/>
      <c r="C54" s="33"/>
      <c r="D54" s="15"/>
      <c r="E54" s="1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3.5" customHeight="1">
      <c r="A55" s="34"/>
      <c r="B55" s="20"/>
      <c r="C55" s="20"/>
      <c r="D55" s="15"/>
      <c r="E55" s="22">
        <f>SUBTOTAL(9,E52)</f>
        <v>0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31" t="s">
        <v>40</v>
      </c>
      <c r="B56" s="20"/>
      <c r="C56" s="20"/>
      <c r="D56" s="15"/>
      <c r="E56" s="35">
        <f>SUBTOTAL(9,E8:E55)</f>
        <v>14748.720000000001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31"/>
      <c r="B57" s="20"/>
      <c r="C57" s="20"/>
      <c r="D57" s="20"/>
      <c r="E57" s="3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31"/>
      <c r="B58" s="20"/>
      <c r="C58" s="20"/>
      <c r="D58" s="20"/>
      <c r="E58" s="3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149999999999999" customHeight="1">
      <c r="A59" s="5"/>
      <c r="B59" s="7"/>
      <c r="C59" s="7"/>
      <c r="D59" s="7"/>
      <c r="E59" s="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8"/>
      <c r="B60" s="9"/>
      <c r="C60" s="9"/>
      <c r="D60" s="9"/>
      <c r="E60" s="9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8"/>
      <c r="B61" s="10"/>
      <c r="C61" s="10"/>
      <c r="D61" s="10"/>
      <c r="E61" s="11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8"/>
      <c r="B62" s="12"/>
      <c r="C62" s="12"/>
      <c r="D62" s="12"/>
      <c r="E62" s="1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31"/>
      <c r="B63" s="20"/>
      <c r="C63" s="20"/>
      <c r="D63" s="20"/>
      <c r="E63" s="3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31"/>
      <c r="B64" s="20"/>
      <c r="C64" s="20"/>
      <c r="D64" s="37"/>
      <c r="E64" s="3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31"/>
      <c r="B65" s="20"/>
      <c r="C65" s="37"/>
      <c r="D65" s="20"/>
      <c r="E65" s="3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29"/>
      <c r="B66" s="38"/>
      <c r="C66" s="37"/>
      <c r="D66" s="20"/>
      <c r="E66" s="3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29"/>
      <c r="B67" s="29"/>
      <c r="C67" s="37"/>
      <c r="D67" s="20"/>
      <c r="E67" s="3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29"/>
      <c r="B68" s="29"/>
      <c r="C68" s="37"/>
      <c r="D68" s="20"/>
      <c r="E68" s="39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29"/>
      <c r="B69" s="29"/>
      <c r="C69" s="37"/>
      <c r="D69" s="20"/>
      <c r="E69" s="39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29"/>
      <c r="B70" s="29"/>
      <c r="C70" s="37"/>
      <c r="D70" s="20"/>
      <c r="E70" s="39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29"/>
      <c r="B71" s="29"/>
      <c r="C71" s="37"/>
      <c r="D71" s="20"/>
      <c r="E71" s="39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29"/>
      <c r="B72" s="29"/>
      <c r="C72" s="37"/>
      <c r="D72" s="20"/>
      <c r="E72" s="39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29"/>
      <c r="B73" s="29"/>
      <c r="C73" s="37"/>
      <c r="D73" s="20"/>
      <c r="E73" s="39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29"/>
      <c r="B74" s="20"/>
      <c r="C74" s="37"/>
      <c r="D74" s="20"/>
      <c r="E74" s="39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29"/>
      <c r="B75" s="20"/>
      <c r="C75" s="37"/>
      <c r="D75" s="20"/>
      <c r="E75" s="39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29"/>
      <c r="B76" s="20"/>
      <c r="C76" s="20"/>
      <c r="D76" s="20"/>
      <c r="E76" s="39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29"/>
      <c r="B77" s="20"/>
      <c r="C77" s="20"/>
      <c r="D77" s="20"/>
      <c r="E77" s="3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29"/>
      <c r="B78" s="20"/>
      <c r="C78" s="20"/>
      <c r="D78" s="20"/>
      <c r="E78" s="3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29"/>
      <c r="B79" s="20"/>
      <c r="C79" s="20"/>
      <c r="D79" s="20"/>
      <c r="E79" s="3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9.75" customHeight="1">
      <c r="A80" s="29"/>
      <c r="B80" s="20"/>
      <c r="C80" s="20"/>
      <c r="D80" s="20"/>
      <c r="E80" s="3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29"/>
      <c r="B81" s="20"/>
      <c r="C81" s="20"/>
      <c r="D81" s="20"/>
      <c r="E81" s="3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29"/>
      <c r="B82" s="20"/>
      <c r="C82" s="20"/>
      <c r="D82" s="20"/>
      <c r="E82" s="3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29"/>
      <c r="B83" s="20"/>
      <c r="C83" s="20"/>
      <c r="D83" s="20"/>
      <c r="E83" s="3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29"/>
      <c r="B84" s="20"/>
      <c r="C84" s="20"/>
      <c r="D84" s="20"/>
      <c r="E84" s="3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29"/>
      <c r="B85" s="20"/>
      <c r="C85" s="20"/>
      <c r="D85" s="20"/>
      <c r="E85" s="3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29"/>
      <c r="B86" s="20"/>
      <c r="C86" s="20"/>
      <c r="D86" s="20"/>
      <c r="E86" s="3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29"/>
      <c r="B87" s="20"/>
      <c r="C87" s="20"/>
      <c r="D87" s="20"/>
      <c r="E87" s="3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29"/>
      <c r="B88" s="20"/>
      <c r="C88" s="20"/>
      <c r="D88" s="20"/>
      <c r="E88" s="3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29"/>
      <c r="B89" s="20"/>
      <c r="C89" s="20"/>
      <c r="D89" s="20"/>
      <c r="E89" s="3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29"/>
      <c r="B90" s="20"/>
      <c r="C90" s="20"/>
      <c r="D90" s="20"/>
      <c r="E90" s="3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29"/>
      <c r="B91" s="20"/>
      <c r="C91" s="20"/>
      <c r="D91" s="20"/>
      <c r="E91" s="3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29"/>
      <c r="B92" s="20"/>
      <c r="C92" s="20"/>
      <c r="D92" s="20"/>
      <c r="E92" s="3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29"/>
      <c r="B93" s="20"/>
      <c r="C93" s="20"/>
      <c r="D93" s="20"/>
      <c r="E93" s="3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29"/>
      <c r="B94" s="20"/>
      <c r="C94" s="20"/>
      <c r="D94" s="20"/>
      <c r="E94" s="3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29"/>
      <c r="B95" s="20"/>
      <c r="C95" s="20"/>
      <c r="D95" s="20"/>
      <c r="E95" s="3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29"/>
      <c r="B96" s="20"/>
      <c r="C96" s="20"/>
      <c r="D96" s="20"/>
      <c r="E96" s="3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29"/>
      <c r="B97" s="20"/>
      <c r="C97" s="20"/>
      <c r="D97" s="20"/>
      <c r="E97" s="3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29"/>
      <c r="B98" s="20"/>
      <c r="C98" s="20"/>
      <c r="D98" s="20"/>
      <c r="E98" s="3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29"/>
      <c r="B99" s="20"/>
      <c r="C99" s="20"/>
      <c r="D99" s="20"/>
      <c r="E99" s="3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29"/>
      <c r="B100" s="20"/>
      <c r="C100" s="20"/>
      <c r="D100" s="20"/>
      <c r="E100" s="3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29"/>
      <c r="B101" s="20"/>
      <c r="C101" s="20"/>
      <c r="D101" s="20"/>
      <c r="E101" s="3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29"/>
      <c r="B102" s="20"/>
      <c r="C102" s="20"/>
      <c r="D102" s="20"/>
      <c r="E102" s="3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29"/>
      <c r="B103" s="20"/>
      <c r="C103" s="20"/>
      <c r="D103" s="20"/>
      <c r="E103" s="3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29"/>
      <c r="B104" s="20"/>
      <c r="C104" s="20"/>
      <c r="D104" s="20"/>
      <c r="E104" s="3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29"/>
      <c r="B105" s="20"/>
      <c r="C105" s="20"/>
      <c r="D105" s="20"/>
      <c r="E105" s="3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29"/>
      <c r="B106" s="20"/>
      <c r="C106" s="20"/>
      <c r="D106" s="20"/>
      <c r="E106" s="3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29"/>
      <c r="B107" s="20"/>
      <c r="C107" s="20"/>
      <c r="D107" s="20"/>
      <c r="E107" s="3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29"/>
      <c r="B108" s="20"/>
      <c r="C108" s="20"/>
      <c r="D108" s="20"/>
      <c r="E108" s="3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29"/>
      <c r="B109" s="20"/>
      <c r="C109" s="20"/>
      <c r="D109" s="20"/>
      <c r="E109" s="3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29"/>
      <c r="B110" s="20"/>
      <c r="C110" s="20"/>
      <c r="D110" s="20"/>
      <c r="E110" s="3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29"/>
      <c r="B111" s="20"/>
      <c r="C111" s="20"/>
      <c r="D111" s="20"/>
      <c r="E111" s="3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29"/>
      <c r="B112" s="20"/>
      <c r="C112" s="20"/>
      <c r="D112" s="20"/>
      <c r="E112" s="3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29"/>
      <c r="B113" s="20"/>
      <c r="C113" s="20"/>
      <c r="D113" s="20"/>
      <c r="E113" s="3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29"/>
      <c r="B114" s="20"/>
      <c r="C114" s="20"/>
      <c r="D114" s="20"/>
      <c r="E114" s="3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29"/>
      <c r="B115" s="20"/>
      <c r="C115" s="20"/>
      <c r="D115" s="20"/>
      <c r="E115" s="3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29"/>
      <c r="B116" s="20"/>
      <c r="C116" s="20"/>
      <c r="D116" s="20"/>
      <c r="E116" s="3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29"/>
      <c r="B117" s="20"/>
      <c r="C117" s="20"/>
      <c r="D117" s="20"/>
      <c r="E117" s="3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29"/>
      <c r="B118" s="20"/>
      <c r="C118" s="20"/>
      <c r="D118" s="20"/>
      <c r="E118" s="3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29"/>
      <c r="B119" s="20"/>
      <c r="C119" s="20"/>
      <c r="D119" s="20"/>
      <c r="E119" s="3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29"/>
      <c r="B120" s="20"/>
      <c r="C120" s="20"/>
      <c r="D120" s="20"/>
      <c r="E120" s="3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29"/>
      <c r="B121" s="20"/>
      <c r="C121" s="20"/>
      <c r="D121" s="20"/>
      <c r="E121" s="3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29"/>
      <c r="B122" s="20"/>
      <c r="C122" s="20"/>
      <c r="D122" s="20"/>
      <c r="E122" s="3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29"/>
      <c r="B123" s="20"/>
      <c r="C123" s="20"/>
      <c r="D123" s="20"/>
      <c r="E123" s="3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29"/>
      <c r="B124" s="20"/>
      <c r="C124" s="20"/>
      <c r="D124" s="20"/>
      <c r="E124" s="3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29"/>
      <c r="B125" s="20"/>
      <c r="C125" s="20"/>
      <c r="D125" s="20"/>
      <c r="E125" s="3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29"/>
      <c r="B126" s="20"/>
      <c r="C126" s="20"/>
      <c r="D126" s="20"/>
      <c r="E126" s="3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29"/>
      <c r="B127" s="20"/>
      <c r="C127" s="20"/>
      <c r="D127" s="20"/>
      <c r="E127" s="3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29"/>
      <c r="B128" s="20"/>
      <c r="C128" s="20"/>
      <c r="D128" s="20"/>
      <c r="E128" s="3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29"/>
      <c r="B129" s="20"/>
      <c r="C129" s="20"/>
      <c r="D129" s="20"/>
      <c r="E129" s="3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29"/>
      <c r="B130" s="20"/>
      <c r="C130" s="20"/>
      <c r="D130" s="20"/>
      <c r="E130" s="3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29"/>
      <c r="B131" s="20"/>
      <c r="C131" s="20"/>
      <c r="D131" s="20"/>
      <c r="E131" s="3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29"/>
      <c r="B132" s="20"/>
      <c r="C132" s="20"/>
      <c r="D132" s="20"/>
      <c r="E132" s="3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29"/>
      <c r="B133" s="20"/>
      <c r="C133" s="20"/>
      <c r="D133" s="20"/>
      <c r="E133" s="3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29"/>
      <c r="B134" s="20"/>
      <c r="C134" s="20"/>
      <c r="D134" s="20"/>
      <c r="E134" s="3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29"/>
      <c r="B135" s="20"/>
      <c r="C135" s="20"/>
      <c r="D135" s="20"/>
      <c r="E135" s="3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29"/>
      <c r="B136" s="20"/>
      <c r="C136" s="20"/>
      <c r="D136" s="20"/>
      <c r="E136" s="3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29"/>
      <c r="B137" s="20"/>
      <c r="C137" s="20"/>
      <c r="D137" s="20"/>
      <c r="E137" s="3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29"/>
      <c r="B138" s="20"/>
      <c r="C138" s="20"/>
      <c r="D138" s="20"/>
      <c r="E138" s="3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29"/>
      <c r="B139" s="20"/>
      <c r="C139" s="20"/>
      <c r="D139" s="20"/>
      <c r="E139" s="3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1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1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1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1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1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1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1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1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1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1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1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1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1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1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1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1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1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1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1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1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1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1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1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1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1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1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1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1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1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1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1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1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1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1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1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1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1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1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1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1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1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1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1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1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1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1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1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1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1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1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1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1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1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1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1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1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1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1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1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1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1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1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1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1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1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1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1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1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1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1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1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1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1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1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1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1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1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1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1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1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1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1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1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1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1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1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1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1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1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1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1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1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1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1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1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1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1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1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1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1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1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1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1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1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1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1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1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1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1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1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1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1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1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1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1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1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1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1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1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1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1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1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1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1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1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1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1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1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1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1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1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1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1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1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1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1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1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1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1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1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1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1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1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1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1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1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1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1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1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1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1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1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1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1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1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1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1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1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1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1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1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1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1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1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1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1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1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1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1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1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1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1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1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1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1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1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1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1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1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1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1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1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1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1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1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1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1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1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1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1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1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1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1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1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1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1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1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1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1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1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1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1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1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1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1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1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1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1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1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1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1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1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1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1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1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1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1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1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1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1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1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1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1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1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1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1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1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1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1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1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1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1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1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1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1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1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1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1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1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1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1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1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1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1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1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1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1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1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1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1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1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1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1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1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1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1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1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1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1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1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1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1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1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1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1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1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1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1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1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1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1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1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1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1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1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1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1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1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1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1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1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1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1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1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1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1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1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1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1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1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1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1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1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1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1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1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1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1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1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1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1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1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1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1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1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1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1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1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1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1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1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1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1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1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1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1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1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1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1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1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1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1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1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1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1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1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1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1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1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1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1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1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1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1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1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1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1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1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1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1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1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1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1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1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1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1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1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1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1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1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1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1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1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1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1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1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1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1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1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1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1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1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1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1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1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1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1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1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1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1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1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1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1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1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1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1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1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1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1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1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1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1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1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1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1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1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1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1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1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1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1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1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1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1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1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1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1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1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1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1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1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1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1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1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1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1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1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1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1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1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1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1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1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1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1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1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1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1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1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1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1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1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1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1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1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1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1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1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1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1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1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1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1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1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1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1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1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1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1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1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1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1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1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1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1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1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1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1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1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1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1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1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1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1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1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1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1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1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1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1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1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1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1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1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1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1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1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1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1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1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1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1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1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1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1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1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1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1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1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1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1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1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1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1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1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1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1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1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1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1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1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1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1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1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1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1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1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1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1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1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1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1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1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1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1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1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1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1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1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1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1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1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1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1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1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1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1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1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1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1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1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1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1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1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1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1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1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1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1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1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1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1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1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1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1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1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1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1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1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1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1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1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1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1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1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1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1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1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1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1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1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1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1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1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1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1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1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1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1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1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1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1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1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1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1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1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1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1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1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1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1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1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1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1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1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1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1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1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1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1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1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1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1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1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1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1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1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1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1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1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1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1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1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1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1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1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1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1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1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1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1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1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1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1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1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1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1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1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1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1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1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1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1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1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1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1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1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1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1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1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1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1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1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1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1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1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1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1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1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1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1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1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1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1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1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1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1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1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1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1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1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1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1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1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1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1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1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1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1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1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1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1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1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1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1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1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1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1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1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1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1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1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1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1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1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1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1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1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1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1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1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1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1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1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1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1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1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1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1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1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1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1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1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1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1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1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1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1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1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1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1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1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1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1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1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1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1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1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1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1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1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1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1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1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1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1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1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1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1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1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1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1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1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1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1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1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1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1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1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1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1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1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1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1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1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1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1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1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1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1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1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1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1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1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1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1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1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1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1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1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1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1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1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1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1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1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1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1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1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1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3.5" customHeight="1">
      <c r="A1001" s="6"/>
      <c r="B1001" s="6"/>
      <c r="C1001" s="6"/>
      <c r="D1001" s="6"/>
      <c r="E1001" s="15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3.5" customHeight="1">
      <c r="A1002" s="6"/>
      <c r="B1002" s="6"/>
      <c r="C1002" s="6"/>
      <c r="D1002" s="6"/>
      <c r="E1002" s="15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3.5" customHeight="1">
      <c r="A1003" s="6"/>
      <c r="B1003" s="6"/>
      <c r="C1003" s="6"/>
      <c r="D1003" s="6"/>
      <c r="E1003" s="15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3.5" customHeight="1">
      <c r="A1004" s="6"/>
      <c r="B1004" s="6"/>
      <c r="C1004" s="6"/>
      <c r="D1004" s="6"/>
      <c r="E1004" s="15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3.5" customHeight="1">
      <c r="A1005" s="6"/>
      <c r="B1005" s="6"/>
      <c r="C1005" s="6"/>
      <c r="D1005" s="6"/>
      <c r="E1005" s="15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3.5" customHeight="1">
      <c r="A1006" s="6"/>
      <c r="B1006" s="6"/>
      <c r="C1006" s="6"/>
      <c r="D1006" s="6"/>
      <c r="E1006" s="15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3.5" customHeight="1">
      <c r="A1007" s="6"/>
      <c r="B1007" s="6"/>
      <c r="C1007" s="6"/>
      <c r="D1007" s="6"/>
      <c r="E1007" s="15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3.5" customHeight="1">
      <c r="A1008" s="6"/>
      <c r="B1008" s="6"/>
      <c r="C1008" s="6"/>
      <c r="D1008" s="6"/>
      <c r="E1008" s="15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3.5" customHeight="1">
      <c r="A1009" s="6"/>
      <c r="B1009" s="6"/>
      <c r="C1009" s="6"/>
      <c r="D1009" s="6"/>
      <c r="E1009" s="15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3.5" customHeight="1">
      <c r="A1010" s="6"/>
      <c r="B1010" s="6"/>
      <c r="C1010" s="6"/>
      <c r="D1010" s="6"/>
      <c r="E1010" s="15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3.5" customHeight="1">
      <c r="A1011" s="6"/>
      <c r="B1011" s="6"/>
      <c r="C1011" s="6"/>
      <c r="D1011" s="6"/>
      <c r="E1011" s="15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3.5" customHeight="1">
      <c r="A1012" s="6"/>
      <c r="B1012" s="6"/>
      <c r="C1012" s="6"/>
      <c r="D1012" s="6"/>
      <c r="E1012" s="15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3.5" customHeight="1">
      <c r="A1013" s="6"/>
      <c r="B1013" s="6"/>
      <c r="C1013" s="6"/>
      <c r="D1013" s="6"/>
      <c r="E1013" s="15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3.5" customHeight="1">
      <c r="A1014" s="6"/>
      <c r="B1014" s="6"/>
      <c r="C1014" s="6"/>
      <c r="D1014" s="6"/>
      <c r="E1014" s="15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3.5" customHeight="1">
      <c r="A1015" s="6"/>
      <c r="B1015" s="6"/>
      <c r="C1015" s="6"/>
      <c r="D1015" s="6"/>
      <c r="E1015" s="15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3.5" customHeight="1">
      <c r="A1016" s="6"/>
      <c r="B1016" s="6"/>
      <c r="C1016" s="6"/>
      <c r="D1016" s="6"/>
      <c r="E1016" s="15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3.5" customHeight="1">
      <c r="A1017" s="6"/>
      <c r="B1017" s="6"/>
      <c r="C1017" s="6"/>
      <c r="D1017" s="6"/>
      <c r="E1017" s="15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3.5" customHeight="1">
      <c r="A1018" s="6"/>
      <c r="B1018" s="6"/>
      <c r="C1018" s="6"/>
      <c r="D1018" s="6"/>
      <c r="E1018" s="15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3.5" customHeight="1">
      <c r="A1019" s="6"/>
      <c r="B1019" s="6"/>
      <c r="C1019" s="6"/>
      <c r="D1019" s="6"/>
      <c r="E1019" s="15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</sheetData>
  <mergeCells count="5">
    <mergeCell ref="A1:E1"/>
    <mergeCell ref="A2:E2"/>
    <mergeCell ref="A3:E3"/>
    <mergeCell ref="A4:E4"/>
    <mergeCell ref="A5:E5"/>
  </mergeCells>
  <pageMargins left="1.2" right="0.7" top="0.75" bottom="0.75" header="0" footer="0"/>
  <pageSetup orientation="portrait"/>
  <rowBreaks count="1" manualBreakCount="1">
    <brk id="1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5" topLeftCell="A6" activePane="bottomLeft" state="frozen"/>
      <selection pane="bottomLeft" activeCell="E30" sqref="E30"/>
    </sheetView>
  </sheetViews>
  <sheetFormatPr defaultColWidth="14.42578125" defaultRowHeight="15" customHeight="1"/>
  <cols>
    <col min="1" max="1" width="14.28515625" customWidth="1"/>
    <col min="2" max="2" width="11.7109375" customWidth="1"/>
    <col min="3" max="3" width="35" customWidth="1"/>
    <col min="4" max="4" width="39" customWidth="1"/>
    <col min="5" max="5" width="14.5703125" customWidth="1"/>
    <col min="6" max="6" width="11.28515625" customWidth="1"/>
    <col min="7" max="7" width="10.5703125" customWidth="1"/>
    <col min="8" max="26" width="9.140625" customWidth="1"/>
  </cols>
  <sheetData>
    <row r="1" spans="1:26" ht="13.5" customHeight="1">
      <c r="A1" s="103" t="s">
        <v>15</v>
      </c>
      <c r="B1" s="109"/>
      <c r="C1" s="109"/>
      <c r="D1" s="109"/>
      <c r="E1" s="10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>
      <c r="A2" s="103" t="s">
        <v>16</v>
      </c>
      <c r="B2" s="109"/>
      <c r="C2" s="109"/>
      <c r="D2" s="109"/>
      <c r="E2" s="10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>
      <c r="A3" s="103" t="s">
        <v>41</v>
      </c>
      <c r="B3" s="109"/>
      <c r="C3" s="109"/>
      <c r="D3" s="109"/>
      <c r="E3" s="109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>
      <c r="A4" s="103" t="s">
        <v>18</v>
      </c>
      <c r="B4" s="109"/>
      <c r="C4" s="109"/>
      <c r="D4" s="109"/>
      <c r="E4" s="10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04" t="s">
        <v>19</v>
      </c>
      <c r="B5" s="109"/>
      <c r="C5" s="109"/>
      <c r="D5" s="109"/>
      <c r="E5" s="109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>
      <c r="A6" s="6"/>
      <c r="B6" s="6"/>
      <c r="C6" s="6"/>
      <c r="D6" s="6"/>
      <c r="E6" s="1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>
      <c r="A7" s="16" t="s">
        <v>42</v>
      </c>
      <c r="B7" s="6"/>
      <c r="C7" s="6"/>
      <c r="D7" s="6"/>
      <c r="E7" s="1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16" t="s">
        <v>20</v>
      </c>
      <c r="B8" s="16"/>
      <c r="C8" s="16"/>
      <c r="D8" s="16"/>
      <c r="E8" s="17">
        <v>9532.85</v>
      </c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customHeight="1">
      <c r="A9" s="16" t="s">
        <v>21</v>
      </c>
      <c r="B9" s="16"/>
      <c r="C9" s="16"/>
      <c r="D9" s="16"/>
      <c r="E9" s="1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16" t="s">
        <v>22</v>
      </c>
      <c r="B10" s="18"/>
      <c r="C10" s="6"/>
      <c r="D10" s="18"/>
      <c r="E10" s="15"/>
      <c r="F10" s="6"/>
      <c r="G10" s="1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18"/>
      <c r="B11" s="6"/>
      <c r="C11" s="18"/>
      <c r="D11" s="18"/>
      <c r="E11" s="15"/>
      <c r="F11" s="6"/>
      <c r="G11" s="1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18"/>
      <c r="B12" s="40"/>
      <c r="C12" s="18"/>
      <c r="D12" s="33"/>
      <c r="E12" s="15"/>
      <c r="F12" s="6"/>
      <c r="G12" s="1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6"/>
      <c r="B13" s="40"/>
      <c r="C13" s="18"/>
      <c r="D13" s="33"/>
      <c r="E13" s="15"/>
      <c r="F13" s="6"/>
      <c r="G13" s="1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6" t="s">
        <v>23</v>
      </c>
      <c r="B14" s="6"/>
      <c r="C14" s="6"/>
      <c r="D14" s="6"/>
      <c r="E14" s="22">
        <f>SUBTOTAL(9,E10:E12)</f>
        <v>0</v>
      </c>
      <c r="F14" s="6"/>
      <c r="G14" s="1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16" t="s">
        <v>24</v>
      </c>
      <c r="B15" s="6"/>
      <c r="C15" s="6"/>
      <c r="D15" s="6"/>
      <c r="E15" s="23">
        <f>SUBTOTAL(9,E8:E14)</f>
        <v>9532.85</v>
      </c>
      <c r="F15" s="6"/>
      <c r="G15" s="1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16"/>
      <c r="B16" s="6"/>
      <c r="C16" s="6"/>
      <c r="D16" s="6"/>
      <c r="E16" s="24"/>
      <c r="F16" s="6"/>
      <c r="G16" s="1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>
      <c r="A17" s="16" t="s">
        <v>2</v>
      </c>
      <c r="B17" s="6"/>
      <c r="C17" s="6"/>
      <c r="D17" s="6"/>
      <c r="E17" s="1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>
      <c r="A18" s="6"/>
      <c r="B18" s="6"/>
      <c r="C18" s="6"/>
      <c r="D18" s="6"/>
      <c r="E18" s="1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>
      <c r="A19" s="25" t="s">
        <v>25</v>
      </c>
      <c r="B19" s="25" t="s">
        <v>26</v>
      </c>
      <c r="C19" s="25" t="s">
        <v>27</v>
      </c>
      <c r="D19" s="25" t="s">
        <v>28</v>
      </c>
      <c r="E19" s="110" t="s">
        <v>29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3.5" customHeight="1">
      <c r="A20" s="18"/>
      <c r="B20" s="40" t="s">
        <v>43</v>
      </c>
      <c r="C20" s="18" t="s">
        <v>44</v>
      </c>
      <c r="D20" s="33" t="s">
        <v>45</v>
      </c>
      <c r="E20" s="15">
        <v>-259.77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18"/>
      <c r="B21" s="40"/>
      <c r="C21" s="18"/>
      <c r="D21" s="33"/>
      <c r="E21" s="1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18"/>
      <c r="B22" s="6"/>
      <c r="C22" s="6"/>
      <c r="D22" s="6"/>
      <c r="E22" s="15"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27" t="s">
        <v>34</v>
      </c>
      <c r="B23" s="20"/>
      <c r="C23" s="20"/>
      <c r="D23" s="20"/>
      <c r="E23" s="22">
        <f>SUBTOTAL(9,E20:E22)</f>
        <v>-259.77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27" t="s">
        <v>35</v>
      </c>
      <c r="B24" s="20"/>
      <c r="C24" s="20"/>
      <c r="D24" s="20"/>
      <c r="E24" s="28">
        <f>SUBTOTAL(9,E8:E23)</f>
        <v>9273.08</v>
      </c>
      <c r="F24" s="24"/>
      <c r="G24" s="1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29"/>
      <c r="B25" s="20"/>
      <c r="C25" s="20"/>
      <c r="D25" s="20"/>
      <c r="E25" s="21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27"/>
      <c r="B26" s="20"/>
      <c r="C26" s="20"/>
      <c r="D26" s="20"/>
      <c r="E26" s="3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29"/>
      <c r="B27" s="20"/>
      <c r="C27" s="20"/>
      <c r="D27" s="20"/>
      <c r="E27" s="41"/>
      <c r="F27" s="1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29"/>
      <c r="B28" s="20"/>
      <c r="C28" s="20"/>
      <c r="D28" s="20"/>
      <c r="E28" s="3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>
      <c r="A29" s="29"/>
      <c r="B29" s="20"/>
      <c r="C29" s="20"/>
      <c r="D29" s="20"/>
      <c r="E29" s="3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>
      <c r="A30" s="29"/>
      <c r="B30" s="20"/>
      <c r="C30" s="20"/>
      <c r="D30" s="20"/>
      <c r="E30" s="3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>
      <c r="A31" s="29"/>
      <c r="B31" s="20"/>
      <c r="C31" s="20"/>
      <c r="D31" s="20"/>
      <c r="E31" s="3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>
      <c r="A32" s="29"/>
      <c r="B32" s="20"/>
      <c r="C32" s="20"/>
      <c r="D32" s="20"/>
      <c r="E32" s="3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29"/>
      <c r="B33" s="20"/>
      <c r="C33" s="20"/>
      <c r="D33" s="20"/>
      <c r="E33" s="3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29"/>
      <c r="B34" s="20"/>
      <c r="C34" s="20"/>
      <c r="D34" s="20"/>
      <c r="E34" s="3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29"/>
      <c r="B35" s="20"/>
      <c r="C35" s="20"/>
      <c r="D35" s="20"/>
      <c r="E35" s="3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29"/>
      <c r="B36" s="20"/>
      <c r="C36" s="20"/>
      <c r="D36" s="20"/>
      <c r="E36" s="3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29"/>
      <c r="B37" s="20"/>
      <c r="C37" s="20"/>
      <c r="D37" s="20"/>
      <c r="E37" s="3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29"/>
      <c r="B38" s="20"/>
      <c r="C38" s="20"/>
      <c r="D38" s="20"/>
      <c r="E38" s="3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29"/>
      <c r="B39" s="20"/>
      <c r="C39" s="20"/>
      <c r="D39" s="20"/>
      <c r="E39" s="3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29"/>
      <c r="B40" s="20"/>
      <c r="C40" s="20"/>
      <c r="D40" s="20"/>
      <c r="E40" s="3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29"/>
      <c r="B41" s="20"/>
      <c r="C41" s="20"/>
      <c r="D41" s="20"/>
      <c r="E41" s="3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29"/>
      <c r="B42" s="20"/>
      <c r="C42" s="20"/>
      <c r="D42" s="20"/>
      <c r="E42" s="3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29"/>
      <c r="B43" s="20"/>
      <c r="C43" s="20"/>
      <c r="D43" s="20"/>
      <c r="E43" s="3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29"/>
      <c r="B44" s="20"/>
      <c r="C44" s="20"/>
      <c r="D44" s="20"/>
      <c r="E44" s="39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29"/>
      <c r="B45" s="20"/>
      <c r="C45" s="20"/>
      <c r="D45" s="20"/>
      <c r="E45" s="3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6"/>
      <c r="B46" s="6"/>
      <c r="C46" s="6"/>
      <c r="D46" s="6"/>
      <c r="E46" s="1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6"/>
      <c r="B47" s="6"/>
      <c r="C47" s="6"/>
      <c r="D47" s="6"/>
      <c r="E47" s="1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/>
      <c r="C48" s="6"/>
      <c r="D48" s="6"/>
      <c r="E48" s="1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1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/>
      <c r="C50" s="6"/>
      <c r="D50" s="6"/>
      <c r="E50" s="1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6"/>
      <c r="C51" s="6"/>
      <c r="D51" s="6"/>
      <c r="E51" s="1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6"/>
      <c r="C52" s="6"/>
      <c r="D52" s="6"/>
      <c r="E52" s="1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6"/>
      <c r="B53" s="6"/>
      <c r="C53" s="6"/>
      <c r="D53" s="6"/>
      <c r="E53" s="1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6"/>
      <c r="C54" s="6"/>
      <c r="D54" s="6"/>
      <c r="E54" s="1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6"/>
      <c r="C55" s="6"/>
      <c r="D55" s="6"/>
      <c r="E55" s="1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6"/>
      <c r="C56" s="6"/>
      <c r="D56" s="6"/>
      <c r="E56" s="1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1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1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1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1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1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1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1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1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1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1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1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1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1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1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1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1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1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1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1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1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1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1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1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1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1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1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1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1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1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1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1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1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1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1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1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1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1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1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1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1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1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1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1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1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1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1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1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1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1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1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1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1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1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1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1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1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1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1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1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1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1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1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1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1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1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1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1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1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1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1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1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1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1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1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1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1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1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1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1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1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1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1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1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1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1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1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1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1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1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1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1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1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1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1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1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1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1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1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1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1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1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1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1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1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1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1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1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1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1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1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1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1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1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1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1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1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1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1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1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1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1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1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1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1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1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1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1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1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1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1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1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1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1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1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1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1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1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1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1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1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1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1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1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1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1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1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1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1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1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1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1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1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1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1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1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1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1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1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1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1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1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1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1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1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1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1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1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1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1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1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1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1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1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1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1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1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1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1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1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1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1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1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1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1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1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1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1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1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1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1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1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1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1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1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1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1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1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1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1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1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1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1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1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1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1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1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1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1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1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1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1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1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1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1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1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1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1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1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1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1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1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1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1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1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1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1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1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1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1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1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1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1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1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1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1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1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1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1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1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1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1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1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1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1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1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1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1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1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1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1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1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1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1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1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1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1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1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1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1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1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1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1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1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1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1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1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1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1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1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1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1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1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1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1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1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1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1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1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1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1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1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1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1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1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1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1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1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1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1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1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1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1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1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1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1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1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1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1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1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1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1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1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1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1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1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1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1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1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1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1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1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1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1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1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1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1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1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1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1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1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1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1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1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1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1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1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1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1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1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1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1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1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1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1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1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1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1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1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1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1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1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1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1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1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1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1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1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1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1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1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1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1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1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1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1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1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1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1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1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1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1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1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1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1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1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1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1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1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1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1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1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1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1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1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1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1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1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1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1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1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1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1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1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1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1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1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1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1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1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1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1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1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1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1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1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1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1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1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1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1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1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1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1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1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1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1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1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1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1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1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1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1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1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1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1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1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1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1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1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1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1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1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1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1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1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1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1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1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1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1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1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1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1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1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1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1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1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1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1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1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1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1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1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1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1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1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1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1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1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1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1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1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1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1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1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1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1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1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1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1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1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1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1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1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1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1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1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1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1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1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1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1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1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1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1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1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1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1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1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1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1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1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1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1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1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1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1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1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1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1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1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1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1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1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1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1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1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1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1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1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1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1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1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1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1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1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1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1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1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1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1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1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1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1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1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1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1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1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1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1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1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1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1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1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1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1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1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1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1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1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1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1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1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1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1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1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1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1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1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1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1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1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1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1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1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1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1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1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1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1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1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1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1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1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1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1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1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1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1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1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1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1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1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1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1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1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1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1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1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1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1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1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1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1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1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1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1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1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1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1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1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1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1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1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1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1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1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1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1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1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1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1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1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1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1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1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1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1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1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1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1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1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1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1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1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1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1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1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1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1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1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1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1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1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1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1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1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1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1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1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1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1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1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1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1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1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1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1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1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1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1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1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1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1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1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1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1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1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1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1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1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1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1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1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1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1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1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1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1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1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1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1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1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1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1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1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1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1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1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1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1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1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1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1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1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1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1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1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1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1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1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1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1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1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1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1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1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1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1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1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1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1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1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1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1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1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1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1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1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1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1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1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1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1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1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1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1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1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1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1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1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1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1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1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1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1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1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1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1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1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1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1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1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1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1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1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1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1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1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1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1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1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1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1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1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1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1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1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1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1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1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1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1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1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1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1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1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1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1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1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1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1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1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1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1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1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1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1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1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1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1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1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1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1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1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1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1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1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1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1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1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1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1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1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1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1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1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1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1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1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1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1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1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1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1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1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1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1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1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1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1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1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1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1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1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1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1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1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1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1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1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1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1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1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1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1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1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1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1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1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1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1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1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1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1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1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1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1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1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1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1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1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1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1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1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1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1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1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1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1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1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1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1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1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1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1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1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1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" footer="0"/>
  <pageSetup scale="7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10"/>
  <sheetViews>
    <sheetView zoomScale="110" workbookViewId="0">
      <selection activeCell="A21" sqref="A21:XFD21"/>
    </sheetView>
  </sheetViews>
  <sheetFormatPr defaultColWidth="14.42578125" defaultRowHeight="15" customHeight="1"/>
  <cols>
    <col min="1" max="1" width="14.28515625" customWidth="1"/>
    <col min="2" max="2" width="11.7109375" customWidth="1"/>
    <col min="3" max="3" width="22.140625" customWidth="1"/>
    <col min="4" max="4" width="34.42578125" customWidth="1"/>
    <col min="5" max="5" width="14.5703125" customWidth="1"/>
    <col min="6" max="6" width="11.28515625" customWidth="1"/>
    <col min="7" max="7" width="10.5703125" customWidth="1"/>
    <col min="8" max="26" width="9.140625" customWidth="1"/>
  </cols>
  <sheetData>
    <row r="1" spans="1:26" ht="13.5" customHeight="1">
      <c r="A1" s="103" t="s">
        <v>15</v>
      </c>
      <c r="B1" s="109"/>
      <c r="C1" s="109"/>
      <c r="D1" s="109"/>
      <c r="E1" s="10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>
      <c r="A2" s="103" t="s">
        <v>16</v>
      </c>
      <c r="B2" s="109"/>
      <c r="C2" s="109"/>
      <c r="D2" s="109"/>
      <c r="E2" s="10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>
      <c r="A3" s="103" t="s">
        <v>46</v>
      </c>
      <c r="B3" s="109"/>
      <c r="C3" s="109"/>
      <c r="D3" s="109"/>
      <c r="E3" s="109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>
      <c r="A4" s="103" t="s">
        <v>18</v>
      </c>
      <c r="B4" s="109"/>
      <c r="C4" s="109"/>
      <c r="D4" s="109"/>
      <c r="E4" s="10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04" t="s">
        <v>19</v>
      </c>
      <c r="B5" s="109"/>
      <c r="C5" s="109"/>
      <c r="D5" s="109"/>
      <c r="E5" s="109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>
      <c r="A6" s="6"/>
      <c r="B6" s="6"/>
      <c r="C6" s="6"/>
      <c r="D6" s="6"/>
      <c r="E6" s="1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>
      <c r="A7" s="16" t="s">
        <v>47</v>
      </c>
      <c r="B7" s="6"/>
      <c r="C7" s="6"/>
      <c r="D7" s="6"/>
      <c r="E7" s="1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16" t="s">
        <v>20</v>
      </c>
      <c r="B8" s="16"/>
      <c r="C8" s="16"/>
      <c r="D8" s="16"/>
      <c r="E8" s="17">
        <v>8428.86</v>
      </c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customHeight="1">
      <c r="A9" s="16" t="s">
        <v>21</v>
      </c>
      <c r="B9" s="16"/>
      <c r="C9" s="16"/>
      <c r="D9" s="16"/>
      <c r="E9" s="1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16" t="s">
        <v>22</v>
      </c>
      <c r="B10" s="18"/>
      <c r="C10" s="18"/>
      <c r="D10" s="18"/>
      <c r="E10" s="15">
        <v>0</v>
      </c>
      <c r="F10" s="6"/>
      <c r="G10" s="1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18"/>
      <c r="B11" s="6"/>
      <c r="C11" s="18"/>
      <c r="D11" s="18"/>
      <c r="E11" s="15"/>
      <c r="F11" s="6"/>
      <c r="G11" s="1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18"/>
      <c r="B12" s="6"/>
      <c r="C12" s="18"/>
      <c r="D12" s="18"/>
      <c r="E12" s="15"/>
      <c r="F12" s="6"/>
      <c r="G12" s="1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16" t="s">
        <v>23</v>
      </c>
      <c r="B13" s="6"/>
      <c r="C13" s="6"/>
      <c r="D13" s="6"/>
      <c r="E13" s="22">
        <f>SUBTOTAL(9,E9:E11)</f>
        <v>0</v>
      </c>
      <c r="F13" s="6"/>
      <c r="G13" s="1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6" t="s">
        <v>24</v>
      </c>
      <c r="B14" s="6"/>
      <c r="C14" s="6"/>
      <c r="D14" s="6"/>
      <c r="E14" s="23">
        <f>SUBTOTAL(9,E7:E13)</f>
        <v>8428.86</v>
      </c>
      <c r="F14" s="6"/>
      <c r="G14" s="1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16"/>
      <c r="B15" s="6"/>
      <c r="C15" s="6"/>
      <c r="D15" s="6"/>
      <c r="E15" s="24"/>
      <c r="F15" s="6"/>
      <c r="G15" s="1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16" t="s">
        <v>2</v>
      </c>
      <c r="B16" s="6"/>
      <c r="C16" s="6"/>
      <c r="D16" s="6"/>
      <c r="E16" s="1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>
      <c r="A17" s="6"/>
      <c r="B17" s="6"/>
      <c r="C17" s="6"/>
      <c r="D17" s="6"/>
      <c r="E17" s="1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>
      <c r="A18" s="25" t="s">
        <v>25</v>
      </c>
      <c r="B18" s="25" t="s">
        <v>26</v>
      </c>
      <c r="C18" s="25" t="s">
        <v>27</v>
      </c>
      <c r="D18" s="25" t="s">
        <v>28</v>
      </c>
      <c r="E18" s="110" t="s">
        <v>29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3.5" customHeight="1">
      <c r="E19" s="4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>
      <c r="A20" s="98"/>
      <c r="B20" s="20"/>
      <c r="C20" s="20"/>
      <c r="D20" s="20"/>
      <c r="E20" s="9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43"/>
      <c r="B21" s="44"/>
      <c r="C21" s="44"/>
      <c r="D21" s="45"/>
      <c r="E21" s="2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19"/>
      <c r="B22" s="26"/>
      <c r="C22" s="6"/>
      <c r="D22" s="6"/>
      <c r="E22" s="2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18"/>
      <c r="B23" s="26"/>
      <c r="C23" s="26"/>
      <c r="D23" s="26"/>
      <c r="E23" s="2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19"/>
      <c r="B24" s="20"/>
      <c r="C24" s="20"/>
      <c r="D24" s="20"/>
      <c r="E24" s="1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19"/>
      <c r="B25" s="20"/>
      <c r="C25" s="20"/>
      <c r="D25" s="20"/>
      <c r="E25" s="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19"/>
      <c r="B26" s="20"/>
      <c r="C26" s="20"/>
      <c r="D26" s="20"/>
      <c r="E26" s="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19"/>
      <c r="B27" s="20"/>
      <c r="C27" s="20"/>
      <c r="D27" s="20"/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19"/>
      <c r="B28" s="20"/>
      <c r="C28" s="20"/>
      <c r="D28" s="20"/>
      <c r="E28" s="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>
      <c r="A29" s="27"/>
      <c r="B29" s="20"/>
      <c r="C29" s="20"/>
      <c r="D29" s="20"/>
      <c r="E29" s="4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>
      <c r="A30" s="98"/>
      <c r="B30" s="20"/>
      <c r="C30" s="20"/>
      <c r="D30" s="20"/>
      <c r="E30" s="9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2" spans="1:26" ht="13.5" customHeight="1">
      <c r="A32" s="27"/>
      <c r="B32" s="20"/>
      <c r="C32" s="20"/>
      <c r="D32" s="20"/>
      <c r="E32" s="4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27" t="s">
        <v>34</v>
      </c>
      <c r="B33" s="20"/>
      <c r="C33" s="20"/>
      <c r="D33" s="20"/>
      <c r="E33" s="22">
        <f>SUBTOTAL(9,E30:E32)</f>
        <v>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27" t="s">
        <v>35</v>
      </c>
      <c r="B34" s="20"/>
      <c r="C34" s="20"/>
      <c r="D34" s="20"/>
      <c r="E34" s="28">
        <v>8428.86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29"/>
      <c r="B35" s="20"/>
      <c r="C35" s="20"/>
      <c r="D35" s="20"/>
      <c r="E35" s="21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29"/>
      <c r="B36" s="20"/>
      <c r="C36" s="20"/>
      <c r="D36" s="20"/>
      <c r="E36" s="3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29"/>
      <c r="B37" s="20"/>
      <c r="C37" s="20"/>
      <c r="D37" s="20"/>
      <c r="E37" s="3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29"/>
      <c r="B38" s="20"/>
      <c r="C38" s="20"/>
      <c r="D38" s="20"/>
      <c r="E38" s="3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29"/>
      <c r="B39" s="20"/>
      <c r="C39" s="20"/>
      <c r="D39" s="20"/>
      <c r="E39" s="3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29"/>
      <c r="B40" s="20"/>
      <c r="C40" s="20"/>
      <c r="D40" s="20"/>
      <c r="E40" s="3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6"/>
      <c r="B41" s="6"/>
      <c r="C41" s="6"/>
      <c r="D41" s="6"/>
      <c r="E41" s="1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6"/>
      <c r="B42" s="6"/>
      <c r="C42" s="6"/>
      <c r="D42" s="6"/>
      <c r="E42" s="1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6"/>
      <c r="B43" s="6"/>
      <c r="C43" s="6"/>
      <c r="D43" s="6"/>
      <c r="E43" s="1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6"/>
      <c r="B44" s="6"/>
      <c r="C44" s="6"/>
      <c r="D44" s="6"/>
      <c r="E44" s="1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6"/>
      <c r="B45" s="6"/>
      <c r="C45" s="6"/>
      <c r="D45" s="6"/>
      <c r="E45" s="1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6"/>
      <c r="B46" s="6"/>
      <c r="C46" s="6"/>
      <c r="D46" s="6"/>
      <c r="E46" s="1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6"/>
      <c r="B47" s="6"/>
      <c r="C47" s="6"/>
      <c r="D47" s="6"/>
      <c r="E47" s="1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/>
      <c r="C48" s="6"/>
      <c r="D48" s="6"/>
      <c r="E48" s="1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1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/>
      <c r="C50" s="6"/>
      <c r="D50" s="6"/>
      <c r="E50" s="1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6"/>
      <c r="C51" s="6"/>
      <c r="D51" s="6"/>
      <c r="E51" s="1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6"/>
      <c r="C52" s="6"/>
      <c r="D52" s="6"/>
      <c r="E52" s="1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6"/>
      <c r="B53" s="6"/>
      <c r="C53" s="6"/>
      <c r="D53" s="6"/>
      <c r="E53" s="1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6"/>
      <c r="C54" s="6"/>
      <c r="D54" s="6"/>
      <c r="E54" s="1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6"/>
      <c r="C55" s="6"/>
      <c r="D55" s="6"/>
      <c r="E55" s="1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6"/>
      <c r="C56" s="6"/>
      <c r="D56" s="6"/>
      <c r="E56" s="1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1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1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1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1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1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1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1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1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1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1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1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1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1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1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1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1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1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1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1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1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1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1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1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1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1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1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1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1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1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1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1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1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1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1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1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1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1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1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1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1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1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1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1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1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1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1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1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1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1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1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1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1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1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1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1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1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1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1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1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1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1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1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1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1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1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1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1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1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1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1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1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1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1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1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1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1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1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1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1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1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1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1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1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1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1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1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1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1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1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1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1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1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1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1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1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1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1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1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1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1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1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1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1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1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1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1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1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1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1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1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1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1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1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1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1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1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1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1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1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1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1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1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1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1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1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1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1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1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1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1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1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1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1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1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1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1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1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1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1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1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1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1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1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1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1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1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1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1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1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1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1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1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1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1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1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1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1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1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1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1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1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1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1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1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1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1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1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1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1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1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1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1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1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1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1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1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1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1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1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1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1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1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1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1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1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1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1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1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1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1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1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1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1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1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1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1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1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1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1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1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1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1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1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1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1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1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1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1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1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1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1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1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1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1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1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1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1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1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1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1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1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1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1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1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1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1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1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1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1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1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1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1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1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1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1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1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1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1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1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1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1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1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1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1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1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1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1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1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1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1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1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1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1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1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1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1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1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1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1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1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1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1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1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1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1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1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1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1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1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1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1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1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1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1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1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1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1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1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1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1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1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1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1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1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1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1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1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1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1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1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1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1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1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1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1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1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1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1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1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1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1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1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1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1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1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1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1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1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1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1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1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1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1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1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1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1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1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1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1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1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1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1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1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1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1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1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1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1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1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1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1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1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1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1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1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1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1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1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1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1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1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1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1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1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1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1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1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1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1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1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1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1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1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1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1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1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1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1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1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1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1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1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1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1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1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1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1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1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1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1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1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1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1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1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1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1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1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1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1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1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1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1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1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1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1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1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1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1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1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1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1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1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1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1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1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1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1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1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1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1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1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1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1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1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1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1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1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1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1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1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1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1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1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1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1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1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1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1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1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1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1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1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1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1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1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1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1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1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1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1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1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1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1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1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1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1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1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1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1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1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1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1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1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1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1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1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1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1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1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1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1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1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1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1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1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1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1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1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1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1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1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1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1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1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1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1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1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1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1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1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1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1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1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1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1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1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1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1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1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1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1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1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1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1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1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1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1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1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1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1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1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1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1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1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1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1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1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1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1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1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1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1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1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1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1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1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1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1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1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1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1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1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1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1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1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1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1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1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1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1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1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1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1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1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1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1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1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1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1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1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1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1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1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1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1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1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1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1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1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1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1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1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1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1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1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1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1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1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1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1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1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1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1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1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1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1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1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1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1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1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1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1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1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1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1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1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1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1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1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1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1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1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1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1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1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1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1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1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1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1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1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1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1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1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1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1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1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1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1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1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1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1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1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1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1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1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1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1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1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1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1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1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1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1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1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1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1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1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1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1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1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1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1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1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1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1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1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1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1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1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1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1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1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1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1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1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1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1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1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1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1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1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1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1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1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1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1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1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1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1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1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1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1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1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1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1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1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1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1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1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1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1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1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1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1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1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1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1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1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1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1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1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1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1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1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1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1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1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1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1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1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1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1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1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1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1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1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1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1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1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1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1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1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1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1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1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1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1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1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1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1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1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1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1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1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1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1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1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1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1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1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1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1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1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1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1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1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1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1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1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1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1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1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1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1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1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1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1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1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1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1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1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1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1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1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1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1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1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1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1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1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1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1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1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1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1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1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1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1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1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1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1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1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1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1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1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1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1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1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1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1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1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1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1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1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1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1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1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1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1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1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1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1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1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1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1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1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1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1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1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1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1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1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1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1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1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1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1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1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1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1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1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1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1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1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1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1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1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1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1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1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1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1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1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1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1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1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1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1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1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1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1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1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1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1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1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1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1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1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1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1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1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1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1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1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1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1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1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1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1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1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1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1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1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1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1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1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1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3.5" customHeight="1">
      <c r="A1001" s="6"/>
      <c r="B1001" s="6"/>
      <c r="C1001" s="6"/>
      <c r="D1001" s="6"/>
      <c r="E1001" s="15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3.5" customHeight="1">
      <c r="A1002" s="6"/>
      <c r="B1002" s="6"/>
      <c r="C1002" s="6"/>
      <c r="D1002" s="6"/>
      <c r="E1002" s="15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3.5" customHeight="1">
      <c r="A1003" s="6"/>
      <c r="B1003" s="6"/>
      <c r="C1003" s="6"/>
      <c r="D1003" s="6"/>
      <c r="E1003" s="15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3.5" customHeight="1">
      <c r="A1004" s="6"/>
      <c r="B1004" s="6"/>
      <c r="C1004" s="6"/>
      <c r="D1004" s="6"/>
      <c r="E1004" s="15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3.5" customHeight="1">
      <c r="A1005" s="6"/>
      <c r="B1005" s="6"/>
      <c r="C1005" s="6"/>
      <c r="D1005" s="6"/>
      <c r="E1005" s="15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3.5" customHeight="1">
      <c r="A1006" s="6"/>
      <c r="B1006" s="6"/>
      <c r="C1006" s="6"/>
      <c r="D1006" s="6"/>
      <c r="E1006" s="15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3.5" customHeight="1">
      <c r="A1007" s="6"/>
      <c r="B1007" s="6"/>
      <c r="C1007" s="6"/>
      <c r="D1007" s="6"/>
      <c r="E1007" s="15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3.5" customHeight="1">
      <c r="A1008" s="6"/>
      <c r="B1008" s="6"/>
      <c r="C1008" s="6"/>
      <c r="D1008" s="6"/>
      <c r="E1008" s="15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3.5" customHeight="1">
      <c r="A1009" s="6"/>
      <c r="B1009" s="6"/>
      <c r="C1009" s="6"/>
      <c r="D1009" s="6"/>
      <c r="E1009" s="15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3.5" customHeight="1">
      <c r="A1010" s="6"/>
      <c r="B1010" s="6"/>
      <c r="C1010" s="6"/>
      <c r="D1010" s="6"/>
      <c r="E1010" s="15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" footer="0"/>
  <pageSetup scale="9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001"/>
  <sheetViews>
    <sheetView zoomScale="141" zoomScaleNormal="141" workbookViewId="0">
      <pane xSplit="5" ySplit="4" topLeftCell="K22" activePane="bottomRight" state="frozen"/>
      <selection pane="bottomRight" activeCell="N37" sqref="N37"/>
      <selection pane="bottomLeft" activeCell="A5" sqref="A5"/>
      <selection pane="topRight" activeCell="F1" sqref="F1"/>
    </sheetView>
  </sheetViews>
  <sheetFormatPr defaultColWidth="14.42578125" defaultRowHeight="15" customHeight="1"/>
  <cols>
    <col min="1" max="1" width="11" customWidth="1"/>
    <col min="2" max="2" width="10.7109375" customWidth="1"/>
    <col min="3" max="3" width="9.85546875" customWidth="1"/>
    <col min="4" max="4" width="14.140625" customWidth="1"/>
    <col min="5" max="5" width="16" customWidth="1"/>
    <col min="6" max="19" width="14.7109375" customWidth="1"/>
    <col min="20" max="25" width="8.85546875" customWidth="1"/>
    <col min="26" max="28" width="14.42578125" customWidth="1"/>
  </cols>
  <sheetData>
    <row r="1" spans="1:28" ht="12.75" customHeight="1">
      <c r="A1" s="105" t="s">
        <v>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6"/>
      <c r="U1" s="6"/>
      <c r="V1" s="6"/>
      <c r="W1" s="6"/>
      <c r="X1" s="6"/>
      <c r="Y1" s="6"/>
      <c r="Z1" s="6"/>
      <c r="AA1" s="6"/>
      <c r="AB1" s="6"/>
    </row>
    <row r="2" spans="1:28" ht="12.75" customHeight="1">
      <c r="A2" s="105" t="s">
        <v>49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6"/>
      <c r="V2" s="6"/>
      <c r="W2" s="6"/>
      <c r="X2" s="6"/>
      <c r="Y2" s="6"/>
      <c r="Z2" s="6"/>
      <c r="AA2" s="6"/>
      <c r="AB2" s="6"/>
    </row>
    <row r="3" spans="1:28" ht="12.75" customHeight="1">
      <c r="A3" s="105" t="s">
        <v>50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6"/>
      <c r="U3" s="6"/>
      <c r="V3" s="6"/>
      <c r="W3" s="6"/>
      <c r="X3" s="6"/>
      <c r="Y3" s="6"/>
      <c r="Z3" s="6"/>
      <c r="AA3" s="6"/>
      <c r="AB3" s="6"/>
    </row>
    <row r="4" spans="1:28" ht="13.5" customHeight="1">
      <c r="A4" s="106" t="s">
        <v>51</v>
      </c>
      <c r="B4" s="111"/>
      <c r="C4" s="111"/>
      <c r="D4" s="111"/>
      <c r="E4" s="112"/>
      <c r="F4" s="48">
        <v>45413</v>
      </c>
      <c r="G4" s="48">
        <v>45444</v>
      </c>
      <c r="H4" s="49" t="s">
        <v>52</v>
      </c>
      <c r="I4" s="49" t="s">
        <v>53</v>
      </c>
      <c r="J4" s="49" t="s">
        <v>54</v>
      </c>
      <c r="K4" s="49" t="s">
        <v>55</v>
      </c>
      <c r="L4" s="49" t="s">
        <v>56</v>
      </c>
      <c r="M4" s="49" t="s">
        <v>57</v>
      </c>
      <c r="N4" s="49" t="s">
        <v>58</v>
      </c>
      <c r="O4" s="49" t="s">
        <v>59</v>
      </c>
      <c r="P4" s="49" t="s">
        <v>60</v>
      </c>
      <c r="Q4" s="49" t="s">
        <v>61</v>
      </c>
      <c r="R4" s="50" t="s">
        <v>10</v>
      </c>
      <c r="S4" s="50" t="s">
        <v>62</v>
      </c>
      <c r="T4" s="51"/>
      <c r="U4" s="51"/>
      <c r="V4" s="51"/>
      <c r="W4" s="51"/>
      <c r="X4" s="51"/>
      <c r="Y4" s="51"/>
      <c r="Z4" s="51"/>
      <c r="AA4" s="51"/>
      <c r="AB4" s="51"/>
    </row>
    <row r="5" spans="1:28" ht="12.75" customHeight="1">
      <c r="A5" s="6"/>
      <c r="B5" s="6"/>
      <c r="C5" s="6"/>
      <c r="D5" s="6"/>
      <c r="E5" s="4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2.75" customHeight="1">
      <c r="A6" s="34" t="s">
        <v>63</v>
      </c>
      <c r="B6" s="6"/>
      <c r="C6" s="6"/>
      <c r="D6" s="6"/>
      <c r="E6" s="5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2.75" customHeight="1">
      <c r="A7" s="53"/>
      <c r="B7" s="6"/>
      <c r="C7" s="6"/>
      <c r="D7" s="6"/>
      <c r="E7" s="52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2.75" customHeight="1">
      <c r="A8" s="40" t="s">
        <v>64</v>
      </c>
      <c r="B8" s="6"/>
      <c r="C8" s="6"/>
      <c r="D8" s="6"/>
      <c r="E8" s="15">
        <v>0</v>
      </c>
      <c r="F8" s="15">
        <v>0</v>
      </c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f t="shared" ref="R8:R9" si="0">SUM(F8:Q8)</f>
        <v>0</v>
      </c>
      <c r="S8" s="15">
        <v>0</v>
      </c>
      <c r="T8" s="15"/>
      <c r="U8" s="15"/>
      <c r="V8" s="15"/>
      <c r="W8" s="15"/>
      <c r="X8" s="15"/>
      <c r="Y8" s="15"/>
      <c r="Z8" s="15"/>
      <c r="AA8" s="15"/>
      <c r="AB8" s="15"/>
    </row>
    <row r="9" spans="1:28" ht="12.75" customHeight="1">
      <c r="A9" s="40" t="s">
        <v>65</v>
      </c>
      <c r="B9" s="6"/>
      <c r="C9" s="6"/>
      <c r="D9" s="6"/>
      <c r="E9" s="15">
        <v>0</v>
      </c>
      <c r="F9" s="15">
        <v>0</v>
      </c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f t="shared" si="0"/>
        <v>0</v>
      </c>
      <c r="S9" s="15">
        <f>+E9-R9</f>
        <v>0</v>
      </c>
      <c r="T9" s="15"/>
      <c r="U9" s="15"/>
      <c r="V9" s="15"/>
      <c r="W9" s="15"/>
      <c r="X9" s="15"/>
      <c r="Y9" s="15"/>
      <c r="Z9" s="15"/>
      <c r="AA9" s="15"/>
      <c r="AB9" s="15"/>
    </row>
    <row r="10" spans="1:28" ht="12.75" customHeight="1">
      <c r="A10" s="6"/>
      <c r="B10" s="40" t="s">
        <v>66</v>
      </c>
      <c r="C10" s="6"/>
      <c r="D10" s="6"/>
      <c r="E10" s="54">
        <f t="shared" ref="E10:S10" si="1">SUBTOTAL(9,E8:E9)</f>
        <v>0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54">
        <f t="shared" si="1"/>
        <v>0</v>
      </c>
      <c r="J10" s="54">
        <f t="shared" si="1"/>
        <v>0</v>
      </c>
      <c r="K10" s="54">
        <f t="shared" si="1"/>
        <v>0</v>
      </c>
      <c r="L10" s="54">
        <f t="shared" si="1"/>
        <v>0</v>
      </c>
      <c r="M10" s="54">
        <f t="shared" si="1"/>
        <v>0</v>
      </c>
      <c r="N10" s="54">
        <f t="shared" si="1"/>
        <v>0</v>
      </c>
      <c r="O10" s="54">
        <f t="shared" si="1"/>
        <v>0</v>
      </c>
      <c r="P10" s="54">
        <f t="shared" si="1"/>
        <v>0</v>
      </c>
      <c r="Q10" s="54">
        <f t="shared" si="1"/>
        <v>0</v>
      </c>
      <c r="R10" s="54">
        <f t="shared" si="1"/>
        <v>0</v>
      </c>
      <c r="S10" s="54">
        <f t="shared" si="1"/>
        <v>0</v>
      </c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2.75" customHeight="1">
      <c r="A11" s="6"/>
      <c r="B11" s="6"/>
      <c r="C11" s="6"/>
      <c r="D11" s="6"/>
      <c r="E11" s="5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2.75" customHeight="1">
      <c r="A12" s="34" t="s">
        <v>67</v>
      </c>
      <c r="B12" s="6"/>
      <c r="C12" s="6"/>
      <c r="D12" s="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12.75" customHeight="1">
      <c r="A13" s="53"/>
      <c r="B13" s="6"/>
      <c r="C13" s="6"/>
      <c r="D13" s="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2.75" customHeight="1">
      <c r="A14" s="40" t="s">
        <v>68</v>
      </c>
      <c r="B14" s="6"/>
      <c r="C14" s="6"/>
      <c r="D14" s="6"/>
      <c r="E14" s="15">
        <v>2555</v>
      </c>
      <c r="F14" s="15">
        <v>1050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f t="shared" ref="R14:R41" si="2">SUM(F14:Q14)</f>
        <v>1050</v>
      </c>
      <c r="S14" s="15">
        <f t="shared" ref="S14:S41" si="3">+E14-R14</f>
        <v>1505</v>
      </c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2.75" customHeight="1">
      <c r="A15" s="40" t="s">
        <v>69</v>
      </c>
      <c r="B15" s="6"/>
      <c r="C15" s="6"/>
      <c r="D15" s="6"/>
      <c r="E15" s="15">
        <v>2555</v>
      </c>
      <c r="F15" s="15">
        <v>1084.74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f t="shared" si="2"/>
        <v>1084.74</v>
      </c>
      <c r="S15" s="15">
        <f t="shared" si="3"/>
        <v>1470.26</v>
      </c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2.75" customHeight="1">
      <c r="A16" s="40" t="s">
        <v>70</v>
      </c>
      <c r="B16" s="6"/>
      <c r="C16" s="6"/>
      <c r="D16" s="6"/>
      <c r="E16" s="15">
        <v>1000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f t="shared" si="2"/>
        <v>0</v>
      </c>
      <c r="S16" s="15">
        <f t="shared" si="3"/>
        <v>1000</v>
      </c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2.75" customHeight="1">
      <c r="A17" s="40" t="s">
        <v>71</v>
      </c>
      <c r="B17" s="6"/>
      <c r="C17" s="6"/>
      <c r="D17" s="6"/>
      <c r="E17" s="15">
        <v>100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f t="shared" si="2"/>
        <v>0</v>
      </c>
      <c r="S17" s="15">
        <f t="shared" si="3"/>
        <v>100</v>
      </c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2.75" customHeight="1">
      <c r="A18" s="40" t="s">
        <v>72</v>
      </c>
      <c r="B18" s="6"/>
      <c r="C18" s="6"/>
      <c r="D18" s="6"/>
      <c r="E18" s="15">
        <v>200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f t="shared" si="2"/>
        <v>0</v>
      </c>
      <c r="S18" s="15">
        <f t="shared" si="3"/>
        <v>200</v>
      </c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2.75" customHeight="1">
      <c r="A19" s="40" t="s">
        <v>73</v>
      </c>
      <c r="B19" s="6"/>
      <c r="C19" s="6"/>
      <c r="D19" s="6"/>
      <c r="E19" s="15">
        <v>80</v>
      </c>
      <c r="F19" s="15">
        <v>8</v>
      </c>
      <c r="G19" s="15">
        <v>8</v>
      </c>
      <c r="H19" s="15">
        <v>8</v>
      </c>
      <c r="I19" s="15">
        <v>8</v>
      </c>
      <c r="J19" s="15">
        <v>8</v>
      </c>
      <c r="K19" s="15">
        <v>8</v>
      </c>
      <c r="L19" s="15">
        <v>8</v>
      </c>
      <c r="M19" s="15">
        <v>8</v>
      </c>
      <c r="N19" s="15">
        <v>0</v>
      </c>
      <c r="O19" s="15">
        <v>0</v>
      </c>
      <c r="P19" s="15">
        <v>0</v>
      </c>
      <c r="Q19" s="15">
        <v>0</v>
      </c>
      <c r="R19" s="15">
        <f t="shared" si="2"/>
        <v>64</v>
      </c>
      <c r="S19" s="15">
        <f t="shared" si="3"/>
        <v>16</v>
      </c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2.75" customHeight="1">
      <c r="A20" s="40" t="s">
        <v>74</v>
      </c>
      <c r="B20" s="6"/>
      <c r="C20" s="6"/>
      <c r="D20" s="6"/>
      <c r="E20" s="15">
        <v>440</v>
      </c>
      <c r="F20" s="15">
        <v>0</v>
      </c>
      <c r="G20" s="15">
        <v>0</v>
      </c>
      <c r="H20" s="15">
        <v>0</v>
      </c>
      <c r="I20" s="15">
        <v>0</v>
      </c>
      <c r="J20" s="15">
        <v>440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f t="shared" si="2"/>
        <v>440</v>
      </c>
      <c r="S20" s="15">
        <f t="shared" si="3"/>
        <v>0</v>
      </c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12.75" customHeight="1">
      <c r="A21" s="40" t="s">
        <v>75</v>
      </c>
      <c r="B21" s="6"/>
      <c r="C21" s="6"/>
      <c r="D21" s="6"/>
      <c r="E21" s="15">
        <v>500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f t="shared" si="2"/>
        <v>0</v>
      </c>
      <c r="S21" s="15">
        <f t="shared" si="3"/>
        <v>500</v>
      </c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2.75" customHeight="1">
      <c r="A22" s="40" t="s">
        <v>76</v>
      </c>
      <c r="B22" s="6"/>
      <c r="C22" s="6"/>
      <c r="D22" s="6"/>
      <c r="E22" s="15">
        <v>6000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4500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f t="shared" si="2"/>
        <v>4500</v>
      </c>
      <c r="S22" s="15">
        <f t="shared" si="3"/>
        <v>1500</v>
      </c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2.75" customHeight="1">
      <c r="A23" s="40" t="s">
        <v>77</v>
      </c>
      <c r="B23" s="6"/>
      <c r="C23" s="6"/>
      <c r="D23" s="6"/>
      <c r="E23" s="15">
        <v>200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f t="shared" si="2"/>
        <v>0</v>
      </c>
      <c r="S23" s="15">
        <f t="shared" si="3"/>
        <v>200</v>
      </c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2.75" customHeight="1">
      <c r="A24" s="40" t="s">
        <v>78</v>
      </c>
      <c r="B24" s="6"/>
      <c r="C24" s="6"/>
      <c r="D24" s="6"/>
      <c r="E24" s="15">
        <v>100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f t="shared" si="2"/>
        <v>0</v>
      </c>
      <c r="S24" s="15">
        <f t="shared" si="3"/>
        <v>100</v>
      </c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2.75" customHeight="1">
      <c r="A25" s="40" t="s">
        <v>79</v>
      </c>
      <c r="B25" s="6"/>
      <c r="C25" s="6"/>
      <c r="D25" s="6"/>
      <c r="E25" s="15">
        <v>500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f t="shared" si="2"/>
        <v>0</v>
      </c>
      <c r="S25" s="15">
        <f t="shared" si="3"/>
        <v>500</v>
      </c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2.75" customHeight="1">
      <c r="A26" s="40" t="s">
        <v>80</v>
      </c>
      <c r="B26" s="6"/>
      <c r="C26" s="6"/>
      <c r="D26" s="6"/>
      <c r="E26" s="15">
        <v>1500</v>
      </c>
      <c r="F26" s="15">
        <v>0</v>
      </c>
      <c r="G26" s="15">
        <v>100.82</v>
      </c>
      <c r="H26" s="15">
        <v>0</v>
      </c>
      <c r="I26" s="15">
        <v>0</v>
      </c>
      <c r="J26" s="15">
        <v>0</v>
      </c>
      <c r="K26" s="15"/>
      <c r="L26" s="15">
        <v>299.19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f t="shared" si="2"/>
        <v>400.01</v>
      </c>
      <c r="S26" s="15">
        <f t="shared" si="3"/>
        <v>1099.99</v>
      </c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12.75" customHeight="1">
      <c r="A27" s="40" t="s">
        <v>81</v>
      </c>
      <c r="B27" s="6"/>
      <c r="C27" s="6"/>
      <c r="D27" s="6"/>
      <c r="E27" s="15">
        <v>250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f t="shared" si="2"/>
        <v>0</v>
      </c>
      <c r="S27" s="15">
        <f t="shared" si="3"/>
        <v>250</v>
      </c>
      <c r="T27" s="15"/>
      <c r="U27" s="15"/>
      <c r="V27" s="15"/>
      <c r="W27" s="15">
        <v>0</v>
      </c>
      <c r="X27" s="15"/>
      <c r="Y27" s="15"/>
      <c r="Z27" s="15"/>
      <c r="AA27" s="15"/>
      <c r="AB27" s="15"/>
    </row>
    <row r="28" spans="1:28" ht="12.75" customHeight="1">
      <c r="A28" s="40" t="s">
        <v>82</v>
      </c>
      <c r="B28" s="6"/>
      <c r="C28" s="6"/>
      <c r="D28" s="6"/>
      <c r="E28" s="15">
        <v>700</v>
      </c>
      <c r="F28" s="15">
        <v>0</v>
      </c>
      <c r="G28" s="15">
        <v>0</v>
      </c>
      <c r="H28" s="15">
        <v>0</v>
      </c>
      <c r="I28" s="15">
        <v>2700</v>
      </c>
      <c r="J28" s="15"/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f t="shared" si="2"/>
        <v>2700</v>
      </c>
      <c r="S28" s="15">
        <f t="shared" si="3"/>
        <v>-2000</v>
      </c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12.75" customHeight="1">
      <c r="A29" s="40" t="s">
        <v>83</v>
      </c>
      <c r="B29" s="6"/>
      <c r="C29" s="6"/>
      <c r="D29" s="6"/>
      <c r="E29" s="15">
        <v>250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f t="shared" si="2"/>
        <v>0</v>
      </c>
      <c r="S29" s="15">
        <f t="shared" si="3"/>
        <v>250</v>
      </c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12.75" customHeight="1">
      <c r="A30" s="40" t="s">
        <v>84</v>
      </c>
      <c r="B30" s="6"/>
      <c r="C30" s="6"/>
      <c r="D30" s="6"/>
      <c r="E30" s="15">
        <v>200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168.42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f t="shared" si="2"/>
        <v>168.42</v>
      </c>
      <c r="S30" s="15">
        <f t="shared" si="3"/>
        <v>31.580000000000013</v>
      </c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2.75" customHeight="1">
      <c r="A31" s="40" t="s">
        <v>85</v>
      </c>
      <c r="B31" s="6"/>
      <c r="C31" s="6"/>
      <c r="D31" s="6"/>
      <c r="E31" s="15">
        <v>1000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f t="shared" si="2"/>
        <v>0</v>
      </c>
      <c r="S31" s="15">
        <f t="shared" si="3"/>
        <v>1000</v>
      </c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2.75" customHeight="1">
      <c r="A32" s="40" t="s">
        <v>86</v>
      </c>
      <c r="B32" s="6"/>
      <c r="C32" s="6"/>
      <c r="D32" s="6"/>
      <c r="E32" s="15">
        <v>100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f t="shared" si="2"/>
        <v>0</v>
      </c>
      <c r="S32" s="15">
        <f t="shared" si="3"/>
        <v>100</v>
      </c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2.75" customHeight="1">
      <c r="A33" s="40" t="s">
        <v>87</v>
      </c>
      <c r="B33" s="6"/>
      <c r="C33" s="6"/>
      <c r="D33" s="6"/>
      <c r="E33" s="15">
        <v>500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f t="shared" si="2"/>
        <v>0</v>
      </c>
      <c r="S33" s="15">
        <f t="shared" si="3"/>
        <v>500</v>
      </c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2.75" customHeight="1">
      <c r="A34" s="40" t="s">
        <v>88</v>
      </c>
      <c r="B34" s="6"/>
      <c r="C34" s="6"/>
      <c r="D34" s="6"/>
      <c r="E34" s="15">
        <v>100</v>
      </c>
      <c r="F34" s="15" t="s">
        <v>89</v>
      </c>
      <c r="G34" s="15">
        <v>0</v>
      </c>
      <c r="H34" s="15">
        <v>18.489999999999998</v>
      </c>
      <c r="I34" s="15">
        <v>0</v>
      </c>
      <c r="J34" s="15">
        <v>2779.55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f t="shared" si="2"/>
        <v>2798.04</v>
      </c>
      <c r="S34" s="15">
        <f t="shared" si="3"/>
        <v>-2698.04</v>
      </c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2.75" customHeight="1">
      <c r="A35" s="40" t="s">
        <v>31</v>
      </c>
      <c r="B35" s="6"/>
      <c r="C35" s="6"/>
      <c r="D35" s="6"/>
      <c r="E35" s="15">
        <v>3600</v>
      </c>
      <c r="F35" s="15">
        <v>4422.99</v>
      </c>
      <c r="G35" s="15">
        <v>20</v>
      </c>
      <c r="H35" s="15">
        <v>20</v>
      </c>
      <c r="I35" s="15">
        <v>20</v>
      </c>
      <c r="J35" s="15">
        <v>20</v>
      </c>
      <c r="K35" s="15">
        <v>20</v>
      </c>
      <c r="L35" s="15">
        <v>820</v>
      </c>
      <c r="M35" s="15">
        <v>40</v>
      </c>
      <c r="N35" s="15">
        <v>20</v>
      </c>
      <c r="O35" s="15">
        <v>0</v>
      </c>
      <c r="P35" s="15">
        <v>0</v>
      </c>
      <c r="Q35" s="15">
        <v>0</v>
      </c>
      <c r="R35" s="15">
        <f t="shared" si="2"/>
        <v>5402.99</v>
      </c>
      <c r="S35" s="15">
        <f t="shared" si="3"/>
        <v>-1802.9899999999998</v>
      </c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13.5" customHeight="1">
      <c r="A36" s="40" t="s">
        <v>90</v>
      </c>
      <c r="B36" s="6"/>
      <c r="C36" s="6"/>
      <c r="D36" s="6"/>
      <c r="E36" s="15">
        <v>800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f t="shared" si="2"/>
        <v>0</v>
      </c>
      <c r="S36" s="15">
        <f t="shared" si="3"/>
        <v>800</v>
      </c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13.5" customHeight="1">
      <c r="A37" s="40" t="s">
        <v>91</v>
      </c>
      <c r="B37" s="6"/>
      <c r="C37" s="6"/>
      <c r="D37" s="6"/>
      <c r="E37" s="15">
        <v>2100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1707.13</v>
      </c>
      <c r="L37" s="15">
        <v>1957.93</v>
      </c>
      <c r="M37" s="15">
        <v>259.77</v>
      </c>
      <c r="N37" s="15">
        <v>0</v>
      </c>
      <c r="O37" s="15">
        <v>0</v>
      </c>
      <c r="P37" s="15">
        <v>0</v>
      </c>
      <c r="Q37" s="15">
        <v>0</v>
      </c>
      <c r="R37" s="15">
        <f t="shared" si="2"/>
        <v>3924.8300000000004</v>
      </c>
      <c r="S37" s="15">
        <f t="shared" si="3"/>
        <v>-1824.8300000000004</v>
      </c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12" customHeight="1">
      <c r="A38" s="40" t="s">
        <v>92</v>
      </c>
      <c r="B38" s="6"/>
      <c r="C38" s="6"/>
      <c r="D38" s="6"/>
      <c r="E38" s="15">
        <v>500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f t="shared" si="2"/>
        <v>0</v>
      </c>
      <c r="S38" s="15">
        <f t="shared" si="3"/>
        <v>500</v>
      </c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12" customHeight="1">
      <c r="A39" s="40" t="s">
        <v>93</v>
      </c>
      <c r="B39" s="6"/>
      <c r="C39" s="6"/>
      <c r="D39" s="6"/>
      <c r="E39" s="15">
        <v>500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f t="shared" si="2"/>
        <v>0</v>
      </c>
      <c r="S39" s="15">
        <f t="shared" si="3"/>
        <v>500</v>
      </c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12" customHeight="1">
      <c r="A40" s="40" t="s">
        <v>94</v>
      </c>
      <c r="B40" s="6"/>
      <c r="C40" s="6"/>
      <c r="D40" s="6"/>
      <c r="E40" s="15">
        <v>1000</v>
      </c>
      <c r="F40" s="15">
        <v>0</v>
      </c>
      <c r="G40" s="15">
        <v>0</v>
      </c>
      <c r="H40" s="15">
        <v>0</v>
      </c>
      <c r="I40" s="15">
        <v>0</v>
      </c>
      <c r="J40" s="15">
        <v>320.89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f t="shared" si="2"/>
        <v>320.89</v>
      </c>
      <c r="S40" s="15">
        <f t="shared" si="3"/>
        <v>679.11</v>
      </c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12" customHeight="1">
      <c r="A41" s="40" t="s">
        <v>95</v>
      </c>
      <c r="B41" s="6"/>
      <c r="C41" s="6"/>
      <c r="D41" s="6"/>
      <c r="E41" s="15">
        <v>5400</v>
      </c>
      <c r="F41" s="15">
        <v>1496.25</v>
      </c>
      <c r="G41" s="15">
        <v>0</v>
      </c>
      <c r="H41" s="15">
        <v>0</v>
      </c>
      <c r="I41" s="15">
        <v>0</v>
      </c>
      <c r="J41" s="15">
        <v>0</v>
      </c>
      <c r="K41" s="15">
        <v>1137.25</v>
      </c>
      <c r="L41" s="15">
        <v>1836.01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f t="shared" si="2"/>
        <v>4469.51</v>
      </c>
      <c r="S41" s="15">
        <f t="shared" si="3"/>
        <v>930.48999999999978</v>
      </c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12" customHeight="1">
      <c r="A42" s="40" t="s">
        <v>96</v>
      </c>
      <c r="B42" s="6"/>
      <c r="C42" s="6"/>
      <c r="D42" s="6"/>
      <c r="E42" s="15">
        <v>1140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12" customHeight="1">
      <c r="A43" s="40" t="s">
        <v>97</v>
      </c>
      <c r="B43" s="6"/>
      <c r="C43" s="6"/>
      <c r="D43" s="6"/>
      <c r="E43" s="15">
        <v>350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12.75" customHeight="1">
      <c r="A44" s="6" t="s">
        <v>98</v>
      </c>
      <c r="B44" s="6"/>
      <c r="C44" s="6"/>
      <c r="D44" s="6"/>
      <c r="E44" s="15">
        <v>2500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12.75" customHeight="1">
      <c r="A45" s="56" t="s">
        <v>99</v>
      </c>
      <c r="B45" s="6"/>
      <c r="C45" s="6"/>
      <c r="D45" s="6"/>
      <c r="E45" s="54">
        <f t="shared" ref="E45:S45" si="4">SUBTOTAL(9,E14:E44)</f>
        <v>36720</v>
      </c>
      <c r="F45" s="54">
        <f t="shared" si="4"/>
        <v>8061.98</v>
      </c>
      <c r="G45" s="54">
        <f t="shared" si="4"/>
        <v>128.82</v>
      </c>
      <c r="H45" s="54">
        <f t="shared" si="4"/>
        <v>46.489999999999995</v>
      </c>
      <c r="I45" s="54">
        <f t="shared" si="4"/>
        <v>2728</v>
      </c>
      <c r="J45" s="54">
        <f t="shared" si="4"/>
        <v>3568.44</v>
      </c>
      <c r="K45" s="54">
        <f t="shared" si="4"/>
        <v>7372.38</v>
      </c>
      <c r="L45" s="54">
        <f t="shared" si="4"/>
        <v>5089.55</v>
      </c>
      <c r="M45" s="54">
        <f t="shared" si="4"/>
        <v>307.77</v>
      </c>
      <c r="N45" s="54">
        <f t="shared" si="4"/>
        <v>20</v>
      </c>
      <c r="O45" s="54">
        <f t="shared" si="4"/>
        <v>0</v>
      </c>
      <c r="P45" s="54">
        <f t="shared" si="4"/>
        <v>0</v>
      </c>
      <c r="Q45" s="54">
        <f t="shared" si="4"/>
        <v>0</v>
      </c>
      <c r="R45" s="54">
        <f t="shared" si="4"/>
        <v>27323.43</v>
      </c>
      <c r="S45" s="54">
        <f t="shared" si="4"/>
        <v>5406.57</v>
      </c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15" customHeight="1">
      <c r="A46" s="53"/>
      <c r="B46" s="53"/>
      <c r="C46" s="53"/>
      <c r="D46" s="53"/>
      <c r="E46" s="55"/>
      <c r="F46" s="55"/>
      <c r="G46" s="5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15" customHeight="1">
      <c r="A47" s="40" t="s">
        <v>100</v>
      </c>
      <c r="B47" s="6"/>
      <c r="C47" s="6"/>
      <c r="D47" s="6"/>
      <c r="E47" s="57">
        <v>0</v>
      </c>
      <c r="F47" s="6"/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f>SUM(F47:Q47)</f>
        <v>0</v>
      </c>
      <c r="S47" s="15">
        <f>+E47-R47</f>
        <v>0</v>
      </c>
      <c r="T47" s="15"/>
      <c r="U47" s="6"/>
      <c r="V47" s="6"/>
      <c r="W47" s="6"/>
      <c r="X47" s="6"/>
      <c r="Y47" s="6"/>
      <c r="Z47" s="6"/>
      <c r="AA47" s="6"/>
      <c r="AB47" s="6"/>
    </row>
    <row r="48" spans="1:28" ht="15.75" customHeight="1">
      <c r="A48" s="6"/>
      <c r="B48" s="6"/>
      <c r="C48" s="6"/>
      <c r="D48" s="58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15.75" customHeight="1">
      <c r="A49" s="100" t="s">
        <v>101</v>
      </c>
      <c r="B49" s="101"/>
      <c r="C49" s="100"/>
      <c r="D49" s="6"/>
      <c r="E49" s="15"/>
      <c r="F49" s="15"/>
      <c r="G49" s="6"/>
      <c r="H49" s="6"/>
      <c r="I49" s="6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15.75" customHeight="1">
      <c r="A50" s="19"/>
      <c r="B50" s="26"/>
      <c r="C50" s="6"/>
      <c r="D50" s="26"/>
      <c r="E50" s="15"/>
      <c r="F50" s="15"/>
      <c r="G50" s="6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15.75" customHeight="1">
      <c r="A51" s="19"/>
      <c r="B51" s="26"/>
      <c r="C51" s="6"/>
      <c r="D51" s="26"/>
      <c r="E51" s="15"/>
      <c r="F51" s="15"/>
      <c r="G51" s="6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15.75" customHeight="1">
      <c r="A52" s="15"/>
      <c r="B52" s="18"/>
      <c r="C52" s="6"/>
      <c r="D52" s="6"/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15.75" customHeight="1">
      <c r="A53" s="15"/>
      <c r="B53" s="18"/>
      <c r="C53" s="59"/>
      <c r="D53" s="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15.75" customHeight="1">
      <c r="A54" s="15" t="s">
        <v>102</v>
      </c>
      <c r="B54" s="18"/>
      <c r="C54" s="59"/>
      <c r="D54" s="6"/>
      <c r="E54" s="60">
        <f>SUM(E50:E53)</f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15.75" customHeight="1">
      <c r="A55" s="15"/>
      <c r="B55" s="18"/>
      <c r="C55" s="59"/>
      <c r="D55" s="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15.75" customHeight="1">
      <c r="A56" s="15"/>
      <c r="B56" s="18"/>
      <c r="C56" s="59"/>
      <c r="D56" s="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15.75" customHeight="1">
      <c r="A57" s="15"/>
      <c r="B57" s="18"/>
      <c r="C57" s="6"/>
      <c r="D57" s="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15.75" customHeight="1">
      <c r="A58" s="15"/>
      <c r="B58" s="18"/>
      <c r="C58" s="6"/>
      <c r="D58" s="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15.75" customHeight="1">
      <c r="A59" s="15"/>
      <c r="B59" s="18"/>
      <c r="C59" s="6"/>
      <c r="D59" s="6"/>
      <c r="E59" s="15"/>
      <c r="F59" s="6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15.75" customHeight="1">
      <c r="A60" s="15"/>
      <c r="B60" s="6"/>
      <c r="C60" s="6"/>
      <c r="D60" s="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15.75" customHeight="1">
      <c r="A61" s="15"/>
      <c r="B61" s="6"/>
      <c r="C61" s="6"/>
      <c r="D61" s="6"/>
      <c r="E61" s="15"/>
      <c r="F61" s="1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5.75" customHeight="1">
      <c r="A62" s="15"/>
      <c r="B62" s="6"/>
      <c r="C62" s="6"/>
      <c r="D62" s="6"/>
      <c r="E62" s="6"/>
      <c r="F62" s="1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.75" customHeight="1">
      <c r="A63" s="18"/>
      <c r="B63" s="6"/>
      <c r="C63" s="6"/>
      <c r="D63" s="6"/>
      <c r="E63" s="6"/>
      <c r="F63" s="1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.75" customHeight="1">
      <c r="A64" s="6"/>
      <c r="B64" s="6"/>
      <c r="C64" s="6"/>
      <c r="D64" s="6"/>
      <c r="E64" s="6"/>
      <c r="F64" s="1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5.75" customHeight="1">
      <c r="A65" s="6"/>
      <c r="B65" s="6"/>
      <c r="C65" s="6"/>
      <c r="D65" s="6"/>
      <c r="E65" s="6"/>
      <c r="F65" s="1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3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</sheetData>
  <mergeCells count="4">
    <mergeCell ref="A1:S1"/>
    <mergeCell ref="A2:T2"/>
    <mergeCell ref="A3:S3"/>
    <mergeCell ref="A4:E4"/>
  </mergeCells>
  <conditionalFormatting sqref="E44">
    <cfRule type="cellIs" dxfId="1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6"/>
  <sheetViews>
    <sheetView zoomScale="101" workbookViewId="0">
      <pane xSplit="6" ySplit="4" topLeftCell="G5" activePane="bottomRight" state="frozen"/>
      <selection pane="bottomRight" activeCell="L10" sqref="L10"/>
      <selection pane="bottomLeft" activeCell="A5" sqref="A5"/>
      <selection pane="topRight" activeCell="G1" sqref="G1"/>
    </sheetView>
  </sheetViews>
  <sheetFormatPr defaultColWidth="14.42578125" defaultRowHeight="15" customHeight="1"/>
  <cols>
    <col min="1" max="1" width="11.85546875" customWidth="1"/>
    <col min="2" max="2" width="13.85546875" customWidth="1"/>
    <col min="3" max="3" width="11.85546875" customWidth="1"/>
    <col min="4" max="4" width="11.28515625" customWidth="1"/>
    <col min="5" max="5" width="16" customWidth="1"/>
    <col min="6" max="6" width="7.42578125" customWidth="1"/>
    <col min="7" max="20" width="14.7109375" customWidth="1"/>
    <col min="21" max="23" width="8.85546875" customWidth="1"/>
  </cols>
  <sheetData>
    <row r="1" spans="1:26" ht="15.75" customHeight="1">
      <c r="A1" s="107" t="s">
        <v>103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6"/>
      <c r="V1" s="6"/>
      <c r="W1" s="6"/>
      <c r="X1" s="6"/>
      <c r="Y1" s="6"/>
      <c r="Z1" s="6"/>
    </row>
    <row r="2" spans="1:26" ht="15.75" customHeight="1">
      <c r="A2" s="105" t="s">
        <v>104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6"/>
      <c r="V2" s="6"/>
      <c r="W2" s="6"/>
      <c r="X2" s="6"/>
      <c r="Y2" s="6"/>
      <c r="Z2" s="6"/>
    </row>
    <row r="3" spans="1:26" ht="15.75" customHeight="1">
      <c r="A3" s="105" t="s">
        <v>105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6"/>
      <c r="V3" s="6"/>
      <c r="W3" s="6"/>
      <c r="X3" s="6"/>
      <c r="Y3" s="6"/>
      <c r="Z3" s="6"/>
    </row>
    <row r="4" spans="1:26" ht="13.5" customHeight="1">
      <c r="A4" s="6"/>
      <c r="B4" s="6"/>
      <c r="C4" s="6"/>
      <c r="D4" s="6"/>
      <c r="E4" s="47" t="s">
        <v>106</v>
      </c>
      <c r="F4" s="6"/>
      <c r="G4" s="48">
        <f>'Operating Budget'!F4</f>
        <v>45413</v>
      </c>
      <c r="H4" s="48">
        <f>'Operating Budget'!G4</f>
        <v>45444</v>
      </c>
      <c r="I4" s="48" t="str">
        <f>'Operating Budget'!H4</f>
        <v>July 2024</v>
      </c>
      <c r="J4" s="48" t="str">
        <f>'Operating Budget'!I4</f>
        <v>Aug 2024</v>
      </c>
      <c r="K4" s="48" t="str">
        <f>'Operating Budget'!J4</f>
        <v>Sept 2024</v>
      </c>
      <c r="L4" s="48" t="str">
        <f>'Operating Budget'!K4</f>
        <v>Oct 2024</v>
      </c>
      <c r="M4" s="48" t="str">
        <f>'Operating Budget'!L4</f>
        <v>Nov 2024</v>
      </c>
      <c r="N4" s="48" t="str">
        <f>'Operating Budget'!M4</f>
        <v>Dec 2024</v>
      </c>
      <c r="O4" s="48" t="str">
        <f>'Operating Budget'!N4</f>
        <v>Jan 2025</v>
      </c>
      <c r="P4" s="48" t="str">
        <f>'Operating Budget'!O4</f>
        <v>Feb 2025</v>
      </c>
      <c r="Q4" s="48" t="str">
        <f>'Operating Budget'!P4</f>
        <v>Mar 2025</v>
      </c>
      <c r="R4" s="48" t="str">
        <f>'Operating Budget'!Q4</f>
        <v>April 2025</v>
      </c>
      <c r="S4" s="48" t="s">
        <v>10</v>
      </c>
      <c r="T4" s="50" t="s">
        <v>62</v>
      </c>
      <c r="U4" s="6"/>
      <c r="V4" s="6"/>
      <c r="W4" s="6"/>
      <c r="X4" s="6"/>
      <c r="Y4" s="6"/>
      <c r="Z4" s="6"/>
    </row>
    <row r="5" spans="1:26" ht="15" customHeight="1">
      <c r="A5" s="6"/>
      <c r="B5" s="6"/>
      <c r="C5" s="6"/>
      <c r="D5" s="6"/>
      <c r="E5" s="47"/>
      <c r="F5" s="6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3"/>
      <c r="S5" s="63"/>
      <c r="T5" s="15">
        <f t="shared" ref="T5:T22" si="0">+E5-S5</f>
        <v>0</v>
      </c>
      <c r="U5" s="6"/>
      <c r="V5" s="6"/>
      <c r="W5" s="6"/>
      <c r="X5" s="6"/>
      <c r="Y5" s="6"/>
      <c r="Z5" s="6"/>
    </row>
    <row r="6" spans="1:26" s="95" customFormat="1" ht="15" customHeight="1">
      <c r="A6" s="92" t="s">
        <v>107</v>
      </c>
      <c r="B6" s="92"/>
      <c r="C6" s="92"/>
      <c r="D6" s="92"/>
      <c r="E6" s="97">
        <v>5000</v>
      </c>
      <c r="F6" s="92"/>
      <c r="G6" s="90">
        <v>195.04</v>
      </c>
      <c r="H6" s="93"/>
      <c r="I6" s="93"/>
      <c r="J6" s="93"/>
      <c r="K6" s="93"/>
      <c r="L6" s="93"/>
      <c r="M6" s="90">
        <v>116.19</v>
      </c>
      <c r="N6" s="93"/>
      <c r="O6" s="93"/>
      <c r="P6" s="93"/>
      <c r="Q6" s="93"/>
      <c r="R6" s="94"/>
      <c r="S6" s="94"/>
      <c r="T6" s="15">
        <f t="shared" si="0"/>
        <v>5000</v>
      </c>
      <c r="U6" s="92"/>
      <c r="V6" s="92"/>
      <c r="W6" s="92"/>
      <c r="X6" s="92"/>
      <c r="Y6" s="92"/>
      <c r="Z6" s="92"/>
    </row>
    <row r="7" spans="1:26" ht="15" customHeight="1">
      <c r="A7" s="40" t="s">
        <v>108</v>
      </c>
      <c r="B7" s="6"/>
      <c r="C7" s="6"/>
      <c r="D7" s="6"/>
      <c r="E7" s="15"/>
      <c r="F7" s="6"/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f t="shared" ref="S7:S22" si="1">SUM(G7:R7)</f>
        <v>0</v>
      </c>
      <c r="T7" s="15">
        <f t="shared" si="0"/>
        <v>0</v>
      </c>
      <c r="U7" s="6"/>
      <c r="V7" s="6"/>
      <c r="W7" s="15"/>
      <c r="X7" s="6"/>
      <c r="Y7" s="6"/>
      <c r="Z7" s="6"/>
    </row>
    <row r="8" spans="1:26" ht="15" customHeight="1">
      <c r="A8" s="40" t="s">
        <v>109</v>
      </c>
      <c r="B8" s="6"/>
      <c r="C8" s="6"/>
      <c r="D8" s="6"/>
      <c r="E8" s="15">
        <v>2000</v>
      </c>
      <c r="F8" s="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 t="shared" si="0"/>
        <v>2000</v>
      </c>
      <c r="U8" s="6"/>
      <c r="V8" s="6"/>
      <c r="W8" s="15"/>
      <c r="X8" s="6"/>
      <c r="Y8" s="6"/>
      <c r="Z8" s="6"/>
    </row>
    <row r="9" spans="1:26" ht="15" customHeight="1">
      <c r="A9" s="40" t="s">
        <v>110</v>
      </c>
      <c r="B9" s="6"/>
      <c r="C9" s="6"/>
      <c r="D9" s="6"/>
      <c r="E9" s="15">
        <v>1250</v>
      </c>
      <c r="F9" s="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 t="shared" si="0"/>
        <v>1250</v>
      </c>
      <c r="U9" s="6"/>
      <c r="V9" s="6"/>
      <c r="W9" s="15"/>
      <c r="X9" s="6"/>
      <c r="Y9" s="6"/>
      <c r="Z9" s="6"/>
    </row>
    <row r="10" spans="1:26" ht="15" customHeight="1">
      <c r="A10" s="40" t="s">
        <v>111</v>
      </c>
      <c r="B10" s="6"/>
      <c r="C10" s="6"/>
      <c r="D10" s="6"/>
      <c r="E10" s="15">
        <v>5000</v>
      </c>
      <c r="F10" s="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>
        <f t="shared" si="1"/>
        <v>0</v>
      </c>
      <c r="T10" s="15">
        <f t="shared" si="0"/>
        <v>5000</v>
      </c>
      <c r="U10" s="6"/>
      <c r="V10" s="6"/>
      <c r="W10" s="15"/>
      <c r="X10" s="6"/>
      <c r="Y10" s="6"/>
      <c r="Z10" s="6"/>
    </row>
    <row r="11" spans="1:26" ht="15" customHeight="1">
      <c r="A11" s="40"/>
      <c r="B11" s="6"/>
      <c r="C11" s="6"/>
      <c r="D11" s="6"/>
      <c r="E11" s="89"/>
      <c r="F11" s="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>
        <f t="shared" si="1"/>
        <v>0</v>
      </c>
      <c r="T11" s="15">
        <f t="shared" si="0"/>
        <v>0</v>
      </c>
      <c r="U11" s="6"/>
      <c r="V11" s="6"/>
      <c r="W11" s="6"/>
      <c r="X11" s="6"/>
      <c r="Y11" s="6"/>
      <c r="Z11" s="6"/>
    </row>
    <row r="12" spans="1:26" ht="15" customHeight="1">
      <c r="A12" s="40" t="s">
        <v>112</v>
      </c>
      <c r="B12" s="6"/>
      <c r="C12" s="6"/>
      <c r="D12" s="6"/>
      <c r="E12" s="15"/>
      <c r="F12" s="6"/>
      <c r="G12" s="15">
        <v>0</v>
      </c>
      <c r="H12" s="15">
        <v>0</v>
      </c>
      <c r="I12" s="15">
        <v>0</v>
      </c>
      <c r="J12" s="15">
        <v>0</v>
      </c>
      <c r="K12" s="15"/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f t="shared" si="1"/>
        <v>0</v>
      </c>
      <c r="T12" s="15">
        <f t="shared" si="0"/>
        <v>0</v>
      </c>
      <c r="U12" s="15"/>
      <c r="V12" s="6"/>
      <c r="W12" s="6"/>
      <c r="X12" s="6"/>
      <c r="Y12" s="6"/>
      <c r="Z12" s="6"/>
    </row>
    <row r="13" spans="1:26" ht="15" customHeight="1">
      <c r="A13" s="40" t="s">
        <v>109</v>
      </c>
      <c r="B13" s="6"/>
      <c r="C13" s="6"/>
      <c r="D13" s="6"/>
      <c r="E13" s="15">
        <v>2600</v>
      </c>
      <c r="F13" s="6"/>
      <c r="G13" s="15"/>
      <c r="H13" s="15"/>
      <c r="I13" s="15"/>
      <c r="J13" s="15"/>
      <c r="K13" s="15">
        <v>150</v>
      </c>
      <c r="L13" s="15"/>
      <c r="M13" s="15"/>
      <c r="N13" s="15"/>
      <c r="O13" s="15"/>
      <c r="P13" s="15"/>
      <c r="Q13" s="15"/>
      <c r="R13" s="15"/>
      <c r="S13" s="15">
        <f t="shared" si="1"/>
        <v>150</v>
      </c>
      <c r="T13" s="15">
        <f t="shared" si="0"/>
        <v>2450</v>
      </c>
      <c r="U13" s="15"/>
      <c r="V13" s="6"/>
      <c r="W13" s="6"/>
      <c r="X13" s="6"/>
      <c r="Y13" s="6"/>
      <c r="Z13" s="6"/>
    </row>
    <row r="14" spans="1:26" ht="15" customHeight="1">
      <c r="A14" s="40" t="s">
        <v>113</v>
      </c>
      <c r="B14" s="6"/>
      <c r="C14" s="6"/>
      <c r="D14" s="6"/>
      <c r="E14" s="15">
        <v>1200</v>
      </c>
      <c r="F14" s="6"/>
      <c r="G14" s="15"/>
      <c r="H14" s="15"/>
      <c r="I14" s="15"/>
      <c r="J14" s="15"/>
      <c r="K14" s="15"/>
      <c r="L14" s="15"/>
      <c r="M14" s="15"/>
      <c r="N14" s="15"/>
      <c r="O14" s="15"/>
      <c r="P14" s="15">
        <v>1100</v>
      </c>
      <c r="Q14" s="15"/>
      <c r="R14" s="15"/>
      <c r="S14" s="15">
        <f t="shared" si="1"/>
        <v>1100</v>
      </c>
      <c r="T14" s="15">
        <f t="shared" si="0"/>
        <v>100</v>
      </c>
      <c r="U14" s="15"/>
      <c r="V14" s="6"/>
      <c r="W14" s="6"/>
      <c r="X14" s="6"/>
      <c r="Y14" s="6"/>
      <c r="Z14" s="6"/>
    </row>
    <row r="15" spans="1:26" ht="15" customHeight="1">
      <c r="A15" s="40" t="s">
        <v>114</v>
      </c>
      <c r="B15" s="6"/>
      <c r="C15" s="6"/>
      <c r="D15" s="6"/>
      <c r="E15" s="15">
        <v>1000</v>
      </c>
      <c r="F15" s="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>
        <f t="shared" si="1"/>
        <v>0</v>
      </c>
      <c r="T15" s="15">
        <f t="shared" si="0"/>
        <v>1000</v>
      </c>
      <c r="U15" s="15"/>
      <c r="V15" s="6"/>
      <c r="W15" s="6"/>
      <c r="X15" s="6"/>
      <c r="Y15" s="6"/>
      <c r="Z15" s="6"/>
    </row>
    <row r="16" spans="1:26" ht="15" customHeight="1">
      <c r="A16" s="40" t="s">
        <v>115</v>
      </c>
      <c r="B16" s="6"/>
      <c r="C16" s="6"/>
      <c r="D16" s="6"/>
      <c r="E16" s="15">
        <v>500</v>
      </c>
      <c r="F16" s="6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f t="shared" si="1"/>
        <v>0</v>
      </c>
      <c r="T16" s="15">
        <f t="shared" si="0"/>
        <v>500</v>
      </c>
      <c r="U16" s="15"/>
      <c r="V16" s="6"/>
      <c r="W16" s="6"/>
      <c r="X16" s="6"/>
      <c r="Y16" s="6"/>
      <c r="Z16" s="6"/>
    </row>
    <row r="17" spans="1:26" ht="15" customHeight="1">
      <c r="A17" s="40" t="s">
        <v>116</v>
      </c>
      <c r="B17" s="6"/>
      <c r="C17" s="6"/>
      <c r="D17" s="6"/>
      <c r="E17" s="15">
        <v>2000</v>
      </c>
      <c r="F17" s="6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f t="shared" si="1"/>
        <v>0</v>
      </c>
      <c r="T17" s="15">
        <f t="shared" si="0"/>
        <v>2000</v>
      </c>
      <c r="U17" s="15"/>
      <c r="V17" s="6"/>
      <c r="W17" s="6"/>
      <c r="X17" s="6"/>
      <c r="Y17" s="6"/>
      <c r="Z17" s="6"/>
    </row>
    <row r="18" spans="1:26" ht="15" customHeight="1">
      <c r="A18" s="64" t="s">
        <v>117</v>
      </c>
      <c r="B18" s="6"/>
      <c r="C18" s="6"/>
      <c r="D18" s="6"/>
      <c r="E18" s="15">
        <v>0</v>
      </c>
      <c r="F18" s="6"/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f t="shared" si="1"/>
        <v>0</v>
      </c>
      <c r="T18" s="15">
        <f t="shared" si="0"/>
        <v>0</v>
      </c>
      <c r="U18" s="15"/>
      <c r="V18" s="15"/>
      <c r="W18" s="6"/>
      <c r="X18" s="6"/>
      <c r="Y18" s="6"/>
      <c r="Z18" s="6"/>
    </row>
    <row r="19" spans="1:26" ht="15" customHeight="1">
      <c r="A19" s="64" t="s">
        <v>118</v>
      </c>
      <c r="B19" s="6"/>
      <c r="C19" s="6"/>
      <c r="D19" s="6"/>
      <c r="E19" s="15">
        <v>25000</v>
      </c>
      <c r="F19" s="6"/>
      <c r="G19" s="15"/>
      <c r="H19" s="15"/>
      <c r="I19" s="15">
        <v>22250</v>
      </c>
      <c r="J19" s="15"/>
      <c r="K19" s="15"/>
      <c r="L19" s="15">
        <v>2500</v>
      </c>
      <c r="M19" s="15"/>
      <c r="N19" s="15"/>
      <c r="O19" s="15"/>
      <c r="P19" s="15"/>
      <c r="Q19" s="15"/>
      <c r="R19" s="15"/>
      <c r="S19" s="15">
        <f t="shared" si="1"/>
        <v>24750</v>
      </c>
      <c r="T19" s="15">
        <f t="shared" si="0"/>
        <v>250</v>
      </c>
      <c r="U19" s="15"/>
      <c r="V19" s="15"/>
      <c r="W19" s="6"/>
      <c r="X19" s="6"/>
      <c r="Y19" s="6"/>
      <c r="Z19" s="6"/>
    </row>
    <row r="20" spans="1:26" ht="15" customHeight="1">
      <c r="A20" s="64" t="s">
        <v>119</v>
      </c>
      <c r="B20" s="6"/>
      <c r="C20" s="6"/>
      <c r="D20" s="6"/>
      <c r="E20" s="15">
        <v>2000</v>
      </c>
      <c r="F20" s="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f t="shared" si="1"/>
        <v>0</v>
      </c>
      <c r="T20" s="15">
        <f t="shared" si="0"/>
        <v>2000</v>
      </c>
      <c r="U20" s="15"/>
      <c r="V20" s="15"/>
      <c r="W20" s="6"/>
      <c r="X20" s="6"/>
      <c r="Y20" s="6"/>
      <c r="Z20" s="6"/>
    </row>
    <row r="21" spans="1:26" ht="15" customHeight="1">
      <c r="A21" s="91" t="s">
        <v>120</v>
      </c>
      <c r="B21" s="6"/>
      <c r="C21" s="6"/>
      <c r="D21" s="6"/>
      <c r="E21" s="15">
        <v>2000</v>
      </c>
      <c r="F21" s="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>
        <f t="shared" si="1"/>
        <v>0</v>
      </c>
      <c r="T21" s="15">
        <f>+E21-M21</f>
        <v>2000</v>
      </c>
      <c r="U21" s="15"/>
      <c r="V21" s="15"/>
      <c r="W21" s="6"/>
      <c r="X21" s="6"/>
      <c r="Y21" s="6"/>
      <c r="Z21" s="6"/>
    </row>
    <row r="22" spans="1:26" ht="15" customHeight="1">
      <c r="A22" s="64" t="s">
        <v>121</v>
      </c>
      <c r="B22" s="6"/>
      <c r="C22" s="6"/>
      <c r="D22" s="6"/>
      <c r="E22" s="15">
        <v>1350</v>
      </c>
      <c r="F22" s="6"/>
      <c r="G22" s="15"/>
      <c r="H22" s="15"/>
      <c r="I22" s="15"/>
      <c r="J22" s="15"/>
      <c r="K22" s="15"/>
      <c r="L22" s="15"/>
      <c r="M22" s="15">
        <v>1350</v>
      </c>
      <c r="N22" s="15"/>
      <c r="O22" s="15"/>
      <c r="P22" s="15"/>
      <c r="Q22" s="15"/>
      <c r="R22" s="15"/>
      <c r="S22" s="15">
        <f t="shared" si="1"/>
        <v>1350</v>
      </c>
      <c r="T22" s="15">
        <f t="shared" si="0"/>
        <v>0</v>
      </c>
      <c r="U22" s="15"/>
      <c r="V22" s="15"/>
      <c r="W22" s="6"/>
      <c r="X22" s="6"/>
      <c r="Y22" s="6"/>
      <c r="Z22" s="6"/>
    </row>
    <row r="23" spans="1:26" ht="15" customHeight="1">
      <c r="A23" s="40"/>
      <c r="B23" s="6"/>
      <c r="C23" s="6"/>
      <c r="D23" s="6"/>
      <c r="E23" s="15"/>
      <c r="F23" s="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6"/>
      <c r="X23" s="6"/>
      <c r="Y23" s="6"/>
      <c r="Z23" s="6"/>
    </row>
    <row r="24" spans="1:26" ht="15" customHeight="1">
      <c r="A24" s="6"/>
      <c r="B24" s="6"/>
      <c r="C24" s="6"/>
      <c r="D24" s="6"/>
      <c r="E24" s="96">
        <f>SUM(E6:E22)</f>
        <v>50900</v>
      </c>
      <c r="F24" s="6"/>
      <c r="G24" s="65">
        <f t="shared" ref="G24:T24" si="2">SUM(G7:G23)</f>
        <v>0</v>
      </c>
      <c r="H24" s="65">
        <f t="shared" si="2"/>
        <v>0</v>
      </c>
      <c r="I24" s="65">
        <f t="shared" si="2"/>
        <v>22250</v>
      </c>
      <c r="J24" s="65">
        <f t="shared" si="2"/>
        <v>0</v>
      </c>
      <c r="K24" s="65">
        <f t="shared" si="2"/>
        <v>150</v>
      </c>
      <c r="L24" s="65">
        <f t="shared" si="2"/>
        <v>2500</v>
      </c>
      <c r="M24" s="65">
        <f t="shared" si="2"/>
        <v>1350</v>
      </c>
      <c r="N24" s="65">
        <f t="shared" si="2"/>
        <v>0</v>
      </c>
      <c r="O24" s="65">
        <f t="shared" si="2"/>
        <v>0</v>
      </c>
      <c r="P24" s="65">
        <f t="shared" si="2"/>
        <v>1100</v>
      </c>
      <c r="Q24" s="65">
        <f t="shared" si="2"/>
        <v>0</v>
      </c>
      <c r="R24" s="65">
        <f t="shared" si="2"/>
        <v>0</v>
      </c>
      <c r="S24" s="65">
        <f t="shared" si="2"/>
        <v>27350</v>
      </c>
      <c r="T24" s="65">
        <f t="shared" si="2"/>
        <v>18550</v>
      </c>
      <c r="U24" s="6"/>
      <c r="V24" s="6"/>
      <c r="W24" s="6"/>
      <c r="X24" s="6"/>
      <c r="Y24" s="6"/>
      <c r="Z24" s="6"/>
    </row>
    <row r="25" spans="1:26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7"/>
      <c r="T25" s="6"/>
      <c r="U25" s="6"/>
      <c r="V25" s="6"/>
      <c r="W25" s="6"/>
      <c r="X25" s="6"/>
      <c r="Y25" s="6"/>
      <c r="Z25" s="6"/>
    </row>
    <row r="26" spans="1:26" ht="15" customHeight="1">
      <c r="A26" s="40" t="s">
        <v>100</v>
      </c>
      <c r="B26" s="6"/>
      <c r="C26" s="6"/>
      <c r="D26" s="6"/>
      <c r="E26" s="57">
        <f>2966.19-500</f>
        <v>2466.19</v>
      </c>
      <c r="F26" s="6"/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f>SUM(G26:R26)</f>
        <v>0</v>
      </c>
      <c r="T26" s="15">
        <f>+E26-S26</f>
        <v>2466.19</v>
      </c>
      <c r="U26" s="6"/>
      <c r="V26" s="6"/>
      <c r="W26" s="6"/>
      <c r="X26" s="6"/>
      <c r="Y26" s="6"/>
      <c r="Z26" s="6"/>
    </row>
    <row r="27" spans="1:26" ht="15" customHeight="1">
      <c r="A27" s="6" t="s">
        <v>122</v>
      </c>
      <c r="B27" s="40"/>
      <c r="C27" s="6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5"/>
      <c r="T27" s="15"/>
      <c r="U27" s="6"/>
      <c r="V27" s="6"/>
      <c r="W27" s="6"/>
      <c r="X27" s="6"/>
      <c r="Y27" s="6"/>
      <c r="Z27" s="6"/>
    </row>
    <row r="28" spans="1:26" ht="15" customHeight="1">
      <c r="A28" s="40" t="s">
        <v>123</v>
      </c>
      <c r="B28" s="6"/>
      <c r="C28" s="58"/>
      <c r="D28" s="67"/>
      <c r="E28" s="15">
        <f>293.2+5000</f>
        <v>5293.2</v>
      </c>
      <c r="F28" s="15"/>
      <c r="G28" s="15">
        <v>0</v>
      </c>
      <c r="H28" s="15">
        <v>0</v>
      </c>
      <c r="I28" s="15"/>
      <c r="J28" s="15">
        <v>0</v>
      </c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5">
        <v>0</v>
      </c>
      <c r="R28" s="15">
        <v>0</v>
      </c>
      <c r="S28" s="15">
        <f>SUM(G28:R28)</f>
        <v>0</v>
      </c>
      <c r="T28" s="15">
        <f>+E28-S28</f>
        <v>5293.2</v>
      </c>
      <c r="U28" s="6"/>
      <c r="V28" s="6"/>
      <c r="W28" s="6"/>
      <c r="X28" s="6"/>
      <c r="Y28" s="6"/>
      <c r="Z28" s="6"/>
    </row>
    <row r="29" spans="1:26" ht="15" customHeight="1">
      <c r="A29" s="40"/>
      <c r="B29" s="6"/>
      <c r="C29" s="58"/>
      <c r="D29" s="67"/>
      <c r="E29" s="4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" customHeight="1">
      <c r="A30" s="34"/>
      <c r="B30" s="6"/>
      <c r="C30" s="58"/>
      <c r="D30" s="68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5"/>
      <c r="S30" s="6"/>
      <c r="T30" s="6"/>
      <c r="U30" s="6"/>
      <c r="V30" s="6"/>
      <c r="W30" s="6"/>
      <c r="X30" s="6"/>
      <c r="Y30" s="6"/>
      <c r="Z30" s="6"/>
    </row>
    <row r="31" spans="1:26" ht="15" customHeight="1">
      <c r="A31" s="69" t="s">
        <v>124</v>
      </c>
      <c r="B31" s="6"/>
      <c r="C31" s="5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" customHeight="1">
      <c r="A32" s="6" t="s">
        <v>125</v>
      </c>
      <c r="B32" s="6"/>
      <c r="C32" s="15">
        <v>5400</v>
      </c>
      <c r="D32" s="5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" customHeight="1">
      <c r="A33" s="6" t="s">
        <v>126</v>
      </c>
      <c r="B33" s="6"/>
      <c r="C33" s="15">
        <v>-1700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" customHeight="1">
      <c r="A34" s="6" t="s">
        <v>127</v>
      </c>
      <c r="B34" s="6"/>
      <c r="C34" s="60">
        <f>+C32+C33</f>
        <v>3700</v>
      </c>
      <c r="D34" s="5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" customHeight="1">
      <c r="A35" s="6" t="s">
        <v>128</v>
      </c>
      <c r="B35" s="6"/>
      <c r="C35" s="15">
        <f>+E7</f>
        <v>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" customHeight="1">
      <c r="A36" s="6" t="s">
        <v>129</v>
      </c>
      <c r="B36" s="6"/>
      <c r="C36" s="15">
        <f>+E9</f>
        <v>1250</v>
      </c>
      <c r="D36" s="15">
        <f>+C36+C35+C34</f>
        <v>4950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" customHeight="1">
      <c r="A37" s="6" t="s">
        <v>130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 customHeight="1">
      <c r="A38" s="6"/>
      <c r="B38" s="6" t="s">
        <v>131</v>
      </c>
      <c r="C38" s="15">
        <v>4025.42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customHeight="1">
      <c r="A39" s="6"/>
      <c r="B39" s="6" t="s">
        <v>132</v>
      </c>
      <c r="C39" s="15">
        <v>800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customHeight="1">
      <c r="A40" s="6"/>
      <c r="B40" s="6" t="s">
        <v>133</v>
      </c>
      <c r="C40" s="15">
        <v>425.39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>
      <c r="A41" s="6"/>
      <c r="B41" s="6" t="s">
        <v>134</v>
      </c>
      <c r="C41" s="15">
        <f>125*8</f>
        <v>1000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 customHeight="1">
      <c r="A42" s="6"/>
      <c r="B42" s="6" t="s">
        <v>135</v>
      </c>
      <c r="C42" s="15">
        <v>500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 customHeight="1">
      <c r="A43" s="6"/>
      <c r="B43" s="6" t="s">
        <v>133</v>
      </c>
      <c r="C43" s="15">
        <v>165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6"/>
      <c r="B44" s="6"/>
      <c r="C44" s="70">
        <f>SUM(C38:C43)</f>
        <v>6915.81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6"/>
      <c r="B45" s="6"/>
      <c r="C45" s="15">
        <f>+C34+C35+C36-C44</f>
        <v>-1965.8100000000004</v>
      </c>
      <c r="D45" s="6" t="s">
        <v>136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3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3.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3.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3.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3.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3.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</sheetData>
  <mergeCells count="3">
    <mergeCell ref="A1:T1"/>
    <mergeCell ref="A2:T2"/>
    <mergeCell ref="A3:T3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8"/>
  <sheetViews>
    <sheetView workbookViewId="0">
      <pane xSplit="3" ySplit="5" topLeftCell="D7" activePane="bottomRight" state="frozen"/>
      <selection pane="bottomRight" activeCell="D6" sqref="D6"/>
      <selection pane="bottomLeft" activeCell="A6" sqref="A6"/>
      <selection pane="topRight" activeCell="D1" sqref="D1"/>
    </sheetView>
  </sheetViews>
  <sheetFormatPr defaultColWidth="14.42578125" defaultRowHeight="15" customHeight="1"/>
  <cols>
    <col min="1" max="1" width="18.85546875" customWidth="1"/>
    <col min="2" max="2" width="18.5703125" customWidth="1"/>
    <col min="3" max="3" width="12" customWidth="1"/>
    <col min="4" max="4" width="17.5703125" customWidth="1"/>
    <col min="5" max="6" width="11.7109375" customWidth="1"/>
    <col min="7" max="8" width="11.7109375" hidden="1" customWidth="1"/>
    <col min="9" max="13" width="11.7109375" customWidth="1"/>
    <col min="14" max="14" width="10" customWidth="1"/>
    <col min="15" max="26" width="9.140625" customWidth="1"/>
  </cols>
  <sheetData>
    <row r="1" spans="1:26" ht="13.5" customHeight="1">
      <c r="A1" s="108" t="s">
        <v>103</v>
      </c>
      <c r="B1" s="109"/>
      <c r="C1" s="109"/>
      <c r="D1" s="109"/>
      <c r="E1" s="109"/>
      <c r="F1" s="109"/>
      <c r="G1" s="109"/>
      <c r="H1" s="109"/>
      <c r="I1" s="109"/>
      <c r="J1" s="109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5" customHeight="1">
      <c r="A2" s="108" t="s">
        <v>137</v>
      </c>
      <c r="B2" s="109"/>
      <c r="C2" s="109"/>
      <c r="D2" s="109"/>
      <c r="E2" s="109"/>
      <c r="F2" s="109"/>
      <c r="G2" s="109"/>
      <c r="H2" s="109"/>
      <c r="I2" s="109"/>
      <c r="J2" s="10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>
      <c r="A3" s="1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16"/>
      <c r="B4" s="6"/>
      <c r="C4" s="6"/>
      <c r="D4" s="6"/>
      <c r="E4" s="6"/>
      <c r="F4" s="6"/>
      <c r="G4" s="108" t="s">
        <v>138</v>
      </c>
      <c r="H4" s="109"/>
      <c r="I4" s="109"/>
      <c r="J4" s="109"/>
      <c r="K4" s="109"/>
      <c r="L4" s="10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>
      <c r="A5" s="16"/>
      <c r="B5" s="71"/>
      <c r="C5" s="71"/>
      <c r="D5" s="71"/>
      <c r="E5" s="72" t="s">
        <v>139</v>
      </c>
      <c r="F5" s="72" t="s">
        <v>140</v>
      </c>
      <c r="G5" s="73" t="s">
        <v>141</v>
      </c>
      <c r="H5" s="73" t="s">
        <v>142</v>
      </c>
      <c r="I5" s="73" t="s">
        <v>143</v>
      </c>
      <c r="J5" s="73" t="s">
        <v>144</v>
      </c>
      <c r="K5" s="73" t="s">
        <v>145</v>
      </c>
      <c r="L5" s="73" t="s">
        <v>146</v>
      </c>
      <c r="M5" s="73" t="s">
        <v>147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hidden="1" customHeight="1">
      <c r="A6" s="74" t="s">
        <v>148</v>
      </c>
      <c r="B6" s="74" t="s">
        <v>149</v>
      </c>
      <c r="C6" s="74" t="s">
        <v>150</v>
      </c>
      <c r="D6" s="74" t="s">
        <v>151</v>
      </c>
      <c r="E6" s="75"/>
      <c r="F6" s="76" t="s">
        <v>152</v>
      </c>
      <c r="G6" s="15">
        <v>0</v>
      </c>
      <c r="H6" s="77">
        <v>0</v>
      </c>
      <c r="I6" s="77"/>
      <c r="J6" s="77">
        <v>0</v>
      </c>
      <c r="K6" s="77">
        <v>0</v>
      </c>
      <c r="L6" s="77">
        <v>0</v>
      </c>
      <c r="M6" s="77">
        <v>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>
      <c r="A7" s="74" t="s">
        <v>153</v>
      </c>
      <c r="B7" s="74" t="s">
        <v>149</v>
      </c>
      <c r="C7" s="74" t="s">
        <v>154</v>
      </c>
      <c r="D7" s="74" t="s">
        <v>151</v>
      </c>
      <c r="E7" s="75" t="s">
        <v>155</v>
      </c>
      <c r="F7" s="76" t="s">
        <v>156</v>
      </c>
      <c r="G7" s="15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74" t="s">
        <v>157</v>
      </c>
      <c r="B8" s="74" t="s">
        <v>158</v>
      </c>
      <c r="C8" s="74" t="s">
        <v>159</v>
      </c>
      <c r="D8" s="74" t="s">
        <v>160</v>
      </c>
      <c r="E8" s="75" t="s">
        <v>161</v>
      </c>
      <c r="F8" s="76" t="s">
        <v>162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customHeight="1">
      <c r="A9" s="74" t="s">
        <v>157</v>
      </c>
      <c r="B9" s="74" t="s">
        <v>158</v>
      </c>
      <c r="C9" s="74" t="s">
        <v>163</v>
      </c>
      <c r="D9" s="74" t="s">
        <v>151</v>
      </c>
      <c r="E9" s="75" t="s">
        <v>161</v>
      </c>
      <c r="F9" s="76" t="s">
        <v>162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74"/>
      <c r="B10" s="74"/>
      <c r="C10" s="74"/>
      <c r="D10" s="74"/>
      <c r="E10" s="75"/>
      <c r="F10" s="76"/>
      <c r="G10" s="15"/>
      <c r="H10" s="77"/>
      <c r="I10" s="78"/>
      <c r="J10" s="78"/>
      <c r="K10" s="78"/>
      <c r="L10" s="78"/>
      <c r="M10" s="7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56" t="s">
        <v>164</v>
      </c>
      <c r="B11" s="74"/>
      <c r="C11" s="74"/>
      <c r="D11" s="74"/>
      <c r="E11" s="75"/>
      <c r="F11" s="76"/>
      <c r="G11" s="79">
        <f t="shared" ref="G11:M11" si="0">SUM(G6:G10)</f>
        <v>0</v>
      </c>
      <c r="H11" s="79">
        <f t="shared" si="0"/>
        <v>0</v>
      </c>
      <c r="I11" s="79">
        <f t="shared" si="0"/>
        <v>0</v>
      </c>
      <c r="J11" s="79">
        <f t="shared" si="0"/>
        <v>0</v>
      </c>
      <c r="K11" s="79">
        <f t="shared" si="0"/>
        <v>0</v>
      </c>
      <c r="L11" s="79">
        <f t="shared" si="0"/>
        <v>0</v>
      </c>
      <c r="M11" s="79">
        <f t="shared" si="0"/>
        <v>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74"/>
      <c r="B12" s="74"/>
      <c r="C12" s="74"/>
      <c r="D12" s="74"/>
      <c r="E12" s="75"/>
      <c r="F12" s="76"/>
      <c r="G12" s="15"/>
      <c r="H12" s="77"/>
      <c r="I12" s="78"/>
      <c r="J12" s="78"/>
      <c r="K12" s="78"/>
      <c r="L12" s="78"/>
      <c r="M12" s="7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74" t="s">
        <v>165</v>
      </c>
      <c r="B13" s="74" t="s">
        <v>166</v>
      </c>
      <c r="C13" s="74" t="s">
        <v>167</v>
      </c>
      <c r="D13" s="74" t="s">
        <v>160</v>
      </c>
      <c r="E13" s="75" t="s">
        <v>168</v>
      </c>
      <c r="F13" s="76" t="s">
        <v>169</v>
      </c>
      <c r="G13" s="77"/>
      <c r="H13" s="77">
        <v>0</v>
      </c>
      <c r="I13" s="77">
        <v>2500</v>
      </c>
      <c r="J13" s="77">
        <v>0</v>
      </c>
      <c r="K13" s="77">
        <v>0</v>
      </c>
      <c r="L13" s="77">
        <v>0</v>
      </c>
      <c r="M13" s="77">
        <v>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74" t="s">
        <v>165</v>
      </c>
      <c r="B14" s="74" t="s">
        <v>166</v>
      </c>
      <c r="C14" s="74" t="s">
        <v>170</v>
      </c>
      <c r="D14" s="74" t="s">
        <v>151</v>
      </c>
      <c r="E14" s="75" t="s">
        <v>168</v>
      </c>
      <c r="F14" s="76" t="s">
        <v>169</v>
      </c>
      <c r="G14" s="77"/>
      <c r="H14" s="77">
        <v>0</v>
      </c>
      <c r="I14" s="77">
        <v>2500</v>
      </c>
      <c r="J14" s="77">
        <v>0</v>
      </c>
      <c r="K14" s="77">
        <v>0</v>
      </c>
      <c r="L14" s="77">
        <v>0</v>
      </c>
      <c r="M14" s="77">
        <v>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74"/>
      <c r="B15" s="74"/>
      <c r="C15" s="74"/>
      <c r="D15" s="74"/>
      <c r="E15" s="74"/>
      <c r="F15" s="76"/>
      <c r="G15" s="77"/>
      <c r="H15" s="77"/>
      <c r="I15" s="77"/>
      <c r="J15" s="77"/>
      <c r="K15" s="77"/>
      <c r="L15" s="77"/>
      <c r="M15" s="7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56" t="s">
        <v>171</v>
      </c>
      <c r="B16" s="71"/>
      <c r="C16" s="71"/>
      <c r="D16" s="71"/>
      <c r="E16" s="71"/>
      <c r="F16" s="80"/>
      <c r="G16" s="79">
        <f>SUM(G6:G15)</f>
        <v>0</v>
      </c>
      <c r="H16" s="79">
        <f t="shared" ref="H16:M16" si="1">SUM(H11:H15)</f>
        <v>0</v>
      </c>
      <c r="I16" s="79">
        <f t="shared" si="1"/>
        <v>5000</v>
      </c>
      <c r="J16" s="79">
        <f t="shared" si="1"/>
        <v>0</v>
      </c>
      <c r="K16" s="79">
        <f t="shared" si="1"/>
        <v>0</v>
      </c>
      <c r="L16" s="79">
        <f t="shared" si="1"/>
        <v>0</v>
      </c>
      <c r="M16" s="79">
        <f t="shared" si="1"/>
        <v>0</v>
      </c>
      <c r="N16" s="1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>
      <c r="A17" s="56"/>
      <c r="B17" s="71"/>
      <c r="C17" s="71"/>
      <c r="D17" s="71"/>
      <c r="E17" s="71"/>
      <c r="F17" s="80"/>
      <c r="G17" s="77"/>
      <c r="H17" s="77"/>
      <c r="I17" s="77"/>
      <c r="J17" s="77"/>
      <c r="K17" s="77"/>
      <c r="L17" s="77"/>
      <c r="M17" s="7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>
      <c r="A18" s="74" t="s">
        <v>172</v>
      </c>
      <c r="B18" s="74" t="s">
        <v>173</v>
      </c>
      <c r="C18" s="74" t="s">
        <v>174</v>
      </c>
      <c r="D18" s="74" t="s">
        <v>160</v>
      </c>
      <c r="E18" s="75" t="s">
        <v>175</v>
      </c>
      <c r="F18" s="81" t="s">
        <v>176</v>
      </c>
      <c r="G18" s="77"/>
      <c r="H18" s="77"/>
      <c r="I18" s="77">
        <v>2500</v>
      </c>
      <c r="J18" s="77">
        <v>2500</v>
      </c>
      <c r="K18" s="77">
        <v>2500</v>
      </c>
      <c r="L18" s="77">
        <v>0</v>
      </c>
      <c r="M18" s="77">
        <v>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>
      <c r="A19" s="74" t="s">
        <v>172</v>
      </c>
      <c r="B19" s="74" t="s">
        <v>173</v>
      </c>
      <c r="C19" s="74" t="s">
        <v>177</v>
      </c>
      <c r="D19" s="74" t="s">
        <v>151</v>
      </c>
      <c r="E19" s="75" t="s">
        <v>175</v>
      </c>
      <c r="F19" s="81" t="s">
        <v>176</v>
      </c>
      <c r="G19" s="77"/>
      <c r="H19" s="77"/>
      <c r="I19" s="77">
        <v>2500</v>
      </c>
      <c r="J19" s="77">
        <v>2500</v>
      </c>
      <c r="K19" s="77">
        <v>2500</v>
      </c>
      <c r="L19" s="77">
        <v>0</v>
      </c>
      <c r="M19" s="77">
        <v>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>
      <c r="A20" s="56"/>
      <c r="B20" s="71"/>
      <c r="C20" s="71"/>
      <c r="D20" s="71"/>
      <c r="E20" s="71"/>
      <c r="F20" s="80"/>
      <c r="G20" s="77"/>
      <c r="H20" s="77"/>
      <c r="I20" s="77"/>
      <c r="J20" s="77"/>
      <c r="K20" s="77"/>
      <c r="L20" s="77"/>
      <c r="M20" s="7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56" t="s">
        <v>178</v>
      </c>
      <c r="B21" s="6"/>
      <c r="C21" s="6"/>
      <c r="D21" s="6"/>
      <c r="E21" s="6"/>
      <c r="F21" s="6"/>
      <c r="G21" s="6"/>
      <c r="H21" s="6"/>
      <c r="I21" s="79">
        <f t="shared" ref="I21:M21" si="2">SUM(I16:I20)</f>
        <v>10000</v>
      </c>
      <c r="J21" s="79">
        <f t="shared" si="2"/>
        <v>5000</v>
      </c>
      <c r="K21" s="79">
        <f t="shared" si="2"/>
        <v>5000</v>
      </c>
      <c r="L21" s="79">
        <f t="shared" si="2"/>
        <v>0</v>
      </c>
      <c r="M21" s="79">
        <f t="shared" si="2"/>
        <v>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56"/>
      <c r="B22" s="6"/>
      <c r="C22" s="6"/>
      <c r="D22" s="6"/>
      <c r="E22" s="6"/>
      <c r="F22" s="6"/>
      <c r="G22" s="6"/>
      <c r="H22" s="6"/>
      <c r="I22" s="77"/>
      <c r="J22" s="77"/>
      <c r="K22" s="77"/>
      <c r="L22" s="77"/>
      <c r="M22" s="7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74" t="s">
        <v>179</v>
      </c>
      <c r="B23" s="74"/>
      <c r="C23" s="74" t="s">
        <v>180</v>
      </c>
      <c r="D23" s="74" t="s">
        <v>151</v>
      </c>
      <c r="E23" s="75" t="s">
        <v>181</v>
      </c>
      <c r="F23" s="81" t="s">
        <v>182</v>
      </c>
      <c r="G23" s="77"/>
      <c r="H23" s="77"/>
      <c r="I23" s="77">
        <v>2500</v>
      </c>
      <c r="J23" s="77">
        <v>2500</v>
      </c>
      <c r="K23" s="77">
        <v>2500</v>
      </c>
      <c r="L23" s="77"/>
      <c r="M23" s="7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74" t="s">
        <v>179</v>
      </c>
      <c r="B24" s="74"/>
      <c r="C24" s="74" t="s">
        <v>183</v>
      </c>
      <c r="D24" s="74" t="s">
        <v>151</v>
      </c>
      <c r="E24" s="75" t="s">
        <v>181</v>
      </c>
      <c r="F24" s="81" t="s">
        <v>182</v>
      </c>
      <c r="G24" s="77"/>
      <c r="H24" s="77"/>
      <c r="I24" s="77">
        <v>2500</v>
      </c>
      <c r="J24" s="77">
        <v>2500</v>
      </c>
      <c r="K24" s="77">
        <v>2500</v>
      </c>
      <c r="L24" s="77"/>
      <c r="M24" s="7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74"/>
      <c r="B25" s="74"/>
      <c r="C25" s="71"/>
      <c r="D25" s="74"/>
      <c r="E25" s="75"/>
      <c r="F25" s="81"/>
      <c r="G25" s="77"/>
      <c r="H25" s="77"/>
      <c r="I25" s="77"/>
      <c r="J25" s="77"/>
      <c r="K25" s="77"/>
      <c r="L25" s="77"/>
      <c r="M25" s="77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56" t="s">
        <v>184</v>
      </c>
      <c r="B26" s="6"/>
      <c r="C26" s="6"/>
      <c r="D26" s="6" t="s">
        <v>185</v>
      </c>
      <c r="E26" s="6"/>
      <c r="F26" s="6"/>
      <c r="G26" s="6"/>
      <c r="H26" s="6"/>
      <c r="I26" s="79">
        <f t="shared" ref="I26:M26" si="3">SUM(I21:I25)</f>
        <v>15000</v>
      </c>
      <c r="J26" s="79">
        <f t="shared" si="3"/>
        <v>10000</v>
      </c>
      <c r="K26" s="79">
        <f t="shared" si="3"/>
        <v>10000</v>
      </c>
      <c r="L26" s="79">
        <f t="shared" si="3"/>
        <v>0</v>
      </c>
      <c r="M26" s="79">
        <f t="shared" si="3"/>
        <v>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56"/>
      <c r="B27" s="6"/>
      <c r="C27" s="6"/>
      <c r="D27" s="6"/>
      <c r="E27" s="6"/>
      <c r="F27" s="6"/>
      <c r="G27" s="6"/>
      <c r="H27" s="6"/>
      <c r="I27" s="77"/>
      <c r="J27" s="77"/>
      <c r="K27" s="77"/>
      <c r="L27" s="77"/>
      <c r="M27" s="7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74" t="s">
        <v>186</v>
      </c>
      <c r="B28" s="74"/>
      <c r="C28" s="74" t="s">
        <v>187</v>
      </c>
      <c r="D28" s="74" t="s">
        <v>187</v>
      </c>
      <c r="E28" s="75" t="s">
        <v>188</v>
      </c>
      <c r="F28" s="81" t="s">
        <v>189</v>
      </c>
      <c r="G28" s="77"/>
      <c r="H28" s="77"/>
      <c r="I28" s="77">
        <v>2500</v>
      </c>
      <c r="J28" s="77">
        <v>2500</v>
      </c>
      <c r="K28" s="77">
        <v>2500</v>
      </c>
      <c r="L28" s="77">
        <v>2500</v>
      </c>
      <c r="M28" s="7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>
      <c r="A29" s="74" t="s">
        <v>186</v>
      </c>
      <c r="B29" s="74"/>
      <c r="C29" s="74" t="s">
        <v>187</v>
      </c>
      <c r="D29" s="74" t="s">
        <v>187</v>
      </c>
      <c r="E29" s="75" t="s">
        <v>188</v>
      </c>
      <c r="F29" s="81" t="s">
        <v>189</v>
      </c>
      <c r="G29" s="77"/>
      <c r="H29" s="77"/>
      <c r="I29" s="77">
        <v>2500</v>
      </c>
      <c r="J29" s="77">
        <v>2500</v>
      </c>
      <c r="K29" s="77">
        <v>2500</v>
      </c>
      <c r="L29" s="77">
        <v>2500</v>
      </c>
      <c r="M29" s="7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>
      <c r="A30" s="74"/>
      <c r="B30" s="74"/>
      <c r="C30" s="71"/>
      <c r="D30" s="74"/>
      <c r="E30" s="75"/>
      <c r="F30" s="81"/>
      <c r="G30" s="77"/>
      <c r="H30" s="77"/>
      <c r="I30" s="77"/>
      <c r="J30" s="77"/>
      <c r="K30" s="77"/>
      <c r="L30" s="77"/>
      <c r="M30" s="77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>
      <c r="A31" s="56" t="s">
        <v>190</v>
      </c>
      <c r="B31" s="6"/>
      <c r="C31" s="6"/>
      <c r="D31" s="6" t="s">
        <v>185</v>
      </c>
      <c r="E31" s="6"/>
      <c r="F31" s="6"/>
      <c r="G31" s="6"/>
      <c r="H31" s="6"/>
      <c r="I31" s="79">
        <f t="shared" ref="I31:M31" si="4">SUM(I26:I30)</f>
        <v>20000</v>
      </c>
      <c r="J31" s="79">
        <f t="shared" si="4"/>
        <v>15000</v>
      </c>
      <c r="K31" s="79">
        <f t="shared" si="4"/>
        <v>15000</v>
      </c>
      <c r="L31" s="79">
        <f t="shared" si="4"/>
        <v>5000</v>
      </c>
      <c r="M31" s="79">
        <f t="shared" si="4"/>
        <v>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>
      <c r="A32" s="56"/>
      <c r="B32" s="6"/>
      <c r="C32" s="6"/>
      <c r="D32" s="6"/>
      <c r="E32" s="6"/>
      <c r="F32" s="6"/>
      <c r="G32" s="6"/>
      <c r="H32" s="6"/>
      <c r="I32" s="77"/>
      <c r="J32" s="77"/>
      <c r="K32" s="7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74" t="s">
        <v>191</v>
      </c>
      <c r="B33" s="74"/>
      <c r="D33" s="74" t="s">
        <v>187</v>
      </c>
      <c r="E33" s="75" t="s">
        <v>192</v>
      </c>
      <c r="F33" s="81" t="s">
        <v>193</v>
      </c>
      <c r="G33" s="77"/>
      <c r="H33" s="77"/>
      <c r="I33" s="77"/>
      <c r="J33" s="77">
        <v>2500</v>
      </c>
      <c r="K33" s="77">
        <v>2500</v>
      </c>
      <c r="L33" s="77">
        <v>2500</v>
      </c>
      <c r="M33" s="77">
        <v>2500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74" t="s">
        <v>191</v>
      </c>
      <c r="B34" s="74"/>
      <c r="C34" s="74" t="s">
        <v>187</v>
      </c>
      <c r="D34" s="74" t="s">
        <v>187</v>
      </c>
      <c r="E34" s="75" t="s">
        <v>192</v>
      </c>
      <c r="F34" s="81" t="s">
        <v>193</v>
      </c>
      <c r="G34" s="77"/>
      <c r="H34" s="77"/>
      <c r="I34" s="77"/>
      <c r="J34" s="77">
        <v>2500</v>
      </c>
      <c r="K34" s="77">
        <v>2500</v>
      </c>
      <c r="L34" s="77">
        <v>2500</v>
      </c>
      <c r="M34" s="77">
        <v>2500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74"/>
      <c r="B35" s="74"/>
      <c r="C35" s="71"/>
      <c r="D35" s="74"/>
      <c r="E35" s="75"/>
      <c r="F35" s="81"/>
      <c r="G35" s="77"/>
      <c r="H35" s="77"/>
      <c r="I35" s="77"/>
      <c r="J35" s="77"/>
      <c r="K35" s="77"/>
      <c r="L35" s="77"/>
      <c r="M35" s="77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56" t="s">
        <v>194</v>
      </c>
      <c r="B36" s="6"/>
      <c r="C36" s="6"/>
      <c r="D36" s="6" t="s">
        <v>185</v>
      </c>
      <c r="E36" s="6"/>
      <c r="F36" s="6"/>
      <c r="G36" s="6"/>
      <c r="H36" s="6"/>
      <c r="I36" s="79">
        <f t="shared" ref="I36:M36" si="5">SUM(I31:I35)</f>
        <v>20000</v>
      </c>
      <c r="J36" s="79">
        <f t="shared" si="5"/>
        <v>20000</v>
      </c>
      <c r="K36" s="79">
        <f t="shared" si="5"/>
        <v>20000</v>
      </c>
      <c r="L36" s="79">
        <f t="shared" si="5"/>
        <v>10000</v>
      </c>
      <c r="M36" s="79">
        <f t="shared" si="5"/>
        <v>5000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16"/>
      <c r="B37" s="6"/>
      <c r="C37" s="6"/>
      <c r="D37" s="6"/>
      <c r="E37" s="6"/>
      <c r="F37" s="6"/>
      <c r="G37" s="6"/>
      <c r="H37" s="6"/>
      <c r="I37" s="77"/>
      <c r="J37" s="77"/>
      <c r="K37" s="77"/>
      <c r="L37" s="6"/>
      <c r="M37" s="1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6" t="s">
        <v>195</v>
      </c>
      <c r="B38" s="6"/>
      <c r="C38" s="74" t="s">
        <v>196</v>
      </c>
      <c r="D38" s="6"/>
      <c r="E38" s="6"/>
      <c r="F38" s="6"/>
      <c r="G38" s="6"/>
      <c r="H38" s="6"/>
      <c r="I38" s="77"/>
      <c r="J38" s="77"/>
      <c r="K38" s="77">
        <v>2500</v>
      </c>
      <c r="L38" s="6"/>
      <c r="M38" s="15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6" t="s">
        <v>195</v>
      </c>
      <c r="B39" s="6"/>
      <c r="C39" s="6" t="s">
        <v>197</v>
      </c>
      <c r="D39" s="6"/>
      <c r="E39" s="6"/>
      <c r="F39" s="6"/>
      <c r="G39" s="6"/>
      <c r="H39" s="6"/>
      <c r="I39" s="77"/>
      <c r="J39" s="77"/>
      <c r="K39" s="77">
        <v>1250</v>
      </c>
      <c r="L39" s="6"/>
      <c r="M39" s="1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6" t="s">
        <v>195</v>
      </c>
      <c r="B40" s="6"/>
      <c r="C40" s="6" t="s">
        <v>198</v>
      </c>
      <c r="D40" s="6"/>
      <c r="E40" s="6"/>
      <c r="F40" s="6"/>
      <c r="G40" s="6"/>
      <c r="H40" s="6"/>
      <c r="I40" s="77"/>
      <c r="J40" s="77"/>
      <c r="K40" s="77">
        <v>2500</v>
      </c>
      <c r="L40" s="6"/>
      <c r="M40" s="15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6" t="s">
        <v>195</v>
      </c>
      <c r="B41" s="6"/>
      <c r="C41" s="6" t="s">
        <v>199</v>
      </c>
      <c r="D41" s="6"/>
      <c r="E41" s="6"/>
      <c r="F41" s="6"/>
      <c r="G41" s="6"/>
      <c r="H41" s="6"/>
      <c r="I41" s="77"/>
      <c r="J41" s="77"/>
      <c r="K41" s="77">
        <v>2500</v>
      </c>
      <c r="L41" s="6"/>
      <c r="M41" s="1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6" t="s">
        <v>195</v>
      </c>
      <c r="B42" s="6"/>
      <c r="C42" s="6" t="s">
        <v>200</v>
      </c>
      <c r="D42" s="6"/>
      <c r="E42" s="6"/>
      <c r="F42" s="6"/>
      <c r="G42" s="6"/>
      <c r="H42" s="6"/>
      <c r="I42" s="77"/>
      <c r="J42" s="77"/>
      <c r="K42" s="77">
        <v>2500</v>
      </c>
      <c r="L42" s="6"/>
      <c r="M42" s="15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6" t="s">
        <v>195</v>
      </c>
      <c r="B43" s="6"/>
      <c r="C43" s="6" t="s">
        <v>201</v>
      </c>
      <c r="D43" s="6"/>
      <c r="E43" s="6"/>
      <c r="F43" s="6"/>
      <c r="G43" s="6"/>
      <c r="H43" s="6"/>
      <c r="I43" s="77"/>
      <c r="J43" s="77"/>
      <c r="K43" s="77">
        <v>1000</v>
      </c>
      <c r="L43" s="6"/>
      <c r="M43" s="1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16"/>
      <c r="B44" s="6"/>
      <c r="C44" s="6"/>
      <c r="D44" s="6"/>
      <c r="E44" s="6"/>
      <c r="F44" s="6"/>
      <c r="G44" s="6"/>
      <c r="H44" s="6"/>
      <c r="I44" s="77"/>
      <c r="J44" s="77"/>
      <c r="K44" s="77"/>
      <c r="L44" s="6"/>
      <c r="M44" s="15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16" t="s">
        <v>202</v>
      </c>
      <c r="B45" s="6"/>
      <c r="C45" s="6"/>
      <c r="D45" s="6"/>
      <c r="E45" s="6"/>
      <c r="F45" s="6"/>
      <c r="G45" s="6"/>
      <c r="H45" s="6"/>
      <c r="I45" s="77"/>
      <c r="J45" s="77"/>
      <c r="K45" s="77"/>
      <c r="L45" s="6"/>
      <c r="M45" s="82">
        <f>SUM(I36:M36)</f>
        <v>75000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56"/>
      <c r="B46" s="6"/>
      <c r="C46" s="6"/>
      <c r="D46" s="6"/>
      <c r="E46" s="6"/>
      <c r="F46" s="6"/>
      <c r="G46" s="6"/>
      <c r="H46" s="6"/>
      <c r="I46" s="77"/>
      <c r="J46" s="77" t="s">
        <v>203</v>
      </c>
      <c r="K46" s="7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56"/>
      <c r="B47" s="6"/>
      <c r="C47" s="6"/>
      <c r="D47" s="6"/>
      <c r="E47" s="6"/>
      <c r="F47" s="6"/>
      <c r="G47" s="6"/>
      <c r="H47" s="6"/>
      <c r="I47" s="77"/>
      <c r="J47" s="77"/>
      <c r="K47" s="7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6"/>
      <c r="F49" s="6"/>
      <c r="G49" s="6"/>
      <c r="H49" s="6"/>
      <c r="I49" s="15"/>
      <c r="J49" s="15"/>
      <c r="K49" s="1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/>
      <c r="C50" s="6"/>
      <c r="D50" s="6"/>
      <c r="E50" s="6"/>
      <c r="F50" s="6"/>
      <c r="G50" s="6"/>
      <c r="H50" s="6"/>
      <c r="I50" s="6"/>
      <c r="J50" s="15"/>
      <c r="K50" s="1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16" t="s">
        <v>204</v>
      </c>
      <c r="C51" s="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C52" s="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6" t="s">
        <v>205</v>
      </c>
      <c r="B53" s="6"/>
      <c r="C53" s="15">
        <v>38667.78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6" t="s">
        <v>206</v>
      </c>
      <c r="B54" s="6"/>
      <c r="C54" s="15">
        <v>-27500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 t="s">
        <v>207</v>
      </c>
      <c r="B55" s="6"/>
      <c r="C55" s="83">
        <v>-5400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 t="s">
        <v>208</v>
      </c>
      <c r="B56" s="6"/>
      <c r="C56" s="60">
        <f>SUM(C53:C55)</f>
        <v>5767.7799999999988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3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3.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3.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3.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3.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3.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3.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3.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</sheetData>
  <mergeCells count="3">
    <mergeCell ref="A1:J1"/>
    <mergeCell ref="A2:J2"/>
    <mergeCell ref="G4:L4"/>
  </mergeCells>
  <conditionalFormatting sqref="F6:F15">
    <cfRule type="cellIs" dxfId="0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A21" workbookViewId="0"/>
  </sheetViews>
  <sheetFormatPr defaultColWidth="14.42578125" defaultRowHeight="15" customHeight="1"/>
  <cols>
    <col min="1" max="2" width="9.140625" customWidth="1"/>
    <col min="3" max="3" width="11.7109375" customWidth="1"/>
    <col min="4" max="4" width="38.85546875" customWidth="1"/>
    <col min="5" max="5" width="12.28515625" customWidth="1"/>
    <col min="6" max="6" width="11.5703125" customWidth="1"/>
    <col min="7" max="7" width="10.5703125" customWidth="1"/>
    <col min="8" max="26" width="9.140625" customWidth="1"/>
  </cols>
  <sheetData>
    <row r="1" spans="1:26" ht="13.5" hidden="1" customHeight="1">
      <c r="A1" s="6" t="s">
        <v>209</v>
      </c>
      <c r="B1" s="6"/>
      <c r="C1" s="6"/>
      <c r="D1" s="6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5" hidden="1" customHeight="1">
      <c r="A2" s="6"/>
      <c r="B2" s="6"/>
      <c r="C2" s="6"/>
      <c r="D2" s="6"/>
      <c r="E2" s="1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hidden="1" customHeight="1">
      <c r="A3" s="6" t="s">
        <v>210</v>
      </c>
      <c r="B3" s="6"/>
      <c r="C3" s="6"/>
      <c r="D3" s="6"/>
      <c r="E3" s="15">
        <f>+Operating!E45</f>
        <v>62784.09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hidden="1" customHeight="1">
      <c r="A4" s="6" t="s">
        <v>5</v>
      </c>
      <c r="B4" s="6"/>
      <c r="C4" s="6"/>
      <c r="D4" s="6"/>
      <c r="E4" s="15">
        <f>'Regular Restricted'!E24</f>
        <v>9273.08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hidden="1" customHeight="1">
      <c r="A5" s="6" t="s">
        <v>6</v>
      </c>
      <c r="B5" s="6"/>
      <c r="C5" s="6"/>
      <c r="D5" s="6"/>
      <c r="E5" s="15">
        <f>'Special Restricted'!E34</f>
        <v>8428.86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hidden="1" customHeight="1">
      <c r="A6" s="6"/>
      <c r="B6" s="6"/>
      <c r="C6" s="6"/>
      <c r="D6" s="6"/>
      <c r="E6" s="60">
        <f>SUM(E3:E5)</f>
        <v>80486.03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hidden="1" customHeight="1">
      <c r="A7" s="6"/>
      <c r="B7" s="6"/>
      <c r="C7" s="6"/>
      <c r="D7" s="6"/>
      <c r="E7" s="1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hidden="1" customHeight="1">
      <c r="A8" s="6" t="s">
        <v>211</v>
      </c>
      <c r="B8" s="6"/>
      <c r="C8" s="6"/>
      <c r="D8" s="6"/>
      <c r="E8" s="15">
        <f>'Regular Restricted'!E24</f>
        <v>9273.08</v>
      </c>
      <c r="F8" s="1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hidden="1" customHeight="1">
      <c r="A9" s="6" t="s">
        <v>212</v>
      </c>
      <c r="B9" s="6"/>
      <c r="C9" s="6"/>
      <c r="D9" s="6"/>
      <c r="E9" s="15">
        <f>-Operating!E48</f>
        <v>42628.799999999996</v>
      </c>
      <c r="F9" s="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hidden="1" customHeight="1">
      <c r="A10" s="6" t="s">
        <v>213</v>
      </c>
      <c r="B10" s="6"/>
      <c r="C10" s="6"/>
      <c r="D10" s="6"/>
      <c r="E10" s="15">
        <f>-Scholarships!I31</f>
        <v>-20000</v>
      </c>
      <c r="F10" s="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hidden="1" customHeight="1">
      <c r="A11" s="6" t="s">
        <v>214</v>
      </c>
      <c r="B11" s="6"/>
      <c r="C11" s="6"/>
      <c r="D11" s="6"/>
      <c r="E11" s="15">
        <f>-'Program Budget'!T24+20000</f>
        <v>1450</v>
      </c>
      <c r="F11" s="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hidden="1" customHeight="1">
      <c r="A12" s="6" t="s">
        <v>215</v>
      </c>
      <c r="B12" s="6"/>
      <c r="C12" s="6"/>
      <c r="D12" s="6"/>
      <c r="E12" s="15">
        <f>-50000-E10</f>
        <v>-30000</v>
      </c>
      <c r="F12" s="15"/>
      <c r="G12" s="1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hidden="1" customHeight="1">
      <c r="A13" s="6" t="s">
        <v>216</v>
      </c>
      <c r="B13" s="6"/>
      <c r="C13" s="6"/>
      <c r="D13" s="6"/>
      <c r="E13" s="15">
        <v>27500</v>
      </c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hidden="1" customHeight="1">
      <c r="A14" s="6"/>
      <c r="B14" s="6"/>
      <c r="C14" s="6"/>
      <c r="D14" s="6"/>
      <c r="E14" s="60">
        <f>SUM(E8:E13)</f>
        <v>30851.879999999997</v>
      </c>
      <c r="F14" s="1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hidden="1" customHeight="1">
      <c r="A15" s="6"/>
      <c r="B15" s="6"/>
      <c r="C15" s="6"/>
      <c r="D15" s="6"/>
      <c r="E15" s="1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hidden="1" customHeight="1">
      <c r="A16" s="6" t="s">
        <v>217</v>
      </c>
      <c r="B16" s="6"/>
      <c r="C16" s="6"/>
      <c r="D16" s="6" t="s">
        <v>218</v>
      </c>
      <c r="E16" s="15">
        <v>20000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hidden="1" customHeight="1">
      <c r="A17" s="6"/>
      <c r="B17" s="6"/>
      <c r="C17" s="6"/>
      <c r="D17" s="6" t="s">
        <v>219</v>
      </c>
      <c r="E17" s="15">
        <v>30000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hidden="1" customHeight="1">
      <c r="A18" s="6"/>
      <c r="B18" s="6"/>
      <c r="C18" s="6"/>
      <c r="D18" s="6" t="s">
        <v>220</v>
      </c>
      <c r="E18" s="60">
        <f>SUM(E15:E17)</f>
        <v>50000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hidden="1" customHeight="1">
      <c r="A19" s="6"/>
      <c r="B19" s="6"/>
      <c r="C19" s="6"/>
      <c r="D19" s="6"/>
      <c r="E19" s="1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hidden="1" customHeight="1">
      <c r="A20" s="6"/>
      <c r="B20" s="6"/>
      <c r="C20" s="6"/>
      <c r="D20" s="6"/>
      <c r="E20" s="1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16" t="s">
        <v>204</v>
      </c>
      <c r="B21" s="6"/>
      <c r="C21" s="15"/>
      <c r="D21" s="6"/>
      <c r="E21" s="1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6"/>
      <c r="B22" s="6"/>
      <c r="C22" s="15"/>
      <c r="D22" s="6"/>
      <c r="E22" s="1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6" t="s">
        <v>205</v>
      </c>
      <c r="B23" s="6"/>
      <c r="C23" s="6"/>
      <c r="D23" s="6"/>
      <c r="E23" s="15">
        <v>38667.78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6" t="s">
        <v>221</v>
      </c>
      <c r="B24" s="6"/>
      <c r="C24" s="6"/>
      <c r="D24" s="6"/>
      <c r="E24" s="15">
        <v>7500</v>
      </c>
      <c r="F24" s="1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6" t="s">
        <v>222</v>
      </c>
      <c r="B25" s="6"/>
      <c r="C25" s="6"/>
      <c r="D25" s="6"/>
      <c r="E25" s="15">
        <f>4825+2700+225</f>
        <v>7750</v>
      </c>
      <c r="F25" s="1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6" t="s">
        <v>223</v>
      </c>
      <c r="B26" s="6"/>
      <c r="C26" s="6"/>
      <c r="D26" s="6"/>
      <c r="E26" s="15">
        <f>-27500</f>
        <v>-27500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6" t="s">
        <v>224</v>
      </c>
      <c r="B27" s="6"/>
      <c r="C27" s="6"/>
      <c r="D27" s="6"/>
      <c r="E27" s="15">
        <v>-5400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6" t="s">
        <v>225</v>
      </c>
      <c r="B28" s="6"/>
      <c r="C28" s="6"/>
      <c r="D28" s="6"/>
      <c r="E28" s="15">
        <v>-7500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>
      <c r="A29" s="6" t="s">
        <v>226</v>
      </c>
      <c r="B29" s="6"/>
      <c r="C29" s="6"/>
      <c r="D29" s="6"/>
      <c r="E29" s="15">
        <v>-600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>
      <c r="A30" s="6" t="s">
        <v>227</v>
      </c>
      <c r="B30" s="6"/>
      <c r="C30" s="6"/>
      <c r="D30" s="6"/>
      <c r="E30" s="60">
        <f>SUM(E23:E29)</f>
        <v>12917.779999999999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>
      <c r="A31" s="6"/>
      <c r="B31" s="6"/>
      <c r="C31" s="6"/>
      <c r="D31" s="6"/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>
      <c r="A32" s="6"/>
      <c r="B32" s="6"/>
      <c r="C32" s="6"/>
      <c r="D32" s="6"/>
      <c r="E32" s="1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6"/>
      <c r="B33" s="6"/>
      <c r="C33" s="6"/>
      <c r="D33" s="6"/>
      <c r="E33" s="1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6"/>
      <c r="B34" s="6"/>
      <c r="C34" s="6"/>
      <c r="D34" s="6"/>
      <c r="E34" s="1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6"/>
      <c r="B35" s="6"/>
      <c r="C35" s="6"/>
      <c r="D35" s="6"/>
      <c r="E35" s="1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6"/>
      <c r="B36" s="6"/>
      <c r="C36" s="6"/>
      <c r="D36" s="6"/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6"/>
      <c r="B37" s="6"/>
      <c r="C37" s="6"/>
      <c r="D37" s="6"/>
      <c r="E37" s="1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6"/>
      <c r="B38" s="6"/>
      <c r="C38" s="6"/>
      <c r="D38" s="6"/>
      <c r="E38" s="1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6"/>
      <c r="B39" s="6"/>
      <c r="C39" s="6"/>
      <c r="D39" s="6"/>
      <c r="E39" s="1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6"/>
      <c r="B40" s="6"/>
      <c r="C40" s="6"/>
      <c r="D40" s="6"/>
      <c r="E40" s="1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6"/>
      <c r="B41" s="6"/>
      <c r="C41" s="6"/>
      <c r="D41" s="6"/>
      <c r="E41" s="1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6"/>
      <c r="B42" s="6"/>
      <c r="C42" s="6"/>
      <c r="D42" s="6"/>
      <c r="E42" s="1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6"/>
      <c r="B43" s="6"/>
      <c r="C43" s="6"/>
      <c r="D43" s="6"/>
      <c r="E43" s="1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6"/>
      <c r="B44" s="6"/>
      <c r="C44" s="6"/>
      <c r="D44" s="6"/>
      <c r="E44" s="1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6"/>
      <c r="B45" s="6"/>
      <c r="C45" s="6"/>
      <c r="D45" s="6"/>
      <c r="E45" s="1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6"/>
      <c r="B46" s="6"/>
      <c r="C46" s="6"/>
      <c r="D46" s="6"/>
      <c r="E46" s="1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6"/>
      <c r="B47" s="6"/>
      <c r="C47" s="6"/>
      <c r="D47" s="6"/>
      <c r="E47" s="1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/>
      <c r="C48" s="6"/>
      <c r="D48" s="6"/>
      <c r="E48" s="1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1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/>
      <c r="C50" s="6"/>
      <c r="D50" s="6"/>
      <c r="E50" s="1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6"/>
      <c r="C51" s="6"/>
      <c r="D51" s="6"/>
      <c r="E51" s="1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6"/>
      <c r="C52" s="6"/>
      <c r="D52" s="6"/>
      <c r="E52" s="1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6"/>
      <c r="B53" s="6"/>
      <c r="C53" s="6"/>
      <c r="D53" s="6"/>
      <c r="E53" s="1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6"/>
      <c r="C54" s="6"/>
      <c r="D54" s="6"/>
      <c r="E54" s="1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6"/>
      <c r="C55" s="6"/>
      <c r="D55" s="6"/>
      <c r="E55" s="1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6"/>
      <c r="C56" s="6"/>
      <c r="D56" s="6"/>
      <c r="E56" s="1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1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1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1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1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1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1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1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1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1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1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1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1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1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1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1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1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1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1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1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1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1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1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1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1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1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1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1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1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1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1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1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1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1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1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1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1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1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1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1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1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1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1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1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1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1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1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1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1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1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1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1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1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1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1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1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1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1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1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1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1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1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1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1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1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1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1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1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1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1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1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1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1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1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1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1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1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1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1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1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1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1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1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1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1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1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1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1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1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1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1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1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1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1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1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1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1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1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1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1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1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1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1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1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1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1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1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1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1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1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1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1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1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1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1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1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1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1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1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1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1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1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1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1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1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1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1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1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1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1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1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1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1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1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1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1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1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1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1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1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1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1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1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1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1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1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1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1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1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1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1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1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1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1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1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1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1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1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1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1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1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1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1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1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1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1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1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1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1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1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1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1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1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1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1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1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1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1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1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1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1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1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1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1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1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1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1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1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1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1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1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1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1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1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1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1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1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1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1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1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1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1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1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1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1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1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1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1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1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1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1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1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1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1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1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1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1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1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1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1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1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1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1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1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1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1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1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1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1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1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1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1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1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1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1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1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1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1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1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1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1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1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1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1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1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1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1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1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1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1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1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1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1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1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1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1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1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1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1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1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1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1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1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1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1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1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1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1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1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1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1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1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1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1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1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1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1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1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1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1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1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1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1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1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1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1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1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1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1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1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1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1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1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1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1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1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1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1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1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1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1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1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1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1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1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1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1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1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1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1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1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1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1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1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1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1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1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1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1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1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1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1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1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1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1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1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1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1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1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1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1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1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1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1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1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1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1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1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1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1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1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1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1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1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1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1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1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1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1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1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1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1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1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1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1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1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1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1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1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1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1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1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1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1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1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1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1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1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1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1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1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1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1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1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1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1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1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1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1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1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1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1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1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1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1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1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1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1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1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1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1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1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1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1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1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1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1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1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1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1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1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1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1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1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1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1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1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1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1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1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1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1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1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1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1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1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1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1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1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1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1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1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1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1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1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1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1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1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1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1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1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1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1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1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1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1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1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1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1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1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1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1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1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1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1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1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1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1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1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1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1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1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1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1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1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1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1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1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1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1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1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1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1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1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1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1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1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1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1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1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1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1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1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1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1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1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1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1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1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1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1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1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1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1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1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1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1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1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1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1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1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1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1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1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1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1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1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1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1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1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1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1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1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1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1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1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1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1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1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1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1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1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1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1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1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1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1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1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1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1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1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1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1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1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1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1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1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1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1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1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1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1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1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1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1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1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1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1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1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1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1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1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1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1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1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1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1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1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1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1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1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1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1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1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1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1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1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1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1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1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1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1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1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1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1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1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1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1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1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1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1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1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1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1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1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1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1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1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1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1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1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1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1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1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1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1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1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1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1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1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1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1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1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1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1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1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1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1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1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1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1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1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1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1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1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1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1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1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1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1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1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1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1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1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1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1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1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1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1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1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1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1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1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1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1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1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1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1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1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1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1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1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1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1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1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1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1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1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1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1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1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1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1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1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1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1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1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1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1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1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1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1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1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1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1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1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1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1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1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1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1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1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1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1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1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1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1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1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1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1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1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1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1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1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1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1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1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1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1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1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1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1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1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1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1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1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1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1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1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1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1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1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1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1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1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1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1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1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1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1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1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1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1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1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1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1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1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1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1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1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1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1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1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1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1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1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1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1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1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1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1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1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1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1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1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1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1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1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1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1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1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1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1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1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1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1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1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1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1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1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1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1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1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1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1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1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1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1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1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1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1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1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1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1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1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1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1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1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1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1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1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1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1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1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1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1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1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1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1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1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1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1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1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1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1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1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1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1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1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1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1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1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1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1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1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1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1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1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1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1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1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1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1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1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1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1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1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1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1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1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1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1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1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1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1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1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1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1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1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1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1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1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1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1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1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1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1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1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1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1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1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1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1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1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1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1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1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1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1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scale="81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12" workbookViewId="0"/>
  </sheetViews>
  <sheetFormatPr defaultColWidth="14.42578125" defaultRowHeight="15" customHeight="1"/>
  <cols>
    <col min="1" max="1" width="12.85546875" customWidth="1"/>
    <col min="2" max="2" width="17.7109375" customWidth="1"/>
    <col min="3" max="3" width="42.5703125" customWidth="1"/>
    <col min="4" max="4" width="12" customWidth="1"/>
    <col min="5" max="5" width="8.7109375" customWidth="1"/>
    <col min="6" max="6" width="9.140625" customWidth="1"/>
    <col min="7" max="26" width="8.7109375" customWidth="1"/>
  </cols>
  <sheetData>
    <row r="1" spans="1:26" ht="14.25" customHeight="1">
      <c r="A1" s="84" t="s">
        <v>228</v>
      </c>
      <c r="C1" s="4"/>
    </row>
    <row r="2" spans="1:26" ht="14.25" customHeight="1">
      <c r="C2" s="4"/>
    </row>
    <row r="3" spans="1:26" ht="14.25" customHeight="1">
      <c r="A3" s="2" t="s">
        <v>229</v>
      </c>
      <c r="C3" s="4"/>
      <c r="D3" s="4">
        <f>4000-540.02-50-50</f>
        <v>3359.98</v>
      </c>
      <c r="E3" s="4"/>
      <c r="F3" s="4"/>
    </row>
    <row r="4" spans="1:26" ht="14.25" customHeight="1">
      <c r="A4" s="2" t="s">
        <v>230</v>
      </c>
      <c r="C4" s="4"/>
      <c r="D4" s="4">
        <f>1150+50+50</f>
        <v>1250</v>
      </c>
      <c r="F4" s="4"/>
    </row>
    <row r="5" spans="1:26" ht="14.25" customHeight="1">
      <c r="A5" s="84" t="s">
        <v>231</v>
      </c>
      <c r="B5" s="84"/>
      <c r="C5" s="85"/>
      <c r="D5" s="86">
        <f>+D4+D3</f>
        <v>4609.9799999999996</v>
      </c>
    </row>
    <row r="6" spans="1:26" ht="14.25" customHeight="1">
      <c r="C6" s="4"/>
    </row>
    <row r="7" spans="1:26" ht="14.25" customHeight="1">
      <c r="A7" s="2" t="s">
        <v>2</v>
      </c>
      <c r="C7" s="4"/>
    </row>
    <row r="8" spans="1:26" ht="14.25" customHeight="1">
      <c r="A8" s="18">
        <v>44828</v>
      </c>
      <c r="B8" s="6" t="s">
        <v>232</v>
      </c>
      <c r="C8" s="6" t="s">
        <v>233</v>
      </c>
      <c r="D8" s="15">
        <v>-242.17</v>
      </c>
      <c r="E8" s="4"/>
    </row>
    <row r="9" spans="1:26" ht="14.25" customHeight="1">
      <c r="A9" s="18">
        <v>44831</v>
      </c>
      <c r="B9" s="6" t="s">
        <v>234</v>
      </c>
      <c r="C9" s="51" t="s">
        <v>235</v>
      </c>
      <c r="D9" s="15">
        <f>-3802.11+155.25</f>
        <v>-3646.86</v>
      </c>
    </row>
    <row r="10" spans="1:26" ht="14.25" customHeight="1">
      <c r="A10" s="18">
        <v>44831</v>
      </c>
      <c r="B10" s="6" t="s">
        <v>234</v>
      </c>
      <c r="C10" s="51" t="s">
        <v>236</v>
      </c>
      <c r="D10" s="15">
        <v>-155.25</v>
      </c>
    </row>
    <row r="11" spans="1:26" ht="14.25" customHeight="1">
      <c r="A11" s="18">
        <v>44894</v>
      </c>
      <c r="B11" s="6" t="s">
        <v>237</v>
      </c>
      <c r="C11" s="6" t="s">
        <v>238</v>
      </c>
      <c r="D11" s="15">
        <v>-365.7</v>
      </c>
    </row>
    <row r="12" spans="1:26" ht="14.25" customHeight="1">
      <c r="A12" s="18">
        <v>44894</v>
      </c>
      <c r="B12" s="6" t="s">
        <v>239</v>
      </c>
      <c r="C12" s="6" t="s">
        <v>240</v>
      </c>
      <c r="D12" s="15">
        <v>-200</v>
      </c>
    </row>
    <row r="13" spans="1:26" ht="14.25" customHeight="1">
      <c r="A13" s="84" t="s">
        <v>241</v>
      </c>
      <c r="B13" s="84"/>
      <c r="C13" s="85"/>
      <c r="D13" s="86">
        <f>SUM(D8:D12)</f>
        <v>-4609.9800000000005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4.25" customHeight="1">
      <c r="C14" s="4"/>
    </row>
    <row r="15" spans="1:26" ht="14.25" customHeight="1">
      <c r="C15" s="4"/>
      <c r="D15" s="4"/>
    </row>
    <row r="16" spans="1:26" ht="14.25" customHeight="1">
      <c r="A16" s="84" t="s">
        <v>242</v>
      </c>
      <c r="C16" s="4"/>
    </row>
    <row r="17" spans="1:26" ht="14.25" customHeight="1">
      <c r="C17" s="4"/>
    </row>
    <row r="18" spans="1:26" ht="14.25" customHeight="1">
      <c r="A18" s="2" t="s">
        <v>243</v>
      </c>
      <c r="C18" s="4"/>
      <c r="D18" s="4">
        <f>2100+394.66</f>
        <v>2494.66</v>
      </c>
    </row>
    <row r="19" spans="1:26" ht="14.25" customHeight="1">
      <c r="A19" s="2" t="s">
        <v>230</v>
      </c>
      <c r="C19" s="4"/>
      <c r="D19" s="4">
        <v>920</v>
      </c>
      <c r="F19" s="4"/>
    </row>
    <row r="20" spans="1:26" ht="14.25" customHeight="1">
      <c r="A20" s="84" t="s">
        <v>231</v>
      </c>
      <c r="B20" s="84"/>
      <c r="C20" s="85"/>
      <c r="D20" s="86">
        <f>+D19+D18</f>
        <v>3414.66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4.25" customHeight="1">
      <c r="C21" s="4"/>
    </row>
    <row r="22" spans="1:26" ht="14.25" customHeight="1">
      <c r="A22" s="2" t="s">
        <v>2</v>
      </c>
      <c r="C22" s="4"/>
    </row>
    <row r="23" spans="1:26" ht="14.25" customHeight="1">
      <c r="A23" s="18">
        <v>44831</v>
      </c>
      <c r="B23" s="6" t="s">
        <v>244</v>
      </c>
      <c r="C23" s="6" t="s">
        <v>245</v>
      </c>
      <c r="D23" s="15">
        <v>-500</v>
      </c>
      <c r="E23" s="15"/>
    </row>
    <row r="24" spans="1:26" ht="14.25" customHeight="1">
      <c r="A24" s="18">
        <v>44873</v>
      </c>
      <c r="B24" s="6" t="s">
        <v>246</v>
      </c>
      <c r="C24" s="6" t="s">
        <v>247</v>
      </c>
      <c r="D24" s="15">
        <v>-1814.83</v>
      </c>
      <c r="E24" s="15"/>
    </row>
    <row r="25" spans="1:26" ht="14.25" customHeight="1">
      <c r="A25" s="18">
        <v>44894</v>
      </c>
      <c r="B25" s="6" t="s">
        <v>248</v>
      </c>
      <c r="C25" s="6" t="s">
        <v>249</v>
      </c>
      <c r="D25" s="15">
        <v>-138.19999999999999</v>
      </c>
      <c r="E25" s="15"/>
    </row>
    <row r="26" spans="1:26" ht="14.25" customHeight="1">
      <c r="A26" s="18">
        <v>44917</v>
      </c>
      <c r="B26" s="6" t="s">
        <v>250</v>
      </c>
      <c r="C26" s="6" t="s">
        <v>251</v>
      </c>
      <c r="D26" s="15">
        <v>-961.63</v>
      </c>
    </row>
    <row r="27" spans="1:26" ht="14.25" customHeight="1">
      <c r="A27" s="84" t="s">
        <v>241</v>
      </c>
      <c r="B27" s="84"/>
      <c r="C27" s="85"/>
      <c r="D27" s="86">
        <f>SUM(D23:D26)</f>
        <v>-3414.66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4.25" customHeight="1">
      <c r="C28" s="4"/>
    </row>
    <row r="29" spans="1:26" ht="14.25" customHeight="1">
      <c r="C29" s="4"/>
    </row>
    <row r="30" spans="1:26" ht="14.25" customHeight="1">
      <c r="A30" s="84" t="s">
        <v>125</v>
      </c>
      <c r="C30" s="4"/>
    </row>
    <row r="31" spans="1:26" ht="14.25" customHeight="1">
      <c r="C31" s="4"/>
    </row>
    <row r="32" spans="1:26" ht="14.25" customHeight="1">
      <c r="A32" s="2" t="s">
        <v>252</v>
      </c>
      <c r="C32" s="4"/>
      <c r="D32" s="4">
        <v>3700</v>
      </c>
    </row>
    <row r="33" spans="1:4" ht="14.25" customHeight="1">
      <c r="A33" s="2" t="s">
        <v>128</v>
      </c>
      <c r="C33" s="4"/>
      <c r="D33" s="4">
        <f>'Program Budget'!E7</f>
        <v>0</v>
      </c>
    </row>
    <row r="34" spans="1:4" ht="14.25" customHeight="1">
      <c r="A34" s="2" t="s">
        <v>129</v>
      </c>
      <c r="C34" s="4"/>
      <c r="D34" s="4">
        <f>'Program Budget'!E9</f>
        <v>1250</v>
      </c>
    </row>
    <row r="35" spans="1:4" ht="14.25" customHeight="1">
      <c r="A35" s="84" t="s">
        <v>231</v>
      </c>
      <c r="B35" s="84"/>
      <c r="C35" s="85"/>
      <c r="D35" s="86">
        <f>SUM(D32:D34)</f>
        <v>4950</v>
      </c>
    </row>
    <row r="36" spans="1:4" ht="14.25" customHeight="1">
      <c r="C36" s="4"/>
    </row>
    <row r="37" spans="1:4" ht="14.25" customHeight="1">
      <c r="A37" s="2" t="s">
        <v>2</v>
      </c>
      <c r="C37" s="4"/>
    </row>
    <row r="38" spans="1:4" ht="14.25" customHeight="1">
      <c r="A38" s="18"/>
      <c r="B38" s="6"/>
      <c r="C38" s="6" t="s">
        <v>131</v>
      </c>
      <c r="D38" s="15">
        <v>4025.42</v>
      </c>
    </row>
    <row r="39" spans="1:4" ht="14.25" customHeight="1">
      <c r="A39" s="18"/>
      <c r="B39" s="6"/>
      <c r="C39" s="6" t="s">
        <v>132</v>
      </c>
      <c r="D39" s="15">
        <v>800</v>
      </c>
    </row>
    <row r="40" spans="1:4" ht="14.25" customHeight="1">
      <c r="A40" s="18"/>
      <c r="B40" s="6"/>
      <c r="C40" s="6" t="s">
        <v>253</v>
      </c>
      <c r="D40" s="15">
        <v>425.39</v>
      </c>
    </row>
    <row r="41" spans="1:4" ht="14.25" customHeight="1">
      <c r="A41" s="18"/>
      <c r="B41" s="6"/>
      <c r="C41" s="6" t="s">
        <v>254</v>
      </c>
      <c r="D41" s="15">
        <f>125*8</f>
        <v>1000</v>
      </c>
    </row>
    <row r="42" spans="1:4" ht="14.25" customHeight="1">
      <c r="B42" s="84"/>
      <c r="C42" s="6" t="s">
        <v>135</v>
      </c>
      <c r="D42" s="15">
        <v>500</v>
      </c>
    </row>
    <row r="43" spans="1:4" ht="14.25" customHeight="1">
      <c r="C43" s="6" t="s">
        <v>255</v>
      </c>
      <c r="D43" s="15">
        <v>165</v>
      </c>
    </row>
    <row r="44" spans="1:4" ht="14.25" customHeight="1">
      <c r="A44" s="84" t="s">
        <v>241</v>
      </c>
      <c r="C44" s="4"/>
      <c r="D44" s="87">
        <f>SUM(D38:D43)</f>
        <v>6915.81</v>
      </c>
    </row>
    <row r="45" spans="1:4" ht="14.25" customHeight="1">
      <c r="A45" s="84" t="s">
        <v>256</v>
      </c>
      <c r="C45" s="4"/>
      <c r="D45" s="88">
        <f>+D35-D44</f>
        <v>-1965.8100000000004</v>
      </c>
    </row>
    <row r="46" spans="1:4" ht="14.25" customHeight="1">
      <c r="C46" s="4"/>
    </row>
    <row r="47" spans="1:4" ht="14.25" customHeight="1">
      <c r="C47" s="4"/>
    </row>
    <row r="48" spans="1:4" ht="14.25" customHeight="1">
      <c r="A48" s="84" t="s">
        <v>257</v>
      </c>
      <c r="C48" s="4"/>
    </row>
    <row r="49" spans="1:26" ht="14.25" customHeight="1">
      <c r="C49" s="4"/>
    </row>
    <row r="50" spans="1:26" ht="14.25" customHeight="1">
      <c r="A50" s="2" t="s">
        <v>230</v>
      </c>
      <c r="C50" s="4"/>
      <c r="D50" s="4">
        <f>1380+120</f>
        <v>1500</v>
      </c>
      <c r="F50" s="4"/>
    </row>
    <row r="51" spans="1:26" ht="14.25" customHeight="1">
      <c r="A51" s="84" t="s">
        <v>231</v>
      </c>
      <c r="B51" s="84"/>
      <c r="C51" s="85"/>
      <c r="D51" s="86">
        <f>+D50</f>
        <v>1500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</row>
    <row r="52" spans="1:26" ht="14.25" customHeight="1">
      <c r="C52" s="4"/>
    </row>
    <row r="53" spans="1:26" ht="14.25" customHeight="1">
      <c r="A53" s="2" t="s">
        <v>2</v>
      </c>
      <c r="C53" s="4"/>
    </row>
    <row r="54" spans="1:26" ht="14.25" customHeight="1">
      <c r="A54" s="18">
        <v>45012</v>
      </c>
      <c r="B54" s="18" t="s">
        <v>258</v>
      </c>
      <c r="C54" s="18" t="s">
        <v>259</v>
      </c>
      <c r="D54" s="15">
        <v>1519.56</v>
      </c>
      <c r="E54" s="1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4.25" customHeight="1">
      <c r="A55" s="84" t="s">
        <v>241</v>
      </c>
      <c r="B55" s="84"/>
      <c r="C55" s="85"/>
      <c r="D55" s="86">
        <f>SUM(D54)</f>
        <v>1519.56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</row>
    <row r="56" spans="1:26" ht="14.25" customHeight="1">
      <c r="C56" s="4"/>
      <c r="D56" s="4">
        <f>D50-D54</f>
        <v>-19.559999999999945</v>
      </c>
    </row>
    <row r="57" spans="1:26" ht="14.25" customHeight="1">
      <c r="C57" s="4"/>
    </row>
    <row r="58" spans="1:26" ht="14.25" customHeight="1">
      <c r="C58" s="4"/>
    </row>
    <row r="59" spans="1:26" ht="14.25" customHeight="1">
      <c r="C59" s="4"/>
    </row>
    <row r="60" spans="1:26" ht="14.25" customHeight="1">
      <c r="C60" s="4"/>
    </row>
    <row r="61" spans="1:26" ht="14.25" customHeight="1">
      <c r="C61" s="4"/>
    </row>
    <row r="62" spans="1:26" ht="14.25" customHeight="1">
      <c r="C62" s="4"/>
    </row>
    <row r="63" spans="1:26" ht="14.25" customHeight="1">
      <c r="C63" s="4"/>
    </row>
    <row r="64" spans="1:26" ht="14.25" customHeight="1">
      <c r="C64" s="4"/>
    </row>
    <row r="65" spans="3:3" ht="14.25" customHeight="1">
      <c r="C65" s="4"/>
    </row>
    <row r="66" spans="3:3" ht="14.25" customHeight="1">
      <c r="C66" s="4"/>
    </row>
    <row r="67" spans="3:3" ht="14.25" customHeight="1">
      <c r="C67" s="4"/>
    </row>
    <row r="68" spans="3:3" ht="14.25" customHeight="1">
      <c r="C68" s="4"/>
    </row>
    <row r="69" spans="3:3" ht="14.25" customHeight="1">
      <c r="C69" s="4"/>
    </row>
    <row r="70" spans="3:3" ht="14.25" customHeight="1">
      <c r="C70" s="4"/>
    </row>
    <row r="71" spans="3:3" ht="14.25" customHeight="1">
      <c r="C71" s="4"/>
    </row>
    <row r="72" spans="3:3" ht="14.25" customHeight="1">
      <c r="C72" s="4"/>
    </row>
    <row r="73" spans="3:3" ht="14.25" customHeight="1">
      <c r="C73" s="4"/>
    </row>
    <row r="74" spans="3:3" ht="14.25" customHeight="1">
      <c r="C74" s="4"/>
    </row>
    <row r="75" spans="3:3" ht="14.25" customHeight="1">
      <c r="C75" s="4"/>
    </row>
    <row r="76" spans="3:3" ht="14.25" customHeight="1">
      <c r="C76" s="4"/>
    </row>
    <row r="77" spans="3:3" ht="14.25" customHeight="1">
      <c r="C77" s="4"/>
    </row>
    <row r="78" spans="3:3" ht="14.25" customHeight="1">
      <c r="C78" s="4"/>
    </row>
    <row r="79" spans="3:3" ht="14.25" customHeight="1">
      <c r="C79" s="4"/>
    </row>
    <row r="80" spans="3:3" ht="14.25" customHeight="1">
      <c r="C80" s="4"/>
    </row>
    <row r="81" spans="3:3" ht="14.25" customHeight="1">
      <c r="C81" s="4"/>
    </row>
    <row r="82" spans="3:3" ht="14.25" customHeight="1">
      <c r="C82" s="4"/>
    </row>
    <row r="83" spans="3:3" ht="14.25" customHeight="1">
      <c r="C83" s="4"/>
    </row>
    <row r="84" spans="3:3" ht="14.25" customHeight="1">
      <c r="C84" s="4"/>
    </row>
    <row r="85" spans="3:3" ht="14.25" customHeight="1">
      <c r="C85" s="4"/>
    </row>
    <row r="86" spans="3:3" ht="14.25" customHeight="1">
      <c r="C86" s="4"/>
    </row>
    <row r="87" spans="3:3" ht="14.25" customHeight="1">
      <c r="C87" s="4"/>
    </row>
    <row r="88" spans="3:3" ht="14.25" customHeight="1">
      <c r="C88" s="4"/>
    </row>
    <row r="89" spans="3:3" ht="14.25" customHeight="1">
      <c r="C89" s="4"/>
    </row>
    <row r="90" spans="3:3" ht="14.25" customHeight="1">
      <c r="C90" s="4"/>
    </row>
    <row r="91" spans="3:3" ht="14.25" customHeight="1">
      <c r="C91" s="4"/>
    </row>
    <row r="92" spans="3:3" ht="14.25" customHeight="1">
      <c r="C92" s="4"/>
    </row>
    <row r="93" spans="3:3" ht="14.25" customHeight="1">
      <c r="C93" s="4"/>
    </row>
    <row r="94" spans="3:3" ht="14.25" customHeight="1">
      <c r="C94" s="4"/>
    </row>
    <row r="95" spans="3:3" ht="14.25" customHeight="1">
      <c r="C95" s="4"/>
    </row>
    <row r="96" spans="3:3" ht="14.25" customHeight="1">
      <c r="C96" s="4"/>
    </row>
    <row r="97" spans="3:3" ht="14.25" customHeight="1">
      <c r="C97" s="4"/>
    </row>
    <row r="98" spans="3:3" ht="14.25" customHeight="1">
      <c r="C98" s="4"/>
    </row>
    <row r="99" spans="3:3" ht="14.25" customHeight="1">
      <c r="C99" s="4"/>
    </row>
    <row r="100" spans="3:3" ht="14.25" customHeight="1">
      <c r="C100" s="4"/>
    </row>
    <row r="101" spans="3:3" ht="14.25" customHeight="1">
      <c r="C101" s="4"/>
    </row>
    <row r="102" spans="3:3" ht="14.25" customHeight="1">
      <c r="C102" s="4"/>
    </row>
    <row r="103" spans="3:3" ht="14.25" customHeight="1">
      <c r="C103" s="4"/>
    </row>
    <row r="104" spans="3:3" ht="14.25" customHeight="1">
      <c r="C104" s="4"/>
    </row>
    <row r="105" spans="3:3" ht="14.25" customHeight="1">
      <c r="C105" s="4"/>
    </row>
    <row r="106" spans="3:3" ht="14.25" customHeight="1">
      <c r="C106" s="4"/>
    </row>
    <row r="107" spans="3:3" ht="14.25" customHeight="1">
      <c r="C107" s="4"/>
    </row>
    <row r="108" spans="3:3" ht="14.25" customHeight="1">
      <c r="C108" s="4"/>
    </row>
    <row r="109" spans="3:3" ht="14.25" customHeight="1">
      <c r="C109" s="4"/>
    </row>
    <row r="110" spans="3:3" ht="14.25" customHeight="1">
      <c r="C110" s="4"/>
    </row>
    <row r="111" spans="3:3" ht="14.25" customHeight="1">
      <c r="C111" s="4"/>
    </row>
    <row r="112" spans="3:3" ht="14.25" customHeight="1">
      <c r="C112" s="4"/>
    </row>
    <row r="113" spans="3:3" ht="14.25" customHeight="1">
      <c r="C113" s="4"/>
    </row>
    <row r="114" spans="3:3" ht="14.25" customHeight="1">
      <c r="C114" s="4"/>
    </row>
    <row r="115" spans="3:3" ht="14.25" customHeight="1">
      <c r="C115" s="4"/>
    </row>
    <row r="116" spans="3:3" ht="14.25" customHeight="1">
      <c r="C116" s="4"/>
    </row>
    <row r="117" spans="3:3" ht="14.25" customHeight="1">
      <c r="C117" s="4"/>
    </row>
    <row r="118" spans="3:3" ht="14.25" customHeight="1">
      <c r="C118" s="4"/>
    </row>
    <row r="119" spans="3:3" ht="14.25" customHeight="1">
      <c r="C119" s="4"/>
    </row>
    <row r="120" spans="3:3" ht="14.25" customHeight="1">
      <c r="C120" s="4"/>
    </row>
    <row r="121" spans="3:3" ht="14.25" customHeight="1">
      <c r="C121" s="4"/>
    </row>
    <row r="122" spans="3:3" ht="14.25" customHeight="1">
      <c r="C122" s="4"/>
    </row>
    <row r="123" spans="3:3" ht="14.25" customHeight="1">
      <c r="C123" s="4"/>
    </row>
    <row r="124" spans="3:3" ht="14.25" customHeight="1">
      <c r="C124" s="4"/>
    </row>
    <row r="125" spans="3:3" ht="14.25" customHeight="1">
      <c r="C125" s="4"/>
    </row>
    <row r="126" spans="3:3" ht="14.25" customHeight="1">
      <c r="C126" s="4"/>
    </row>
    <row r="127" spans="3:3" ht="14.25" customHeight="1">
      <c r="C127" s="4"/>
    </row>
    <row r="128" spans="3:3" ht="14.25" customHeight="1">
      <c r="C128" s="4"/>
    </row>
    <row r="129" spans="3:3" ht="14.25" customHeight="1">
      <c r="C129" s="4"/>
    </row>
    <row r="130" spans="3:3" ht="14.25" customHeight="1">
      <c r="C130" s="4"/>
    </row>
    <row r="131" spans="3:3" ht="14.25" customHeight="1">
      <c r="C131" s="4"/>
    </row>
    <row r="132" spans="3:3" ht="14.25" customHeight="1">
      <c r="C132" s="4"/>
    </row>
    <row r="133" spans="3:3" ht="14.25" customHeight="1">
      <c r="C133" s="4"/>
    </row>
    <row r="134" spans="3:3" ht="14.25" customHeight="1">
      <c r="C134" s="4"/>
    </row>
    <row r="135" spans="3:3" ht="14.25" customHeight="1">
      <c r="C135" s="4"/>
    </row>
    <row r="136" spans="3:3" ht="14.25" customHeight="1">
      <c r="C136" s="4"/>
    </row>
    <row r="137" spans="3:3" ht="14.25" customHeight="1">
      <c r="C137" s="4"/>
    </row>
    <row r="138" spans="3:3" ht="14.25" customHeight="1">
      <c r="C138" s="4"/>
    </row>
    <row r="139" spans="3:3" ht="14.25" customHeight="1">
      <c r="C139" s="4"/>
    </row>
    <row r="140" spans="3:3" ht="14.25" customHeight="1">
      <c r="C140" s="4"/>
    </row>
    <row r="141" spans="3:3" ht="14.25" customHeight="1">
      <c r="C141" s="4"/>
    </row>
    <row r="142" spans="3:3" ht="14.25" customHeight="1">
      <c r="C142" s="4"/>
    </row>
    <row r="143" spans="3:3" ht="14.25" customHeight="1">
      <c r="C143" s="4"/>
    </row>
    <row r="144" spans="3:3" ht="14.25" customHeight="1">
      <c r="C144" s="4"/>
    </row>
    <row r="145" spans="3:3" ht="14.25" customHeight="1">
      <c r="C145" s="4"/>
    </row>
    <row r="146" spans="3:3" ht="14.25" customHeight="1">
      <c r="C146" s="4"/>
    </row>
    <row r="147" spans="3:3" ht="14.25" customHeight="1">
      <c r="C147" s="4"/>
    </row>
    <row r="148" spans="3:3" ht="14.25" customHeight="1">
      <c r="C148" s="4"/>
    </row>
    <row r="149" spans="3:3" ht="14.25" customHeight="1">
      <c r="C149" s="4"/>
    </row>
    <row r="150" spans="3:3" ht="14.25" customHeight="1">
      <c r="C150" s="4"/>
    </row>
    <row r="151" spans="3:3" ht="14.25" customHeight="1">
      <c r="C151" s="4"/>
    </row>
    <row r="152" spans="3:3" ht="14.25" customHeight="1">
      <c r="C152" s="4"/>
    </row>
    <row r="153" spans="3:3" ht="14.25" customHeight="1">
      <c r="C153" s="4"/>
    </row>
    <row r="154" spans="3:3" ht="14.25" customHeight="1">
      <c r="C154" s="4"/>
    </row>
    <row r="155" spans="3:3" ht="14.25" customHeight="1">
      <c r="C155" s="4"/>
    </row>
    <row r="156" spans="3:3" ht="14.25" customHeight="1">
      <c r="C156" s="4"/>
    </row>
    <row r="157" spans="3:3" ht="14.25" customHeight="1">
      <c r="C157" s="4"/>
    </row>
    <row r="158" spans="3:3" ht="14.25" customHeight="1">
      <c r="C158" s="4"/>
    </row>
    <row r="159" spans="3:3" ht="14.25" customHeight="1">
      <c r="C159" s="4"/>
    </row>
    <row r="160" spans="3:3" ht="14.25" customHeight="1">
      <c r="C160" s="4"/>
    </row>
    <row r="161" spans="3:3" ht="14.25" customHeight="1">
      <c r="C161" s="4"/>
    </row>
    <row r="162" spans="3:3" ht="14.25" customHeight="1">
      <c r="C162" s="4"/>
    </row>
    <row r="163" spans="3:3" ht="14.25" customHeight="1">
      <c r="C163" s="4"/>
    </row>
    <row r="164" spans="3:3" ht="14.25" customHeight="1">
      <c r="C164" s="4"/>
    </row>
    <row r="165" spans="3:3" ht="14.25" customHeight="1">
      <c r="C165" s="4"/>
    </row>
    <row r="166" spans="3:3" ht="14.25" customHeight="1">
      <c r="C166" s="4"/>
    </row>
    <row r="167" spans="3:3" ht="14.25" customHeight="1">
      <c r="C167" s="4"/>
    </row>
    <row r="168" spans="3:3" ht="14.25" customHeight="1">
      <c r="C168" s="4"/>
    </row>
    <row r="169" spans="3:3" ht="14.25" customHeight="1">
      <c r="C169" s="4"/>
    </row>
    <row r="170" spans="3:3" ht="14.25" customHeight="1">
      <c r="C170" s="4"/>
    </row>
    <row r="171" spans="3:3" ht="14.25" customHeight="1">
      <c r="C171" s="4"/>
    </row>
    <row r="172" spans="3:3" ht="14.25" customHeight="1">
      <c r="C172" s="4"/>
    </row>
    <row r="173" spans="3:3" ht="14.25" customHeight="1">
      <c r="C173" s="4"/>
    </row>
    <row r="174" spans="3:3" ht="14.25" customHeight="1">
      <c r="C174" s="4"/>
    </row>
    <row r="175" spans="3:3" ht="14.25" customHeight="1">
      <c r="C175" s="4"/>
    </row>
    <row r="176" spans="3:3" ht="14.25" customHeight="1">
      <c r="C176" s="4"/>
    </row>
    <row r="177" spans="3:3" ht="14.25" customHeight="1">
      <c r="C177" s="4"/>
    </row>
    <row r="178" spans="3:3" ht="14.25" customHeight="1">
      <c r="C178" s="4"/>
    </row>
    <row r="179" spans="3:3" ht="14.25" customHeight="1">
      <c r="C179" s="4"/>
    </row>
    <row r="180" spans="3:3" ht="14.25" customHeight="1">
      <c r="C180" s="4"/>
    </row>
    <row r="181" spans="3:3" ht="14.25" customHeight="1">
      <c r="C181" s="4"/>
    </row>
    <row r="182" spans="3:3" ht="14.25" customHeight="1">
      <c r="C182" s="4"/>
    </row>
    <row r="183" spans="3:3" ht="14.25" customHeight="1">
      <c r="C183" s="4"/>
    </row>
    <row r="184" spans="3:3" ht="14.25" customHeight="1">
      <c r="C184" s="4"/>
    </row>
    <row r="185" spans="3:3" ht="14.25" customHeight="1">
      <c r="C185" s="4"/>
    </row>
    <row r="186" spans="3:3" ht="14.25" customHeight="1">
      <c r="C186" s="4"/>
    </row>
    <row r="187" spans="3:3" ht="14.25" customHeight="1">
      <c r="C187" s="4"/>
    </row>
    <row r="188" spans="3:3" ht="14.25" customHeight="1">
      <c r="C188" s="4"/>
    </row>
    <row r="189" spans="3:3" ht="14.25" customHeight="1">
      <c r="C189" s="4"/>
    </row>
    <row r="190" spans="3:3" ht="14.25" customHeight="1">
      <c r="C190" s="4"/>
    </row>
    <row r="191" spans="3:3" ht="14.25" customHeight="1">
      <c r="C191" s="4"/>
    </row>
    <row r="192" spans="3:3" ht="14.25" customHeight="1">
      <c r="C192" s="4"/>
    </row>
    <row r="193" spans="3:3" ht="14.25" customHeight="1">
      <c r="C193" s="4"/>
    </row>
    <row r="194" spans="3:3" ht="14.25" customHeight="1">
      <c r="C194" s="4"/>
    </row>
    <row r="195" spans="3:3" ht="14.25" customHeight="1">
      <c r="C195" s="4"/>
    </row>
    <row r="196" spans="3:3" ht="14.25" customHeight="1">
      <c r="C196" s="4"/>
    </row>
    <row r="197" spans="3:3" ht="14.25" customHeight="1">
      <c r="C197" s="4"/>
    </row>
    <row r="198" spans="3:3" ht="14.25" customHeight="1">
      <c r="C198" s="4"/>
    </row>
    <row r="199" spans="3:3" ht="14.25" customHeight="1">
      <c r="C199" s="4"/>
    </row>
    <row r="200" spans="3:3" ht="14.25" customHeight="1">
      <c r="C200" s="4"/>
    </row>
    <row r="201" spans="3:3" ht="14.25" customHeight="1">
      <c r="C201" s="4"/>
    </row>
    <row r="202" spans="3:3" ht="14.25" customHeight="1">
      <c r="C202" s="4"/>
    </row>
    <row r="203" spans="3:3" ht="14.25" customHeight="1">
      <c r="C203" s="4"/>
    </row>
    <row r="204" spans="3:3" ht="14.25" customHeight="1">
      <c r="C204" s="4"/>
    </row>
    <row r="205" spans="3:3" ht="14.25" customHeight="1">
      <c r="C205" s="4"/>
    </row>
    <row r="206" spans="3:3" ht="14.25" customHeight="1">
      <c r="C206" s="4"/>
    </row>
    <row r="207" spans="3:3" ht="14.25" customHeight="1">
      <c r="C207" s="4"/>
    </row>
    <row r="208" spans="3:3" ht="14.25" customHeight="1">
      <c r="C208" s="4"/>
    </row>
    <row r="209" spans="3:3" ht="14.25" customHeight="1">
      <c r="C209" s="4"/>
    </row>
    <row r="210" spans="3:3" ht="14.25" customHeight="1">
      <c r="C210" s="4"/>
    </row>
    <row r="211" spans="3:3" ht="14.25" customHeight="1">
      <c r="C211" s="4"/>
    </row>
    <row r="212" spans="3:3" ht="14.25" customHeight="1">
      <c r="C212" s="4"/>
    </row>
    <row r="213" spans="3:3" ht="14.25" customHeight="1">
      <c r="C213" s="4"/>
    </row>
    <row r="214" spans="3:3" ht="14.25" customHeight="1">
      <c r="C214" s="4"/>
    </row>
    <row r="215" spans="3:3" ht="14.25" customHeight="1">
      <c r="C215" s="4"/>
    </row>
    <row r="216" spans="3:3" ht="14.25" customHeight="1">
      <c r="C216" s="4"/>
    </row>
    <row r="217" spans="3:3" ht="14.25" customHeight="1">
      <c r="C217" s="4"/>
    </row>
    <row r="218" spans="3:3" ht="14.25" customHeight="1">
      <c r="C218" s="4"/>
    </row>
    <row r="219" spans="3:3" ht="14.25" customHeight="1">
      <c r="C219" s="4"/>
    </row>
    <row r="220" spans="3:3" ht="14.25" customHeight="1">
      <c r="C220" s="4"/>
    </row>
    <row r="221" spans="3:3" ht="14.25" customHeight="1">
      <c r="C221" s="4"/>
    </row>
    <row r="222" spans="3:3" ht="14.25" customHeight="1">
      <c r="C222" s="4"/>
    </row>
    <row r="223" spans="3:3" ht="14.25" customHeight="1">
      <c r="C223" s="4"/>
    </row>
    <row r="224" spans="3:3" ht="14.25" customHeight="1">
      <c r="C224" s="4"/>
    </row>
    <row r="225" spans="3:3" ht="14.25" customHeight="1">
      <c r="C225" s="4"/>
    </row>
    <row r="226" spans="3:3" ht="14.25" customHeight="1">
      <c r="C226" s="4"/>
    </row>
    <row r="227" spans="3:3" ht="14.25" customHeight="1">
      <c r="C227" s="4"/>
    </row>
    <row r="228" spans="3:3" ht="14.25" customHeight="1">
      <c r="C228" s="4"/>
    </row>
    <row r="229" spans="3:3" ht="14.25" customHeight="1">
      <c r="C229" s="4"/>
    </row>
    <row r="230" spans="3:3" ht="14.25" customHeight="1">
      <c r="C230" s="4"/>
    </row>
    <row r="231" spans="3:3" ht="14.25" customHeight="1">
      <c r="C231" s="4"/>
    </row>
    <row r="232" spans="3:3" ht="14.25" customHeight="1">
      <c r="C232" s="4"/>
    </row>
    <row r="233" spans="3:3" ht="14.25" customHeight="1">
      <c r="C233" s="4"/>
    </row>
    <row r="234" spans="3:3" ht="14.25" customHeight="1">
      <c r="C234" s="4"/>
    </row>
    <row r="235" spans="3:3" ht="14.25" customHeight="1">
      <c r="C235" s="4"/>
    </row>
    <row r="236" spans="3:3" ht="14.25" customHeight="1">
      <c r="C236" s="4"/>
    </row>
    <row r="237" spans="3:3" ht="14.25" customHeight="1">
      <c r="C237" s="4"/>
    </row>
    <row r="238" spans="3:3" ht="14.25" customHeight="1">
      <c r="C238" s="4"/>
    </row>
    <row r="239" spans="3:3" ht="14.25" customHeight="1">
      <c r="C239" s="4"/>
    </row>
    <row r="240" spans="3:3" ht="14.25" customHeight="1">
      <c r="C240" s="4"/>
    </row>
    <row r="241" spans="3:3" ht="14.25" customHeight="1">
      <c r="C241" s="4"/>
    </row>
    <row r="242" spans="3:3" ht="14.25" customHeight="1">
      <c r="C242" s="4"/>
    </row>
    <row r="243" spans="3:3" ht="14.25" customHeight="1">
      <c r="C243" s="4"/>
    </row>
    <row r="244" spans="3:3" ht="14.25" customHeight="1">
      <c r="C244" s="4"/>
    </row>
    <row r="245" spans="3:3" ht="14.25" customHeight="1">
      <c r="C245" s="4"/>
    </row>
    <row r="246" spans="3:3" ht="14.25" customHeight="1">
      <c r="C246" s="4"/>
    </row>
    <row r="247" spans="3:3" ht="14.25" customHeight="1">
      <c r="C247" s="4"/>
    </row>
    <row r="248" spans="3:3" ht="14.25" customHeight="1">
      <c r="C248" s="4"/>
    </row>
    <row r="249" spans="3:3" ht="14.25" customHeight="1">
      <c r="C249" s="4"/>
    </row>
    <row r="250" spans="3:3" ht="14.25" customHeight="1">
      <c r="C250" s="4"/>
    </row>
    <row r="251" spans="3:3" ht="14.25" customHeight="1">
      <c r="C251" s="4"/>
    </row>
    <row r="252" spans="3:3" ht="14.25" customHeight="1">
      <c r="C252" s="4"/>
    </row>
    <row r="253" spans="3:3" ht="14.25" customHeight="1">
      <c r="C253" s="4"/>
    </row>
    <row r="254" spans="3:3" ht="14.25" customHeight="1">
      <c r="C254" s="4"/>
    </row>
    <row r="255" spans="3:3" ht="14.25" customHeight="1">
      <c r="C255" s="4"/>
    </row>
    <row r="256" spans="3:3" ht="14.25" customHeight="1">
      <c r="C256" s="4"/>
    </row>
    <row r="257" spans="3:3" ht="14.25" customHeight="1">
      <c r="C257" s="4"/>
    </row>
    <row r="258" spans="3:3" ht="14.25" customHeight="1">
      <c r="C258" s="4"/>
    </row>
    <row r="259" spans="3:3" ht="14.25" customHeight="1">
      <c r="C259" s="4"/>
    </row>
    <row r="260" spans="3:3" ht="14.25" customHeight="1">
      <c r="C260" s="4"/>
    </row>
    <row r="261" spans="3:3" ht="14.25" customHeight="1">
      <c r="C261" s="4"/>
    </row>
    <row r="262" spans="3:3" ht="14.25" customHeight="1">
      <c r="C262" s="4"/>
    </row>
    <row r="263" spans="3:3" ht="14.25" customHeight="1">
      <c r="C263" s="4"/>
    </row>
    <row r="264" spans="3:3" ht="14.25" customHeight="1">
      <c r="C264" s="4"/>
    </row>
    <row r="265" spans="3:3" ht="14.25" customHeight="1">
      <c r="C265" s="4"/>
    </row>
    <row r="266" spans="3:3" ht="14.25" customHeight="1">
      <c r="C266" s="4"/>
    </row>
    <row r="267" spans="3:3" ht="14.25" customHeight="1">
      <c r="C267" s="4"/>
    </row>
    <row r="268" spans="3:3" ht="14.25" customHeight="1">
      <c r="C268" s="4"/>
    </row>
    <row r="269" spans="3:3" ht="14.25" customHeight="1">
      <c r="C269" s="4"/>
    </row>
    <row r="270" spans="3:3" ht="14.25" customHeight="1">
      <c r="C270" s="4"/>
    </row>
    <row r="271" spans="3:3" ht="14.25" customHeight="1">
      <c r="C271" s="4"/>
    </row>
    <row r="272" spans="3:3" ht="14.25" customHeight="1">
      <c r="C272" s="4"/>
    </row>
    <row r="273" spans="3:3" ht="14.25" customHeight="1">
      <c r="C273" s="4"/>
    </row>
    <row r="274" spans="3:3" ht="14.25" customHeight="1">
      <c r="C274" s="4"/>
    </row>
    <row r="275" spans="3:3" ht="14.25" customHeight="1">
      <c r="C275" s="4"/>
    </row>
    <row r="276" spans="3:3" ht="14.25" customHeight="1">
      <c r="C276" s="4"/>
    </row>
    <row r="277" spans="3:3" ht="14.25" customHeight="1">
      <c r="C277" s="4"/>
    </row>
    <row r="278" spans="3:3" ht="14.25" customHeight="1">
      <c r="C278" s="4"/>
    </row>
    <row r="279" spans="3:3" ht="14.25" customHeight="1">
      <c r="C279" s="4"/>
    </row>
    <row r="280" spans="3:3" ht="14.25" customHeight="1">
      <c r="C280" s="4"/>
    </row>
    <row r="281" spans="3:3" ht="14.25" customHeight="1">
      <c r="C281" s="4"/>
    </row>
    <row r="282" spans="3:3" ht="14.25" customHeight="1">
      <c r="C282" s="4"/>
    </row>
    <row r="283" spans="3:3" ht="14.25" customHeight="1">
      <c r="C283" s="4"/>
    </row>
    <row r="284" spans="3:3" ht="14.25" customHeight="1">
      <c r="C284" s="4"/>
    </row>
    <row r="285" spans="3:3" ht="14.25" customHeight="1">
      <c r="C285" s="4"/>
    </row>
    <row r="286" spans="3:3" ht="14.25" customHeight="1">
      <c r="C286" s="4"/>
    </row>
    <row r="287" spans="3:3" ht="14.25" customHeight="1">
      <c r="C287" s="4"/>
    </row>
    <row r="288" spans="3:3" ht="14.25" customHeight="1">
      <c r="C288" s="4"/>
    </row>
    <row r="289" spans="3:3" ht="14.25" customHeight="1">
      <c r="C289" s="4"/>
    </row>
    <row r="290" spans="3:3" ht="14.25" customHeight="1">
      <c r="C290" s="4"/>
    </row>
    <row r="291" spans="3:3" ht="14.25" customHeight="1">
      <c r="C291" s="4"/>
    </row>
    <row r="292" spans="3:3" ht="14.25" customHeight="1">
      <c r="C292" s="4"/>
    </row>
    <row r="293" spans="3:3" ht="14.25" customHeight="1">
      <c r="C293" s="4"/>
    </row>
    <row r="294" spans="3:3" ht="14.25" customHeight="1">
      <c r="C294" s="4"/>
    </row>
    <row r="295" spans="3:3" ht="14.25" customHeight="1">
      <c r="C295" s="4"/>
    </row>
    <row r="296" spans="3:3" ht="14.25" customHeight="1">
      <c r="C296" s="4"/>
    </row>
    <row r="297" spans="3:3" ht="14.25" customHeight="1">
      <c r="C297" s="4"/>
    </row>
    <row r="298" spans="3:3" ht="14.25" customHeight="1">
      <c r="C298" s="4"/>
    </row>
    <row r="299" spans="3:3" ht="14.25" customHeight="1">
      <c r="C299" s="4"/>
    </row>
    <row r="300" spans="3:3" ht="14.25" customHeight="1">
      <c r="C300" s="4"/>
    </row>
    <row r="301" spans="3:3" ht="14.25" customHeight="1">
      <c r="C301" s="4"/>
    </row>
    <row r="302" spans="3:3" ht="14.25" customHeight="1">
      <c r="C302" s="4"/>
    </row>
    <row r="303" spans="3:3" ht="14.25" customHeight="1">
      <c r="C303" s="4"/>
    </row>
    <row r="304" spans="3:3" ht="14.25" customHeight="1">
      <c r="C304" s="4"/>
    </row>
    <row r="305" spans="3:3" ht="14.25" customHeight="1">
      <c r="C305" s="4"/>
    </row>
    <row r="306" spans="3:3" ht="14.25" customHeight="1">
      <c r="C306" s="4"/>
    </row>
    <row r="307" spans="3:3" ht="14.25" customHeight="1">
      <c r="C307" s="4"/>
    </row>
    <row r="308" spans="3:3" ht="14.25" customHeight="1">
      <c r="C308" s="4"/>
    </row>
    <row r="309" spans="3:3" ht="14.25" customHeight="1">
      <c r="C309" s="4"/>
    </row>
    <row r="310" spans="3:3" ht="14.25" customHeight="1">
      <c r="C310" s="4"/>
    </row>
    <row r="311" spans="3:3" ht="14.25" customHeight="1">
      <c r="C311" s="4"/>
    </row>
    <row r="312" spans="3:3" ht="14.25" customHeight="1">
      <c r="C312" s="4"/>
    </row>
    <row r="313" spans="3:3" ht="14.25" customHeight="1">
      <c r="C313" s="4"/>
    </row>
    <row r="314" spans="3:3" ht="14.25" customHeight="1">
      <c r="C314" s="4"/>
    </row>
    <row r="315" spans="3:3" ht="14.25" customHeight="1">
      <c r="C315" s="4"/>
    </row>
    <row r="316" spans="3:3" ht="14.25" customHeight="1">
      <c r="C316" s="4"/>
    </row>
    <row r="317" spans="3:3" ht="14.25" customHeight="1">
      <c r="C317" s="4"/>
    </row>
    <row r="318" spans="3:3" ht="14.25" customHeight="1">
      <c r="C318" s="4"/>
    </row>
    <row r="319" spans="3:3" ht="14.25" customHeight="1">
      <c r="C319" s="4"/>
    </row>
    <row r="320" spans="3:3" ht="14.25" customHeight="1">
      <c r="C320" s="4"/>
    </row>
    <row r="321" spans="3:3" ht="14.25" customHeight="1">
      <c r="C321" s="4"/>
    </row>
    <row r="322" spans="3:3" ht="14.25" customHeight="1">
      <c r="C322" s="4"/>
    </row>
    <row r="323" spans="3:3" ht="14.25" customHeight="1">
      <c r="C323" s="4"/>
    </row>
    <row r="324" spans="3:3" ht="14.25" customHeight="1">
      <c r="C324" s="4"/>
    </row>
    <row r="325" spans="3:3" ht="14.25" customHeight="1">
      <c r="C325" s="4"/>
    </row>
    <row r="326" spans="3:3" ht="14.25" customHeight="1">
      <c r="C326" s="4"/>
    </row>
    <row r="327" spans="3:3" ht="14.25" customHeight="1">
      <c r="C327" s="4"/>
    </row>
    <row r="328" spans="3:3" ht="14.25" customHeight="1">
      <c r="C328" s="4"/>
    </row>
    <row r="329" spans="3:3" ht="14.25" customHeight="1">
      <c r="C329" s="4"/>
    </row>
    <row r="330" spans="3:3" ht="14.25" customHeight="1">
      <c r="C330" s="4"/>
    </row>
    <row r="331" spans="3:3" ht="14.25" customHeight="1">
      <c r="C331" s="4"/>
    </row>
    <row r="332" spans="3:3" ht="14.25" customHeight="1">
      <c r="C332" s="4"/>
    </row>
    <row r="333" spans="3:3" ht="14.25" customHeight="1">
      <c r="C333" s="4"/>
    </row>
    <row r="334" spans="3:3" ht="14.25" customHeight="1">
      <c r="C334" s="4"/>
    </row>
    <row r="335" spans="3:3" ht="14.25" customHeight="1">
      <c r="C335" s="4"/>
    </row>
    <row r="336" spans="3:3" ht="14.25" customHeight="1">
      <c r="C336" s="4"/>
    </row>
    <row r="337" spans="3:3" ht="14.25" customHeight="1">
      <c r="C337" s="4"/>
    </row>
    <row r="338" spans="3:3" ht="14.25" customHeight="1">
      <c r="C338" s="4"/>
    </row>
    <row r="339" spans="3:3" ht="14.25" customHeight="1">
      <c r="C339" s="4"/>
    </row>
    <row r="340" spans="3:3" ht="14.25" customHeight="1">
      <c r="C340" s="4"/>
    </row>
    <row r="341" spans="3:3" ht="14.25" customHeight="1">
      <c r="C341" s="4"/>
    </row>
    <row r="342" spans="3:3" ht="14.25" customHeight="1">
      <c r="C342" s="4"/>
    </row>
    <row r="343" spans="3:3" ht="14.25" customHeight="1">
      <c r="C343" s="4"/>
    </row>
    <row r="344" spans="3:3" ht="14.25" customHeight="1">
      <c r="C344" s="4"/>
    </row>
    <row r="345" spans="3:3" ht="14.25" customHeight="1">
      <c r="C345" s="4"/>
    </row>
    <row r="346" spans="3:3" ht="14.25" customHeight="1">
      <c r="C346" s="4"/>
    </row>
    <row r="347" spans="3:3" ht="14.25" customHeight="1">
      <c r="C347" s="4"/>
    </row>
    <row r="348" spans="3:3" ht="14.25" customHeight="1">
      <c r="C348" s="4"/>
    </row>
    <row r="349" spans="3:3" ht="14.25" customHeight="1">
      <c r="C349" s="4"/>
    </row>
    <row r="350" spans="3:3" ht="14.25" customHeight="1">
      <c r="C350" s="4"/>
    </row>
    <row r="351" spans="3:3" ht="14.25" customHeight="1">
      <c r="C351" s="4"/>
    </row>
    <row r="352" spans="3:3" ht="14.25" customHeight="1">
      <c r="C352" s="4"/>
    </row>
    <row r="353" spans="3:3" ht="14.25" customHeight="1">
      <c r="C353" s="4"/>
    </row>
    <row r="354" spans="3:3" ht="14.25" customHeight="1">
      <c r="C354" s="4"/>
    </row>
    <row r="355" spans="3:3" ht="14.25" customHeight="1">
      <c r="C355" s="4"/>
    </row>
    <row r="356" spans="3:3" ht="14.25" customHeight="1">
      <c r="C356" s="4"/>
    </row>
    <row r="357" spans="3:3" ht="14.25" customHeight="1">
      <c r="C357" s="4"/>
    </row>
    <row r="358" spans="3:3" ht="14.25" customHeight="1">
      <c r="C358" s="4"/>
    </row>
    <row r="359" spans="3:3" ht="14.25" customHeight="1">
      <c r="C359" s="4"/>
    </row>
    <row r="360" spans="3:3" ht="14.25" customHeight="1">
      <c r="C360" s="4"/>
    </row>
    <row r="361" spans="3:3" ht="14.25" customHeight="1">
      <c r="C361" s="4"/>
    </row>
    <row r="362" spans="3:3" ht="14.25" customHeight="1">
      <c r="C362" s="4"/>
    </row>
    <row r="363" spans="3:3" ht="14.25" customHeight="1">
      <c r="C363" s="4"/>
    </row>
    <row r="364" spans="3:3" ht="14.25" customHeight="1">
      <c r="C364" s="4"/>
    </row>
    <row r="365" spans="3:3" ht="14.25" customHeight="1">
      <c r="C365" s="4"/>
    </row>
    <row r="366" spans="3:3" ht="14.25" customHeight="1">
      <c r="C366" s="4"/>
    </row>
    <row r="367" spans="3:3" ht="14.25" customHeight="1">
      <c r="C367" s="4"/>
    </row>
    <row r="368" spans="3:3" ht="14.25" customHeight="1">
      <c r="C368" s="4"/>
    </row>
    <row r="369" spans="3:3" ht="14.25" customHeight="1">
      <c r="C369" s="4"/>
    </row>
    <row r="370" spans="3:3" ht="14.25" customHeight="1">
      <c r="C370" s="4"/>
    </row>
    <row r="371" spans="3:3" ht="14.25" customHeight="1">
      <c r="C371" s="4"/>
    </row>
    <row r="372" spans="3:3" ht="14.25" customHeight="1">
      <c r="C372" s="4"/>
    </row>
    <row r="373" spans="3:3" ht="14.25" customHeight="1">
      <c r="C373" s="4"/>
    </row>
    <row r="374" spans="3:3" ht="14.25" customHeight="1">
      <c r="C374" s="4"/>
    </row>
    <row r="375" spans="3:3" ht="14.25" customHeight="1">
      <c r="C375" s="4"/>
    </row>
    <row r="376" spans="3:3" ht="14.25" customHeight="1">
      <c r="C376" s="4"/>
    </row>
    <row r="377" spans="3:3" ht="14.25" customHeight="1">
      <c r="C377" s="4"/>
    </row>
    <row r="378" spans="3:3" ht="14.25" customHeight="1">
      <c r="C378" s="4"/>
    </row>
    <row r="379" spans="3:3" ht="14.25" customHeight="1">
      <c r="C379" s="4"/>
    </row>
    <row r="380" spans="3:3" ht="14.25" customHeight="1">
      <c r="C380" s="4"/>
    </row>
    <row r="381" spans="3:3" ht="14.25" customHeight="1">
      <c r="C381" s="4"/>
    </row>
    <row r="382" spans="3:3" ht="14.25" customHeight="1">
      <c r="C382" s="4"/>
    </row>
    <row r="383" spans="3:3" ht="14.25" customHeight="1">
      <c r="C383" s="4"/>
    </row>
    <row r="384" spans="3:3" ht="14.25" customHeight="1">
      <c r="C384" s="4"/>
    </row>
    <row r="385" spans="3:3" ht="14.25" customHeight="1">
      <c r="C385" s="4"/>
    </row>
    <row r="386" spans="3:3" ht="14.25" customHeight="1">
      <c r="C386" s="4"/>
    </row>
    <row r="387" spans="3:3" ht="14.25" customHeight="1">
      <c r="C387" s="4"/>
    </row>
    <row r="388" spans="3:3" ht="14.25" customHeight="1">
      <c r="C388" s="4"/>
    </row>
    <row r="389" spans="3:3" ht="14.25" customHeight="1">
      <c r="C389" s="4"/>
    </row>
    <row r="390" spans="3:3" ht="14.25" customHeight="1">
      <c r="C390" s="4"/>
    </row>
    <row r="391" spans="3:3" ht="14.25" customHeight="1">
      <c r="C391" s="4"/>
    </row>
    <row r="392" spans="3:3" ht="14.25" customHeight="1">
      <c r="C392" s="4"/>
    </row>
    <row r="393" spans="3:3" ht="14.25" customHeight="1">
      <c r="C393" s="4"/>
    </row>
    <row r="394" spans="3:3" ht="14.25" customHeight="1">
      <c r="C394" s="4"/>
    </row>
    <row r="395" spans="3:3" ht="14.25" customHeight="1">
      <c r="C395" s="4"/>
    </row>
    <row r="396" spans="3:3" ht="14.25" customHeight="1">
      <c r="C396" s="4"/>
    </row>
    <row r="397" spans="3:3" ht="14.25" customHeight="1">
      <c r="C397" s="4"/>
    </row>
    <row r="398" spans="3:3" ht="14.25" customHeight="1">
      <c r="C398" s="4"/>
    </row>
    <row r="399" spans="3:3" ht="14.25" customHeight="1">
      <c r="C399" s="4"/>
    </row>
    <row r="400" spans="3:3" ht="14.25" customHeight="1">
      <c r="C400" s="4"/>
    </row>
    <row r="401" spans="3:3" ht="14.25" customHeight="1">
      <c r="C401" s="4"/>
    </row>
    <row r="402" spans="3:3" ht="14.25" customHeight="1">
      <c r="C402" s="4"/>
    </row>
    <row r="403" spans="3:3" ht="14.25" customHeight="1">
      <c r="C403" s="4"/>
    </row>
    <row r="404" spans="3:3" ht="14.25" customHeight="1">
      <c r="C404" s="4"/>
    </row>
    <row r="405" spans="3:3" ht="14.25" customHeight="1">
      <c r="C405" s="4"/>
    </row>
    <row r="406" spans="3:3" ht="14.25" customHeight="1">
      <c r="C406" s="4"/>
    </row>
    <row r="407" spans="3:3" ht="14.25" customHeight="1">
      <c r="C407" s="4"/>
    </row>
    <row r="408" spans="3:3" ht="14.25" customHeight="1">
      <c r="C408" s="4"/>
    </row>
    <row r="409" spans="3:3" ht="14.25" customHeight="1">
      <c r="C409" s="4"/>
    </row>
    <row r="410" spans="3:3" ht="14.25" customHeight="1">
      <c r="C410" s="4"/>
    </row>
    <row r="411" spans="3:3" ht="14.25" customHeight="1">
      <c r="C411" s="4"/>
    </row>
    <row r="412" spans="3:3" ht="14.25" customHeight="1">
      <c r="C412" s="4"/>
    </row>
    <row r="413" spans="3:3" ht="14.25" customHeight="1">
      <c r="C413" s="4"/>
    </row>
    <row r="414" spans="3:3" ht="14.25" customHeight="1">
      <c r="C414" s="4"/>
    </row>
    <row r="415" spans="3:3" ht="14.25" customHeight="1">
      <c r="C415" s="4"/>
    </row>
    <row r="416" spans="3:3" ht="14.25" customHeight="1">
      <c r="C416" s="4"/>
    </row>
    <row r="417" spans="3:3" ht="14.25" customHeight="1">
      <c r="C417" s="4"/>
    </row>
    <row r="418" spans="3:3" ht="14.25" customHeight="1">
      <c r="C418" s="4"/>
    </row>
    <row r="419" spans="3:3" ht="14.25" customHeight="1">
      <c r="C419" s="4"/>
    </row>
    <row r="420" spans="3:3" ht="14.25" customHeight="1">
      <c r="C420" s="4"/>
    </row>
    <row r="421" spans="3:3" ht="14.25" customHeight="1">
      <c r="C421" s="4"/>
    </row>
    <row r="422" spans="3:3" ht="14.25" customHeight="1">
      <c r="C422" s="4"/>
    </row>
    <row r="423" spans="3:3" ht="14.25" customHeight="1">
      <c r="C423" s="4"/>
    </row>
    <row r="424" spans="3:3" ht="14.25" customHeight="1">
      <c r="C424" s="4"/>
    </row>
    <row r="425" spans="3:3" ht="14.25" customHeight="1">
      <c r="C425" s="4"/>
    </row>
    <row r="426" spans="3:3" ht="14.25" customHeight="1">
      <c r="C426" s="4"/>
    </row>
    <row r="427" spans="3:3" ht="14.25" customHeight="1">
      <c r="C427" s="4"/>
    </row>
    <row r="428" spans="3:3" ht="14.25" customHeight="1">
      <c r="C428" s="4"/>
    </row>
    <row r="429" spans="3:3" ht="14.25" customHeight="1">
      <c r="C429" s="4"/>
    </row>
    <row r="430" spans="3:3" ht="14.25" customHeight="1">
      <c r="C430" s="4"/>
    </row>
    <row r="431" spans="3:3" ht="14.25" customHeight="1">
      <c r="C431" s="4"/>
    </row>
    <row r="432" spans="3:3" ht="14.25" customHeight="1">
      <c r="C432" s="4"/>
    </row>
    <row r="433" spans="3:3" ht="14.25" customHeight="1">
      <c r="C433" s="4"/>
    </row>
    <row r="434" spans="3:3" ht="14.25" customHeight="1">
      <c r="C434" s="4"/>
    </row>
    <row r="435" spans="3:3" ht="14.25" customHeight="1">
      <c r="C435" s="4"/>
    </row>
    <row r="436" spans="3:3" ht="14.25" customHeight="1">
      <c r="C436" s="4"/>
    </row>
    <row r="437" spans="3:3" ht="14.25" customHeight="1">
      <c r="C437" s="4"/>
    </row>
    <row r="438" spans="3:3" ht="14.25" customHeight="1">
      <c r="C438" s="4"/>
    </row>
    <row r="439" spans="3:3" ht="14.25" customHeight="1">
      <c r="C439" s="4"/>
    </row>
    <row r="440" spans="3:3" ht="14.25" customHeight="1">
      <c r="C440" s="4"/>
    </row>
    <row r="441" spans="3:3" ht="14.25" customHeight="1">
      <c r="C441" s="4"/>
    </row>
    <row r="442" spans="3:3" ht="14.25" customHeight="1">
      <c r="C442" s="4"/>
    </row>
    <row r="443" spans="3:3" ht="14.25" customHeight="1">
      <c r="C443" s="4"/>
    </row>
    <row r="444" spans="3:3" ht="14.25" customHeight="1">
      <c r="C444" s="4"/>
    </row>
    <row r="445" spans="3:3" ht="14.25" customHeight="1">
      <c r="C445" s="4"/>
    </row>
    <row r="446" spans="3:3" ht="14.25" customHeight="1">
      <c r="C446" s="4"/>
    </row>
    <row r="447" spans="3:3" ht="14.25" customHeight="1">
      <c r="C447" s="4"/>
    </row>
    <row r="448" spans="3:3" ht="14.25" customHeight="1">
      <c r="C448" s="4"/>
    </row>
    <row r="449" spans="3:3" ht="14.25" customHeight="1">
      <c r="C449" s="4"/>
    </row>
    <row r="450" spans="3:3" ht="14.25" customHeight="1">
      <c r="C450" s="4"/>
    </row>
    <row r="451" spans="3:3" ht="14.25" customHeight="1">
      <c r="C451" s="4"/>
    </row>
    <row r="452" spans="3:3" ht="14.25" customHeight="1">
      <c r="C452" s="4"/>
    </row>
    <row r="453" spans="3:3" ht="14.25" customHeight="1">
      <c r="C453" s="4"/>
    </row>
    <row r="454" spans="3:3" ht="14.25" customHeight="1">
      <c r="C454" s="4"/>
    </row>
    <row r="455" spans="3:3" ht="14.25" customHeight="1">
      <c r="C455" s="4"/>
    </row>
    <row r="456" spans="3:3" ht="14.25" customHeight="1">
      <c r="C456" s="4"/>
    </row>
    <row r="457" spans="3:3" ht="14.25" customHeight="1">
      <c r="C457" s="4"/>
    </row>
    <row r="458" spans="3:3" ht="14.25" customHeight="1">
      <c r="C458" s="4"/>
    </row>
    <row r="459" spans="3:3" ht="14.25" customHeight="1">
      <c r="C459" s="4"/>
    </row>
    <row r="460" spans="3:3" ht="14.25" customHeight="1">
      <c r="C460" s="4"/>
    </row>
    <row r="461" spans="3:3" ht="14.25" customHeight="1">
      <c r="C461" s="4"/>
    </row>
    <row r="462" spans="3:3" ht="14.25" customHeight="1">
      <c r="C462" s="4"/>
    </row>
    <row r="463" spans="3:3" ht="14.25" customHeight="1">
      <c r="C463" s="4"/>
    </row>
    <row r="464" spans="3:3" ht="14.25" customHeight="1">
      <c r="C464" s="4"/>
    </row>
    <row r="465" spans="3:3" ht="14.25" customHeight="1">
      <c r="C465" s="4"/>
    </row>
    <row r="466" spans="3:3" ht="14.25" customHeight="1">
      <c r="C466" s="4"/>
    </row>
    <row r="467" spans="3:3" ht="14.25" customHeight="1">
      <c r="C467" s="4"/>
    </row>
    <row r="468" spans="3:3" ht="14.25" customHeight="1">
      <c r="C468" s="4"/>
    </row>
    <row r="469" spans="3:3" ht="14.25" customHeight="1">
      <c r="C469" s="4"/>
    </row>
    <row r="470" spans="3:3" ht="14.25" customHeight="1">
      <c r="C470" s="4"/>
    </row>
    <row r="471" spans="3:3" ht="14.25" customHeight="1">
      <c r="C471" s="4"/>
    </row>
    <row r="472" spans="3:3" ht="14.25" customHeight="1">
      <c r="C472" s="4"/>
    </row>
    <row r="473" spans="3:3" ht="14.25" customHeight="1">
      <c r="C473" s="4"/>
    </row>
    <row r="474" spans="3:3" ht="14.25" customHeight="1">
      <c r="C474" s="4"/>
    </row>
    <row r="475" spans="3:3" ht="14.25" customHeight="1">
      <c r="C475" s="4"/>
    </row>
    <row r="476" spans="3:3" ht="14.25" customHeight="1">
      <c r="C476" s="4"/>
    </row>
    <row r="477" spans="3:3" ht="14.25" customHeight="1">
      <c r="C477" s="4"/>
    </row>
    <row r="478" spans="3:3" ht="14.25" customHeight="1">
      <c r="C478" s="4"/>
    </row>
    <row r="479" spans="3:3" ht="14.25" customHeight="1">
      <c r="C479" s="4"/>
    </row>
    <row r="480" spans="3:3" ht="14.25" customHeight="1">
      <c r="C480" s="4"/>
    </row>
    <row r="481" spans="3:3" ht="14.25" customHeight="1">
      <c r="C481" s="4"/>
    </row>
    <row r="482" spans="3:3" ht="14.25" customHeight="1">
      <c r="C482" s="4"/>
    </row>
    <row r="483" spans="3:3" ht="14.25" customHeight="1">
      <c r="C483" s="4"/>
    </row>
    <row r="484" spans="3:3" ht="14.25" customHeight="1">
      <c r="C484" s="4"/>
    </row>
    <row r="485" spans="3:3" ht="14.25" customHeight="1">
      <c r="C485" s="4"/>
    </row>
    <row r="486" spans="3:3" ht="14.25" customHeight="1">
      <c r="C486" s="4"/>
    </row>
    <row r="487" spans="3:3" ht="14.25" customHeight="1">
      <c r="C487" s="4"/>
    </row>
    <row r="488" spans="3:3" ht="14.25" customHeight="1">
      <c r="C488" s="4"/>
    </row>
    <row r="489" spans="3:3" ht="14.25" customHeight="1">
      <c r="C489" s="4"/>
    </row>
    <row r="490" spans="3:3" ht="14.25" customHeight="1">
      <c r="C490" s="4"/>
    </row>
    <row r="491" spans="3:3" ht="14.25" customHeight="1">
      <c r="C491" s="4"/>
    </row>
    <row r="492" spans="3:3" ht="14.25" customHeight="1">
      <c r="C492" s="4"/>
    </row>
    <row r="493" spans="3:3" ht="14.25" customHeight="1">
      <c r="C493" s="4"/>
    </row>
    <row r="494" spans="3:3" ht="14.25" customHeight="1">
      <c r="C494" s="4"/>
    </row>
    <row r="495" spans="3:3" ht="14.25" customHeight="1">
      <c r="C495" s="4"/>
    </row>
    <row r="496" spans="3:3" ht="14.25" customHeight="1">
      <c r="C496" s="4"/>
    </row>
    <row r="497" spans="3:3" ht="14.25" customHeight="1">
      <c r="C497" s="4"/>
    </row>
    <row r="498" spans="3:3" ht="14.25" customHeight="1">
      <c r="C498" s="4"/>
    </row>
    <row r="499" spans="3:3" ht="14.25" customHeight="1">
      <c r="C499" s="4"/>
    </row>
    <row r="500" spans="3:3" ht="14.25" customHeight="1">
      <c r="C500" s="4"/>
    </row>
    <row r="501" spans="3:3" ht="14.25" customHeight="1">
      <c r="C501" s="4"/>
    </row>
    <row r="502" spans="3:3" ht="14.25" customHeight="1">
      <c r="C502" s="4"/>
    </row>
    <row r="503" spans="3:3" ht="14.25" customHeight="1">
      <c r="C503" s="4"/>
    </row>
    <row r="504" spans="3:3" ht="14.25" customHeight="1">
      <c r="C504" s="4"/>
    </row>
    <row r="505" spans="3:3" ht="14.25" customHeight="1">
      <c r="C505" s="4"/>
    </row>
    <row r="506" spans="3:3" ht="14.25" customHeight="1">
      <c r="C506" s="4"/>
    </row>
    <row r="507" spans="3:3" ht="14.25" customHeight="1">
      <c r="C507" s="4"/>
    </row>
    <row r="508" spans="3:3" ht="14.25" customHeight="1">
      <c r="C508" s="4"/>
    </row>
    <row r="509" spans="3:3" ht="14.25" customHeight="1">
      <c r="C509" s="4"/>
    </row>
    <row r="510" spans="3:3" ht="14.25" customHeight="1">
      <c r="C510" s="4"/>
    </row>
    <row r="511" spans="3:3" ht="14.25" customHeight="1">
      <c r="C511" s="4"/>
    </row>
    <row r="512" spans="3:3" ht="14.25" customHeight="1">
      <c r="C512" s="4"/>
    </row>
    <row r="513" spans="3:3" ht="14.25" customHeight="1">
      <c r="C513" s="4"/>
    </row>
    <row r="514" spans="3:3" ht="14.25" customHeight="1">
      <c r="C514" s="4"/>
    </row>
    <row r="515" spans="3:3" ht="14.25" customHeight="1">
      <c r="C515" s="4"/>
    </row>
    <row r="516" spans="3:3" ht="14.25" customHeight="1">
      <c r="C516" s="4"/>
    </row>
    <row r="517" spans="3:3" ht="14.25" customHeight="1">
      <c r="C517" s="4"/>
    </row>
    <row r="518" spans="3:3" ht="14.25" customHeight="1">
      <c r="C518" s="4"/>
    </row>
    <row r="519" spans="3:3" ht="14.25" customHeight="1">
      <c r="C519" s="4"/>
    </row>
    <row r="520" spans="3:3" ht="14.25" customHeight="1">
      <c r="C520" s="4"/>
    </row>
    <row r="521" spans="3:3" ht="14.25" customHeight="1">
      <c r="C521" s="4"/>
    </row>
    <row r="522" spans="3:3" ht="14.25" customHeight="1">
      <c r="C522" s="4"/>
    </row>
    <row r="523" spans="3:3" ht="14.25" customHeight="1">
      <c r="C523" s="4"/>
    </row>
    <row r="524" spans="3:3" ht="14.25" customHeight="1">
      <c r="C524" s="4"/>
    </row>
    <row r="525" spans="3:3" ht="14.25" customHeight="1">
      <c r="C525" s="4"/>
    </row>
    <row r="526" spans="3:3" ht="14.25" customHeight="1">
      <c r="C526" s="4"/>
    </row>
    <row r="527" spans="3:3" ht="14.25" customHeight="1">
      <c r="C527" s="4"/>
    </row>
    <row r="528" spans="3:3" ht="14.25" customHeight="1">
      <c r="C528" s="4"/>
    </row>
    <row r="529" spans="3:3" ht="14.25" customHeight="1">
      <c r="C529" s="4"/>
    </row>
    <row r="530" spans="3:3" ht="14.25" customHeight="1">
      <c r="C530" s="4"/>
    </row>
    <row r="531" spans="3:3" ht="14.25" customHeight="1">
      <c r="C531" s="4"/>
    </row>
    <row r="532" spans="3:3" ht="14.25" customHeight="1">
      <c r="C532" s="4"/>
    </row>
    <row r="533" spans="3:3" ht="14.25" customHeight="1">
      <c r="C533" s="4"/>
    </row>
    <row r="534" spans="3:3" ht="14.25" customHeight="1">
      <c r="C534" s="4"/>
    </row>
    <row r="535" spans="3:3" ht="14.25" customHeight="1">
      <c r="C535" s="4"/>
    </row>
    <row r="536" spans="3:3" ht="14.25" customHeight="1">
      <c r="C536" s="4"/>
    </row>
    <row r="537" spans="3:3" ht="14.25" customHeight="1">
      <c r="C537" s="4"/>
    </row>
    <row r="538" spans="3:3" ht="14.25" customHeight="1">
      <c r="C538" s="4"/>
    </row>
    <row r="539" spans="3:3" ht="14.25" customHeight="1">
      <c r="C539" s="4"/>
    </row>
    <row r="540" spans="3:3" ht="14.25" customHeight="1">
      <c r="C540" s="4"/>
    </row>
    <row r="541" spans="3:3" ht="14.25" customHeight="1">
      <c r="C541" s="4"/>
    </row>
    <row r="542" spans="3:3" ht="14.25" customHeight="1">
      <c r="C542" s="4"/>
    </row>
    <row r="543" spans="3:3" ht="14.25" customHeight="1">
      <c r="C543" s="4"/>
    </row>
    <row r="544" spans="3:3" ht="14.25" customHeight="1">
      <c r="C544" s="4"/>
    </row>
    <row r="545" spans="3:3" ht="14.25" customHeight="1">
      <c r="C545" s="4"/>
    </row>
    <row r="546" spans="3:3" ht="14.25" customHeight="1">
      <c r="C546" s="4"/>
    </row>
    <row r="547" spans="3:3" ht="14.25" customHeight="1">
      <c r="C547" s="4"/>
    </row>
    <row r="548" spans="3:3" ht="14.25" customHeight="1">
      <c r="C548" s="4"/>
    </row>
    <row r="549" spans="3:3" ht="14.25" customHeight="1">
      <c r="C549" s="4"/>
    </row>
    <row r="550" spans="3:3" ht="14.25" customHeight="1">
      <c r="C550" s="4"/>
    </row>
    <row r="551" spans="3:3" ht="14.25" customHeight="1">
      <c r="C551" s="4"/>
    </row>
    <row r="552" spans="3:3" ht="14.25" customHeight="1">
      <c r="C552" s="4"/>
    </row>
    <row r="553" spans="3:3" ht="14.25" customHeight="1">
      <c r="C553" s="4"/>
    </row>
    <row r="554" spans="3:3" ht="14.25" customHeight="1">
      <c r="C554" s="4"/>
    </row>
    <row r="555" spans="3:3" ht="14.25" customHeight="1">
      <c r="C555" s="4"/>
    </row>
    <row r="556" spans="3:3" ht="14.25" customHeight="1">
      <c r="C556" s="4"/>
    </row>
    <row r="557" spans="3:3" ht="14.25" customHeight="1">
      <c r="C557" s="4"/>
    </row>
    <row r="558" spans="3:3" ht="14.25" customHeight="1">
      <c r="C558" s="4"/>
    </row>
    <row r="559" spans="3:3" ht="14.25" customHeight="1">
      <c r="C559" s="4"/>
    </row>
    <row r="560" spans="3:3" ht="14.25" customHeight="1">
      <c r="C560" s="4"/>
    </row>
    <row r="561" spans="3:3" ht="14.25" customHeight="1">
      <c r="C561" s="4"/>
    </row>
    <row r="562" spans="3:3" ht="14.25" customHeight="1">
      <c r="C562" s="4"/>
    </row>
    <row r="563" spans="3:3" ht="14.25" customHeight="1">
      <c r="C563" s="4"/>
    </row>
    <row r="564" spans="3:3" ht="14.25" customHeight="1">
      <c r="C564" s="4"/>
    </row>
    <row r="565" spans="3:3" ht="14.25" customHeight="1">
      <c r="C565" s="4"/>
    </row>
    <row r="566" spans="3:3" ht="14.25" customHeight="1">
      <c r="C566" s="4"/>
    </row>
    <row r="567" spans="3:3" ht="14.25" customHeight="1">
      <c r="C567" s="4"/>
    </row>
    <row r="568" spans="3:3" ht="14.25" customHeight="1">
      <c r="C568" s="4"/>
    </row>
    <row r="569" spans="3:3" ht="14.25" customHeight="1">
      <c r="C569" s="4"/>
    </row>
    <row r="570" spans="3:3" ht="14.25" customHeight="1">
      <c r="C570" s="4"/>
    </row>
    <row r="571" spans="3:3" ht="14.25" customHeight="1">
      <c r="C571" s="4"/>
    </row>
    <row r="572" spans="3:3" ht="14.25" customHeight="1">
      <c r="C572" s="4"/>
    </row>
    <row r="573" spans="3:3" ht="14.25" customHeight="1">
      <c r="C573" s="4"/>
    </row>
    <row r="574" spans="3:3" ht="14.25" customHeight="1">
      <c r="C574" s="4"/>
    </row>
    <row r="575" spans="3:3" ht="14.25" customHeight="1">
      <c r="C575" s="4"/>
    </row>
    <row r="576" spans="3:3" ht="14.25" customHeight="1">
      <c r="C576" s="4"/>
    </row>
    <row r="577" spans="3:3" ht="14.25" customHeight="1">
      <c r="C577" s="4"/>
    </row>
    <row r="578" spans="3:3" ht="14.25" customHeight="1">
      <c r="C578" s="4"/>
    </row>
    <row r="579" spans="3:3" ht="14.25" customHeight="1">
      <c r="C579" s="4"/>
    </row>
    <row r="580" spans="3:3" ht="14.25" customHeight="1">
      <c r="C580" s="4"/>
    </row>
    <row r="581" spans="3:3" ht="14.25" customHeight="1">
      <c r="C581" s="4"/>
    </row>
    <row r="582" spans="3:3" ht="14.25" customHeight="1">
      <c r="C582" s="4"/>
    </row>
    <row r="583" spans="3:3" ht="14.25" customHeight="1">
      <c r="C583" s="4"/>
    </row>
    <row r="584" spans="3:3" ht="14.25" customHeight="1">
      <c r="C584" s="4"/>
    </row>
    <row r="585" spans="3:3" ht="14.25" customHeight="1">
      <c r="C585" s="4"/>
    </row>
    <row r="586" spans="3:3" ht="14.25" customHeight="1">
      <c r="C586" s="4"/>
    </row>
    <row r="587" spans="3:3" ht="14.25" customHeight="1">
      <c r="C587" s="4"/>
    </row>
    <row r="588" spans="3:3" ht="14.25" customHeight="1">
      <c r="C588" s="4"/>
    </row>
    <row r="589" spans="3:3" ht="14.25" customHeight="1">
      <c r="C589" s="4"/>
    </row>
    <row r="590" spans="3:3" ht="14.25" customHeight="1">
      <c r="C590" s="4"/>
    </row>
    <row r="591" spans="3:3" ht="14.25" customHeight="1">
      <c r="C591" s="4"/>
    </row>
    <row r="592" spans="3:3" ht="14.25" customHeight="1">
      <c r="C592" s="4"/>
    </row>
    <row r="593" spans="3:3" ht="14.25" customHeight="1">
      <c r="C593" s="4"/>
    </row>
    <row r="594" spans="3:3" ht="14.25" customHeight="1">
      <c r="C594" s="4"/>
    </row>
    <row r="595" spans="3:3" ht="14.25" customHeight="1">
      <c r="C595" s="4"/>
    </row>
    <row r="596" spans="3:3" ht="14.25" customHeight="1">
      <c r="C596" s="4"/>
    </row>
    <row r="597" spans="3:3" ht="14.25" customHeight="1">
      <c r="C597" s="4"/>
    </row>
    <row r="598" spans="3:3" ht="14.25" customHeight="1">
      <c r="C598" s="4"/>
    </row>
    <row r="599" spans="3:3" ht="14.25" customHeight="1">
      <c r="C599" s="4"/>
    </row>
    <row r="600" spans="3:3" ht="14.25" customHeight="1">
      <c r="C600" s="4"/>
    </row>
    <row r="601" spans="3:3" ht="14.25" customHeight="1">
      <c r="C601" s="4"/>
    </row>
    <row r="602" spans="3:3" ht="14.25" customHeight="1">
      <c r="C602" s="4"/>
    </row>
    <row r="603" spans="3:3" ht="14.25" customHeight="1">
      <c r="C603" s="4"/>
    </row>
    <row r="604" spans="3:3" ht="14.25" customHeight="1">
      <c r="C604" s="4"/>
    </row>
    <row r="605" spans="3:3" ht="14.25" customHeight="1">
      <c r="C605" s="4"/>
    </row>
    <row r="606" spans="3:3" ht="14.25" customHeight="1">
      <c r="C606" s="4"/>
    </row>
    <row r="607" spans="3:3" ht="14.25" customHeight="1">
      <c r="C607" s="4"/>
    </row>
    <row r="608" spans="3:3" ht="14.25" customHeight="1">
      <c r="C608" s="4"/>
    </row>
    <row r="609" spans="3:3" ht="14.25" customHeight="1">
      <c r="C609" s="4"/>
    </row>
    <row r="610" spans="3:3" ht="14.25" customHeight="1">
      <c r="C610" s="4"/>
    </row>
    <row r="611" spans="3:3" ht="14.25" customHeight="1">
      <c r="C611" s="4"/>
    </row>
    <row r="612" spans="3:3" ht="14.25" customHeight="1">
      <c r="C612" s="4"/>
    </row>
    <row r="613" spans="3:3" ht="14.25" customHeight="1">
      <c r="C613" s="4"/>
    </row>
    <row r="614" spans="3:3" ht="14.25" customHeight="1">
      <c r="C614" s="4"/>
    </row>
    <row r="615" spans="3:3" ht="14.25" customHeight="1">
      <c r="C615" s="4"/>
    </row>
    <row r="616" spans="3:3" ht="14.25" customHeight="1">
      <c r="C616" s="4"/>
    </row>
    <row r="617" spans="3:3" ht="14.25" customHeight="1">
      <c r="C617" s="4"/>
    </row>
    <row r="618" spans="3:3" ht="14.25" customHeight="1">
      <c r="C618" s="4"/>
    </row>
    <row r="619" spans="3:3" ht="14.25" customHeight="1">
      <c r="C619" s="4"/>
    </row>
    <row r="620" spans="3:3" ht="14.25" customHeight="1">
      <c r="C620" s="4"/>
    </row>
    <row r="621" spans="3:3" ht="14.25" customHeight="1">
      <c r="C621" s="4"/>
    </row>
    <row r="622" spans="3:3" ht="14.25" customHeight="1">
      <c r="C622" s="4"/>
    </row>
    <row r="623" spans="3:3" ht="14.25" customHeight="1">
      <c r="C623" s="4"/>
    </row>
    <row r="624" spans="3:3" ht="14.25" customHeight="1">
      <c r="C624" s="4"/>
    </row>
    <row r="625" spans="3:3" ht="14.25" customHeight="1">
      <c r="C625" s="4"/>
    </row>
    <row r="626" spans="3:3" ht="14.25" customHeight="1">
      <c r="C626" s="4"/>
    </row>
    <row r="627" spans="3:3" ht="14.25" customHeight="1">
      <c r="C627" s="4"/>
    </row>
    <row r="628" spans="3:3" ht="14.25" customHeight="1">
      <c r="C628" s="4"/>
    </row>
    <row r="629" spans="3:3" ht="14.25" customHeight="1">
      <c r="C629" s="4"/>
    </row>
    <row r="630" spans="3:3" ht="14.25" customHeight="1">
      <c r="C630" s="4"/>
    </row>
    <row r="631" spans="3:3" ht="14.25" customHeight="1">
      <c r="C631" s="4"/>
    </row>
    <row r="632" spans="3:3" ht="14.25" customHeight="1">
      <c r="C632" s="4"/>
    </row>
    <row r="633" spans="3:3" ht="14.25" customHeight="1">
      <c r="C633" s="4"/>
    </row>
    <row r="634" spans="3:3" ht="14.25" customHeight="1">
      <c r="C634" s="4"/>
    </row>
    <row r="635" spans="3:3" ht="14.25" customHeight="1">
      <c r="C635" s="4"/>
    </row>
    <row r="636" spans="3:3" ht="14.25" customHeight="1">
      <c r="C636" s="4"/>
    </row>
    <row r="637" spans="3:3" ht="14.25" customHeight="1">
      <c r="C637" s="4"/>
    </row>
    <row r="638" spans="3:3" ht="14.25" customHeight="1">
      <c r="C638" s="4"/>
    </row>
    <row r="639" spans="3:3" ht="14.25" customHeight="1">
      <c r="C639" s="4"/>
    </row>
    <row r="640" spans="3:3" ht="14.25" customHeight="1">
      <c r="C640" s="4"/>
    </row>
    <row r="641" spans="3:3" ht="14.25" customHeight="1">
      <c r="C641" s="4"/>
    </row>
    <row r="642" spans="3:3" ht="14.25" customHeight="1">
      <c r="C642" s="4"/>
    </row>
    <row r="643" spans="3:3" ht="14.25" customHeight="1">
      <c r="C643" s="4"/>
    </row>
    <row r="644" spans="3:3" ht="14.25" customHeight="1">
      <c r="C644" s="4"/>
    </row>
    <row r="645" spans="3:3" ht="14.25" customHeight="1">
      <c r="C645" s="4"/>
    </row>
    <row r="646" spans="3:3" ht="14.25" customHeight="1">
      <c r="C646" s="4"/>
    </row>
    <row r="647" spans="3:3" ht="14.25" customHeight="1">
      <c r="C647" s="4"/>
    </row>
    <row r="648" spans="3:3" ht="14.25" customHeight="1">
      <c r="C648" s="4"/>
    </row>
    <row r="649" spans="3:3" ht="14.25" customHeight="1">
      <c r="C649" s="4"/>
    </row>
    <row r="650" spans="3:3" ht="14.25" customHeight="1">
      <c r="C650" s="4"/>
    </row>
    <row r="651" spans="3:3" ht="14.25" customHeight="1">
      <c r="C651" s="4"/>
    </row>
    <row r="652" spans="3:3" ht="14.25" customHeight="1">
      <c r="C652" s="4"/>
    </row>
    <row r="653" spans="3:3" ht="14.25" customHeight="1">
      <c r="C653" s="4"/>
    </row>
    <row r="654" spans="3:3" ht="14.25" customHeight="1">
      <c r="C654" s="4"/>
    </row>
    <row r="655" spans="3:3" ht="14.25" customHeight="1">
      <c r="C655" s="4"/>
    </row>
    <row r="656" spans="3:3" ht="14.25" customHeight="1">
      <c r="C656" s="4"/>
    </row>
    <row r="657" spans="3:3" ht="14.25" customHeight="1">
      <c r="C657" s="4"/>
    </row>
    <row r="658" spans="3:3" ht="14.25" customHeight="1">
      <c r="C658" s="4"/>
    </row>
    <row r="659" spans="3:3" ht="14.25" customHeight="1">
      <c r="C659" s="4"/>
    </row>
    <row r="660" spans="3:3" ht="14.25" customHeight="1">
      <c r="C660" s="4"/>
    </row>
    <row r="661" spans="3:3" ht="14.25" customHeight="1">
      <c r="C661" s="4"/>
    </row>
    <row r="662" spans="3:3" ht="14.25" customHeight="1">
      <c r="C662" s="4"/>
    </row>
    <row r="663" spans="3:3" ht="14.25" customHeight="1">
      <c r="C663" s="4"/>
    </row>
    <row r="664" spans="3:3" ht="14.25" customHeight="1">
      <c r="C664" s="4"/>
    </row>
    <row r="665" spans="3:3" ht="14.25" customHeight="1">
      <c r="C665" s="4"/>
    </row>
    <row r="666" spans="3:3" ht="14.25" customHeight="1">
      <c r="C666" s="4"/>
    </row>
    <row r="667" spans="3:3" ht="14.25" customHeight="1">
      <c r="C667" s="4"/>
    </row>
    <row r="668" spans="3:3" ht="14.25" customHeight="1">
      <c r="C668" s="4"/>
    </row>
    <row r="669" spans="3:3" ht="14.25" customHeight="1">
      <c r="C669" s="4"/>
    </row>
    <row r="670" spans="3:3" ht="14.25" customHeight="1">
      <c r="C670" s="4"/>
    </row>
    <row r="671" spans="3:3" ht="14.25" customHeight="1">
      <c r="C671" s="4"/>
    </row>
    <row r="672" spans="3:3" ht="14.25" customHeight="1">
      <c r="C672" s="4"/>
    </row>
    <row r="673" spans="3:3" ht="14.25" customHeight="1">
      <c r="C673" s="4"/>
    </row>
    <row r="674" spans="3:3" ht="14.25" customHeight="1">
      <c r="C674" s="4"/>
    </row>
    <row r="675" spans="3:3" ht="14.25" customHeight="1">
      <c r="C675" s="4"/>
    </row>
    <row r="676" spans="3:3" ht="14.25" customHeight="1">
      <c r="C676" s="4"/>
    </row>
    <row r="677" spans="3:3" ht="14.25" customHeight="1">
      <c r="C677" s="4"/>
    </row>
    <row r="678" spans="3:3" ht="14.25" customHeight="1">
      <c r="C678" s="4"/>
    </row>
    <row r="679" spans="3:3" ht="14.25" customHeight="1">
      <c r="C679" s="4"/>
    </row>
    <row r="680" spans="3:3" ht="14.25" customHeight="1">
      <c r="C680" s="4"/>
    </row>
    <row r="681" spans="3:3" ht="14.25" customHeight="1">
      <c r="C681" s="4"/>
    </row>
    <row r="682" spans="3:3" ht="14.25" customHeight="1">
      <c r="C682" s="4"/>
    </row>
    <row r="683" spans="3:3" ht="14.25" customHeight="1">
      <c r="C683" s="4"/>
    </row>
    <row r="684" spans="3:3" ht="14.25" customHeight="1">
      <c r="C684" s="4"/>
    </row>
    <row r="685" spans="3:3" ht="14.25" customHeight="1">
      <c r="C685" s="4"/>
    </row>
    <row r="686" spans="3:3" ht="14.25" customHeight="1">
      <c r="C686" s="4"/>
    </row>
    <row r="687" spans="3:3" ht="14.25" customHeight="1">
      <c r="C687" s="4"/>
    </row>
    <row r="688" spans="3:3" ht="14.25" customHeight="1">
      <c r="C688" s="4"/>
    </row>
    <row r="689" spans="3:3" ht="14.25" customHeight="1">
      <c r="C689" s="4"/>
    </row>
    <row r="690" spans="3:3" ht="14.25" customHeight="1">
      <c r="C690" s="4"/>
    </row>
    <row r="691" spans="3:3" ht="14.25" customHeight="1">
      <c r="C691" s="4"/>
    </row>
    <row r="692" spans="3:3" ht="14.25" customHeight="1">
      <c r="C692" s="4"/>
    </row>
    <row r="693" spans="3:3" ht="14.25" customHeight="1">
      <c r="C693" s="4"/>
    </row>
    <row r="694" spans="3:3" ht="14.25" customHeight="1">
      <c r="C694" s="4"/>
    </row>
    <row r="695" spans="3:3" ht="14.25" customHeight="1">
      <c r="C695" s="4"/>
    </row>
    <row r="696" spans="3:3" ht="14.25" customHeight="1">
      <c r="C696" s="4"/>
    </row>
    <row r="697" spans="3:3" ht="14.25" customHeight="1">
      <c r="C697" s="4"/>
    </row>
    <row r="698" spans="3:3" ht="14.25" customHeight="1">
      <c r="C698" s="4"/>
    </row>
    <row r="699" spans="3:3" ht="14.25" customHeight="1">
      <c r="C699" s="4"/>
    </row>
    <row r="700" spans="3:3" ht="14.25" customHeight="1">
      <c r="C700" s="4"/>
    </row>
    <row r="701" spans="3:3" ht="14.25" customHeight="1">
      <c r="C701" s="4"/>
    </row>
    <row r="702" spans="3:3" ht="14.25" customHeight="1">
      <c r="C702" s="4"/>
    </row>
    <row r="703" spans="3:3" ht="14.25" customHeight="1">
      <c r="C703" s="4"/>
    </row>
    <row r="704" spans="3:3" ht="14.25" customHeight="1">
      <c r="C704" s="4"/>
    </row>
    <row r="705" spans="3:3" ht="14.25" customHeight="1">
      <c r="C705" s="4"/>
    </row>
    <row r="706" spans="3:3" ht="14.25" customHeight="1">
      <c r="C706" s="4"/>
    </row>
    <row r="707" spans="3:3" ht="14.25" customHeight="1">
      <c r="C707" s="4"/>
    </row>
    <row r="708" spans="3:3" ht="14.25" customHeight="1">
      <c r="C708" s="4"/>
    </row>
    <row r="709" spans="3:3" ht="14.25" customHeight="1">
      <c r="C709" s="4"/>
    </row>
    <row r="710" spans="3:3" ht="14.25" customHeight="1">
      <c r="C710" s="4"/>
    </row>
    <row r="711" spans="3:3" ht="14.25" customHeight="1">
      <c r="C711" s="4"/>
    </row>
    <row r="712" spans="3:3" ht="14.25" customHeight="1">
      <c r="C712" s="4"/>
    </row>
    <row r="713" spans="3:3" ht="14.25" customHeight="1">
      <c r="C713" s="4"/>
    </row>
    <row r="714" spans="3:3" ht="14.25" customHeight="1">
      <c r="C714" s="4"/>
    </row>
    <row r="715" spans="3:3" ht="14.25" customHeight="1">
      <c r="C715" s="4"/>
    </row>
    <row r="716" spans="3:3" ht="14.25" customHeight="1">
      <c r="C716" s="4"/>
    </row>
    <row r="717" spans="3:3" ht="14.25" customHeight="1">
      <c r="C717" s="4"/>
    </row>
    <row r="718" spans="3:3" ht="14.25" customHeight="1">
      <c r="C718" s="4"/>
    </row>
    <row r="719" spans="3:3" ht="14.25" customHeight="1">
      <c r="C719" s="4"/>
    </row>
    <row r="720" spans="3:3" ht="14.25" customHeight="1">
      <c r="C720" s="4"/>
    </row>
    <row r="721" spans="3:3" ht="14.25" customHeight="1">
      <c r="C721" s="4"/>
    </row>
    <row r="722" spans="3:3" ht="14.25" customHeight="1">
      <c r="C722" s="4"/>
    </row>
    <row r="723" spans="3:3" ht="14.25" customHeight="1">
      <c r="C723" s="4"/>
    </row>
    <row r="724" spans="3:3" ht="14.25" customHeight="1">
      <c r="C724" s="4"/>
    </row>
    <row r="725" spans="3:3" ht="14.25" customHeight="1">
      <c r="C725" s="4"/>
    </row>
    <row r="726" spans="3:3" ht="14.25" customHeight="1">
      <c r="C726" s="4"/>
    </row>
    <row r="727" spans="3:3" ht="14.25" customHeight="1">
      <c r="C727" s="4"/>
    </row>
    <row r="728" spans="3:3" ht="14.25" customHeight="1">
      <c r="C728" s="4"/>
    </row>
    <row r="729" spans="3:3" ht="14.25" customHeight="1">
      <c r="C729" s="4"/>
    </row>
    <row r="730" spans="3:3" ht="14.25" customHeight="1">
      <c r="C730" s="4"/>
    </row>
    <row r="731" spans="3:3" ht="14.25" customHeight="1">
      <c r="C731" s="4"/>
    </row>
    <row r="732" spans="3:3" ht="14.25" customHeight="1">
      <c r="C732" s="4"/>
    </row>
    <row r="733" spans="3:3" ht="14.25" customHeight="1">
      <c r="C733" s="4"/>
    </row>
    <row r="734" spans="3:3" ht="14.25" customHeight="1">
      <c r="C734" s="4"/>
    </row>
    <row r="735" spans="3:3" ht="14.25" customHeight="1">
      <c r="C735" s="4"/>
    </row>
    <row r="736" spans="3:3" ht="14.25" customHeight="1">
      <c r="C736" s="4"/>
    </row>
    <row r="737" spans="3:3" ht="14.25" customHeight="1">
      <c r="C737" s="4"/>
    </row>
    <row r="738" spans="3:3" ht="14.25" customHeight="1">
      <c r="C738" s="4"/>
    </row>
    <row r="739" spans="3:3" ht="14.25" customHeight="1">
      <c r="C739" s="4"/>
    </row>
    <row r="740" spans="3:3" ht="14.25" customHeight="1">
      <c r="C740" s="4"/>
    </row>
    <row r="741" spans="3:3" ht="14.25" customHeight="1">
      <c r="C741" s="4"/>
    </row>
    <row r="742" spans="3:3" ht="14.25" customHeight="1">
      <c r="C742" s="4"/>
    </row>
    <row r="743" spans="3:3" ht="14.25" customHeight="1">
      <c r="C743" s="4"/>
    </row>
    <row r="744" spans="3:3" ht="14.25" customHeight="1">
      <c r="C744" s="4"/>
    </row>
    <row r="745" spans="3:3" ht="14.25" customHeight="1">
      <c r="C745" s="4"/>
    </row>
    <row r="746" spans="3:3" ht="14.25" customHeight="1">
      <c r="C746" s="4"/>
    </row>
    <row r="747" spans="3:3" ht="14.25" customHeight="1">
      <c r="C747" s="4"/>
    </row>
    <row r="748" spans="3:3" ht="14.25" customHeight="1">
      <c r="C748" s="4"/>
    </row>
    <row r="749" spans="3:3" ht="14.25" customHeight="1">
      <c r="C749" s="4"/>
    </row>
    <row r="750" spans="3:3" ht="14.25" customHeight="1">
      <c r="C750" s="4"/>
    </row>
    <row r="751" spans="3:3" ht="14.25" customHeight="1">
      <c r="C751" s="4"/>
    </row>
    <row r="752" spans="3:3" ht="14.25" customHeight="1">
      <c r="C752" s="4"/>
    </row>
    <row r="753" spans="3:3" ht="14.25" customHeight="1">
      <c r="C753" s="4"/>
    </row>
    <row r="754" spans="3:3" ht="14.25" customHeight="1">
      <c r="C754" s="4"/>
    </row>
    <row r="755" spans="3:3" ht="14.25" customHeight="1">
      <c r="C755" s="4"/>
    </row>
    <row r="756" spans="3:3" ht="14.25" customHeight="1">
      <c r="C756" s="4"/>
    </row>
    <row r="757" spans="3:3" ht="14.25" customHeight="1">
      <c r="C757" s="4"/>
    </row>
    <row r="758" spans="3:3" ht="14.25" customHeight="1">
      <c r="C758" s="4"/>
    </row>
    <row r="759" spans="3:3" ht="14.25" customHeight="1">
      <c r="C759" s="4"/>
    </row>
    <row r="760" spans="3:3" ht="14.25" customHeight="1">
      <c r="C760" s="4"/>
    </row>
    <row r="761" spans="3:3" ht="14.25" customHeight="1">
      <c r="C761" s="4"/>
    </row>
    <row r="762" spans="3:3" ht="14.25" customHeight="1">
      <c r="C762" s="4"/>
    </row>
    <row r="763" spans="3:3" ht="14.25" customHeight="1">
      <c r="C763" s="4"/>
    </row>
    <row r="764" spans="3:3" ht="14.25" customHeight="1">
      <c r="C764" s="4"/>
    </row>
    <row r="765" spans="3:3" ht="14.25" customHeight="1">
      <c r="C765" s="4"/>
    </row>
    <row r="766" spans="3:3" ht="14.25" customHeight="1">
      <c r="C766" s="4"/>
    </row>
    <row r="767" spans="3:3" ht="14.25" customHeight="1">
      <c r="C767" s="4"/>
    </row>
    <row r="768" spans="3:3" ht="14.25" customHeight="1">
      <c r="C768" s="4"/>
    </row>
    <row r="769" spans="3:3" ht="14.25" customHeight="1">
      <c r="C769" s="4"/>
    </row>
    <row r="770" spans="3:3" ht="14.25" customHeight="1">
      <c r="C770" s="4"/>
    </row>
    <row r="771" spans="3:3" ht="14.25" customHeight="1">
      <c r="C771" s="4"/>
    </row>
    <row r="772" spans="3:3" ht="14.25" customHeight="1">
      <c r="C772" s="4"/>
    </row>
    <row r="773" spans="3:3" ht="14.25" customHeight="1">
      <c r="C773" s="4"/>
    </row>
    <row r="774" spans="3:3" ht="14.25" customHeight="1">
      <c r="C774" s="4"/>
    </row>
    <row r="775" spans="3:3" ht="14.25" customHeight="1">
      <c r="C775" s="4"/>
    </row>
    <row r="776" spans="3:3" ht="14.25" customHeight="1">
      <c r="C776" s="4"/>
    </row>
    <row r="777" spans="3:3" ht="14.25" customHeight="1">
      <c r="C777" s="4"/>
    </row>
    <row r="778" spans="3:3" ht="14.25" customHeight="1">
      <c r="C778" s="4"/>
    </row>
    <row r="779" spans="3:3" ht="14.25" customHeight="1">
      <c r="C779" s="4"/>
    </row>
    <row r="780" spans="3:3" ht="14.25" customHeight="1">
      <c r="C780" s="4"/>
    </row>
    <row r="781" spans="3:3" ht="14.25" customHeight="1">
      <c r="C781" s="4"/>
    </row>
    <row r="782" spans="3:3" ht="14.25" customHeight="1">
      <c r="C782" s="4"/>
    </row>
    <row r="783" spans="3:3" ht="14.25" customHeight="1">
      <c r="C783" s="4"/>
    </row>
    <row r="784" spans="3:3" ht="14.25" customHeight="1">
      <c r="C784" s="4"/>
    </row>
    <row r="785" spans="3:3" ht="14.25" customHeight="1">
      <c r="C785" s="4"/>
    </row>
    <row r="786" spans="3:3" ht="14.25" customHeight="1">
      <c r="C786" s="4"/>
    </row>
    <row r="787" spans="3:3" ht="14.25" customHeight="1">
      <c r="C787" s="4"/>
    </row>
    <row r="788" spans="3:3" ht="14.25" customHeight="1">
      <c r="C788" s="4"/>
    </row>
    <row r="789" spans="3:3" ht="14.25" customHeight="1">
      <c r="C789" s="4"/>
    </row>
    <row r="790" spans="3:3" ht="14.25" customHeight="1">
      <c r="C790" s="4"/>
    </row>
    <row r="791" spans="3:3" ht="14.25" customHeight="1">
      <c r="C791" s="4"/>
    </row>
    <row r="792" spans="3:3" ht="14.25" customHeight="1">
      <c r="C792" s="4"/>
    </row>
    <row r="793" spans="3:3" ht="14.25" customHeight="1">
      <c r="C793" s="4"/>
    </row>
    <row r="794" spans="3:3" ht="14.25" customHeight="1">
      <c r="C794" s="4"/>
    </row>
    <row r="795" spans="3:3" ht="14.25" customHeight="1">
      <c r="C795" s="4"/>
    </row>
    <row r="796" spans="3:3" ht="14.25" customHeight="1">
      <c r="C796" s="4"/>
    </row>
    <row r="797" spans="3:3" ht="14.25" customHeight="1">
      <c r="C797" s="4"/>
    </row>
    <row r="798" spans="3:3" ht="14.25" customHeight="1">
      <c r="C798" s="4"/>
    </row>
    <row r="799" spans="3:3" ht="14.25" customHeight="1">
      <c r="C799" s="4"/>
    </row>
    <row r="800" spans="3:3" ht="14.25" customHeight="1">
      <c r="C800" s="4"/>
    </row>
    <row r="801" spans="3:3" ht="14.25" customHeight="1">
      <c r="C801" s="4"/>
    </row>
    <row r="802" spans="3:3" ht="14.25" customHeight="1">
      <c r="C802" s="4"/>
    </row>
    <row r="803" spans="3:3" ht="14.25" customHeight="1">
      <c r="C803" s="4"/>
    </row>
    <row r="804" spans="3:3" ht="14.25" customHeight="1">
      <c r="C804" s="4"/>
    </row>
    <row r="805" spans="3:3" ht="14.25" customHeight="1">
      <c r="C805" s="4"/>
    </row>
    <row r="806" spans="3:3" ht="14.25" customHeight="1">
      <c r="C806" s="4"/>
    </row>
    <row r="807" spans="3:3" ht="14.25" customHeight="1">
      <c r="C807" s="4"/>
    </row>
    <row r="808" spans="3:3" ht="14.25" customHeight="1">
      <c r="C808" s="4"/>
    </row>
    <row r="809" spans="3:3" ht="14.25" customHeight="1">
      <c r="C809" s="4"/>
    </row>
    <row r="810" spans="3:3" ht="14.25" customHeight="1">
      <c r="C810" s="4"/>
    </row>
    <row r="811" spans="3:3" ht="14.25" customHeight="1">
      <c r="C811" s="4"/>
    </row>
    <row r="812" spans="3:3" ht="14.25" customHeight="1">
      <c r="C812" s="4"/>
    </row>
    <row r="813" spans="3:3" ht="14.25" customHeight="1">
      <c r="C813" s="4"/>
    </row>
    <row r="814" spans="3:3" ht="14.25" customHeight="1">
      <c r="C814" s="4"/>
    </row>
    <row r="815" spans="3:3" ht="14.25" customHeight="1">
      <c r="C815" s="4"/>
    </row>
    <row r="816" spans="3:3" ht="14.25" customHeight="1">
      <c r="C816" s="4"/>
    </row>
    <row r="817" spans="3:3" ht="14.25" customHeight="1">
      <c r="C817" s="4"/>
    </row>
    <row r="818" spans="3:3" ht="14.25" customHeight="1">
      <c r="C818" s="4"/>
    </row>
    <row r="819" spans="3:3" ht="14.25" customHeight="1">
      <c r="C819" s="4"/>
    </row>
    <row r="820" spans="3:3" ht="14.25" customHeight="1">
      <c r="C820" s="4"/>
    </row>
    <row r="821" spans="3:3" ht="14.25" customHeight="1">
      <c r="C821" s="4"/>
    </row>
    <row r="822" spans="3:3" ht="14.25" customHeight="1">
      <c r="C822" s="4"/>
    </row>
    <row r="823" spans="3:3" ht="14.25" customHeight="1">
      <c r="C823" s="4"/>
    </row>
    <row r="824" spans="3:3" ht="14.25" customHeight="1">
      <c r="C824" s="4"/>
    </row>
    <row r="825" spans="3:3" ht="14.25" customHeight="1">
      <c r="C825" s="4"/>
    </row>
    <row r="826" spans="3:3" ht="14.25" customHeight="1">
      <c r="C826" s="4"/>
    </row>
    <row r="827" spans="3:3" ht="14.25" customHeight="1">
      <c r="C827" s="4"/>
    </row>
    <row r="828" spans="3:3" ht="14.25" customHeight="1">
      <c r="C828" s="4"/>
    </row>
    <row r="829" spans="3:3" ht="14.25" customHeight="1">
      <c r="C829" s="4"/>
    </row>
    <row r="830" spans="3:3" ht="14.25" customHeight="1">
      <c r="C830" s="4"/>
    </row>
    <row r="831" spans="3:3" ht="14.25" customHeight="1">
      <c r="C831" s="4"/>
    </row>
    <row r="832" spans="3:3" ht="14.25" customHeight="1">
      <c r="C832" s="4"/>
    </row>
    <row r="833" spans="3:3" ht="14.25" customHeight="1">
      <c r="C833" s="4"/>
    </row>
    <row r="834" spans="3:3" ht="14.25" customHeight="1">
      <c r="C834" s="4"/>
    </row>
    <row r="835" spans="3:3" ht="14.25" customHeight="1">
      <c r="C835" s="4"/>
    </row>
    <row r="836" spans="3:3" ht="14.25" customHeight="1">
      <c r="C836" s="4"/>
    </row>
    <row r="837" spans="3:3" ht="14.25" customHeight="1">
      <c r="C837" s="4"/>
    </row>
    <row r="838" spans="3:3" ht="14.25" customHeight="1">
      <c r="C838" s="4"/>
    </row>
    <row r="839" spans="3:3" ht="14.25" customHeight="1">
      <c r="C839" s="4"/>
    </row>
    <row r="840" spans="3:3" ht="14.25" customHeight="1">
      <c r="C840" s="4"/>
    </row>
    <row r="841" spans="3:3" ht="14.25" customHeight="1">
      <c r="C841" s="4"/>
    </row>
    <row r="842" spans="3:3" ht="14.25" customHeight="1">
      <c r="C842" s="4"/>
    </row>
    <row r="843" spans="3:3" ht="14.25" customHeight="1">
      <c r="C843" s="4"/>
    </row>
    <row r="844" spans="3:3" ht="14.25" customHeight="1">
      <c r="C844" s="4"/>
    </row>
    <row r="845" spans="3:3" ht="14.25" customHeight="1">
      <c r="C845" s="4"/>
    </row>
    <row r="846" spans="3:3" ht="14.25" customHeight="1">
      <c r="C846" s="4"/>
    </row>
    <row r="847" spans="3:3" ht="14.25" customHeight="1">
      <c r="C847" s="4"/>
    </row>
    <row r="848" spans="3:3" ht="14.25" customHeight="1">
      <c r="C848" s="4"/>
    </row>
    <row r="849" spans="3:3" ht="14.25" customHeight="1">
      <c r="C849" s="4"/>
    </row>
    <row r="850" spans="3:3" ht="14.25" customHeight="1">
      <c r="C850" s="4"/>
    </row>
    <row r="851" spans="3:3" ht="14.25" customHeight="1">
      <c r="C851" s="4"/>
    </row>
    <row r="852" spans="3:3" ht="14.25" customHeight="1">
      <c r="C852" s="4"/>
    </row>
    <row r="853" spans="3:3" ht="14.25" customHeight="1">
      <c r="C853" s="4"/>
    </row>
    <row r="854" spans="3:3" ht="14.25" customHeight="1">
      <c r="C854" s="4"/>
    </row>
    <row r="855" spans="3:3" ht="14.25" customHeight="1">
      <c r="C855" s="4"/>
    </row>
    <row r="856" spans="3:3" ht="14.25" customHeight="1">
      <c r="C856" s="4"/>
    </row>
    <row r="857" spans="3:3" ht="14.25" customHeight="1">
      <c r="C857" s="4"/>
    </row>
    <row r="858" spans="3:3" ht="14.25" customHeight="1">
      <c r="C858" s="4"/>
    </row>
    <row r="859" spans="3:3" ht="14.25" customHeight="1">
      <c r="C859" s="4"/>
    </row>
    <row r="860" spans="3:3" ht="14.25" customHeight="1">
      <c r="C860" s="4"/>
    </row>
    <row r="861" spans="3:3" ht="14.25" customHeight="1">
      <c r="C861" s="4"/>
    </row>
    <row r="862" spans="3:3" ht="14.25" customHeight="1">
      <c r="C862" s="4"/>
    </row>
    <row r="863" spans="3:3" ht="14.25" customHeight="1">
      <c r="C863" s="4"/>
    </row>
    <row r="864" spans="3:3" ht="14.25" customHeight="1">
      <c r="C864" s="4"/>
    </row>
    <row r="865" spans="3:3" ht="14.25" customHeight="1">
      <c r="C865" s="4"/>
    </row>
    <row r="866" spans="3:3" ht="14.25" customHeight="1">
      <c r="C866" s="4"/>
    </row>
    <row r="867" spans="3:3" ht="14.25" customHeight="1">
      <c r="C867" s="4"/>
    </row>
    <row r="868" spans="3:3" ht="14.25" customHeight="1">
      <c r="C868" s="4"/>
    </row>
    <row r="869" spans="3:3" ht="14.25" customHeight="1">
      <c r="C869" s="4"/>
    </row>
    <row r="870" spans="3:3" ht="14.25" customHeight="1">
      <c r="C870" s="4"/>
    </row>
    <row r="871" spans="3:3" ht="14.25" customHeight="1">
      <c r="C871" s="4"/>
    </row>
    <row r="872" spans="3:3" ht="14.25" customHeight="1">
      <c r="C872" s="4"/>
    </row>
    <row r="873" spans="3:3" ht="14.25" customHeight="1">
      <c r="C873" s="4"/>
    </row>
    <row r="874" spans="3:3" ht="14.25" customHeight="1">
      <c r="C874" s="4"/>
    </row>
    <row r="875" spans="3:3" ht="14.25" customHeight="1">
      <c r="C875" s="4"/>
    </row>
    <row r="876" spans="3:3" ht="14.25" customHeight="1">
      <c r="C876" s="4"/>
    </row>
    <row r="877" spans="3:3" ht="14.25" customHeight="1">
      <c r="C877" s="4"/>
    </row>
    <row r="878" spans="3:3" ht="14.25" customHeight="1">
      <c r="C878" s="4"/>
    </row>
    <row r="879" spans="3:3" ht="14.25" customHeight="1">
      <c r="C879" s="4"/>
    </row>
    <row r="880" spans="3:3" ht="14.25" customHeight="1">
      <c r="C880" s="4"/>
    </row>
    <row r="881" spans="3:3" ht="14.25" customHeight="1">
      <c r="C881" s="4"/>
    </row>
    <row r="882" spans="3:3" ht="14.25" customHeight="1">
      <c r="C882" s="4"/>
    </row>
    <row r="883" spans="3:3" ht="14.25" customHeight="1">
      <c r="C883" s="4"/>
    </row>
    <row r="884" spans="3:3" ht="14.25" customHeight="1">
      <c r="C884" s="4"/>
    </row>
    <row r="885" spans="3:3" ht="14.25" customHeight="1">
      <c r="C885" s="4"/>
    </row>
    <row r="886" spans="3:3" ht="14.25" customHeight="1">
      <c r="C886" s="4"/>
    </row>
    <row r="887" spans="3:3" ht="14.25" customHeight="1">
      <c r="C887" s="4"/>
    </row>
    <row r="888" spans="3:3" ht="14.25" customHeight="1">
      <c r="C888" s="4"/>
    </row>
    <row r="889" spans="3:3" ht="14.25" customHeight="1">
      <c r="C889" s="4"/>
    </row>
    <row r="890" spans="3:3" ht="14.25" customHeight="1">
      <c r="C890" s="4"/>
    </row>
    <row r="891" spans="3:3" ht="14.25" customHeight="1">
      <c r="C891" s="4"/>
    </row>
    <row r="892" spans="3:3" ht="14.25" customHeight="1">
      <c r="C892" s="4"/>
    </row>
    <row r="893" spans="3:3" ht="14.25" customHeight="1">
      <c r="C893" s="4"/>
    </row>
    <row r="894" spans="3:3" ht="14.25" customHeight="1">
      <c r="C894" s="4"/>
    </row>
    <row r="895" spans="3:3" ht="14.25" customHeight="1">
      <c r="C895" s="4"/>
    </row>
    <row r="896" spans="3:3" ht="14.25" customHeight="1">
      <c r="C896" s="4"/>
    </row>
    <row r="897" spans="3:3" ht="14.25" customHeight="1">
      <c r="C897" s="4"/>
    </row>
    <row r="898" spans="3:3" ht="14.25" customHeight="1">
      <c r="C898" s="4"/>
    </row>
    <row r="899" spans="3:3" ht="14.25" customHeight="1">
      <c r="C899" s="4"/>
    </row>
    <row r="900" spans="3:3" ht="14.25" customHeight="1">
      <c r="C900" s="4"/>
    </row>
    <row r="901" spans="3:3" ht="14.25" customHeight="1">
      <c r="C901" s="4"/>
    </row>
    <row r="902" spans="3:3" ht="14.25" customHeight="1">
      <c r="C902" s="4"/>
    </row>
    <row r="903" spans="3:3" ht="14.25" customHeight="1">
      <c r="C903" s="4"/>
    </row>
    <row r="904" spans="3:3" ht="14.25" customHeight="1">
      <c r="C904" s="4"/>
    </row>
    <row r="905" spans="3:3" ht="14.25" customHeight="1">
      <c r="C905" s="4"/>
    </row>
    <row r="906" spans="3:3" ht="14.25" customHeight="1">
      <c r="C906" s="4"/>
    </row>
    <row r="907" spans="3:3" ht="14.25" customHeight="1">
      <c r="C907" s="4"/>
    </row>
    <row r="908" spans="3:3" ht="14.25" customHeight="1">
      <c r="C908" s="4"/>
    </row>
    <row r="909" spans="3:3" ht="14.25" customHeight="1">
      <c r="C909" s="4"/>
    </row>
    <row r="910" spans="3:3" ht="14.25" customHeight="1">
      <c r="C910" s="4"/>
    </row>
    <row r="911" spans="3:3" ht="14.25" customHeight="1">
      <c r="C911" s="4"/>
    </row>
    <row r="912" spans="3:3" ht="14.25" customHeight="1">
      <c r="C912" s="4"/>
    </row>
    <row r="913" spans="3:3" ht="14.25" customHeight="1">
      <c r="C913" s="4"/>
    </row>
    <row r="914" spans="3:3" ht="14.25" customHeight="1">
      <c r="C914" s="4"/>
    </row>
    <row r="915" spans="3:3" ht="14.25" customHeight="1">
      <c r="C915" s="4"/>
    </row>
    <row r="916" spans="3:3" ht="14.25" customHeight="1">
      <c r="C916" s="4"/>
    </row>
    <row r="917" spans="3:3" ht="14.25" customHeight="1">
      <c r="C917" s="4"/>
    </row>
    <row r="918" spans="3:3" ht="14.25" customHeight="1">
      <c r="C918" s="4"/>
    </row>
    <row r="919" spans="3:3" ht="14.25" customHeight="1">
      <c r="C919" s="4"/>
    </row>
    <row r="920" spans="3:3" ht="14.25" customHeight="1">
      <c r="C920" s="4"/>
    </row>
    <row r="921" spans="3:3" ht="14.25" customHeight="1">
      <c r="C921" s="4"/>
    </row>
    <row r="922" spans="3:3" ht="14.25" customHeight="1">
      <c r="C922" s="4"/>
    </row>
    <row r="923" spans="3:3" ht="14.25" customHeight="1">
      <c r="C923" s="4"/>
    </row>
    <row r="924" spans="3:3" ht="14.25" customHeight="1">
      <c r="C924" s="4"/>
    </row>
    <row r="925" spans="3:3" ht="14.25" customHeight="1">
      <c r="C925" s="4"/>
    </row>
    <row r="926" spans="3:3" ht="14.25" customHeight="1">
      <c r="C926" s="4"/>
    </row>
    <row r="927" spans="3:3" ht="14.25" customHeight="1">
      <c r="C927" s="4"/>
    </row>
    <row r="928" spans="3:3" ht="14.25" customHeight="1">
      <c r="C928" s="4"/>
    </row>
    <row r="929" spans="3:3" ht="14.25" customHeight="1">
      <c r="C929" s="4"/>
    </row>
    <row r="930" spans="3:3" ht="14.25" customHeight="1">
      <c r="C930" s="4"/>
    </row>
    <row r="931" spans="3:3" ht="14.25" customHeight="1">
      <c r="C931" s="4"/>
    </row>
    <row r="932" spans="3:3" ht="14.25" customHeight="1">
      <c r="C932" s="4"/>
    </row>
    <row r="933" spans="3:3" ht="14.25" customHeight="1">
      <c r="C933" s="4"/>
    </row>
    <row r="934" spans="3:3" ht="14.25" customHeight="1">
      <c r="C934" s="4"/>
    </row>
    <row r="935" spans="3:3" ht="14.25" customHeight="1">
      <c r="C935" s="4"/>
    </row>
    <row r="936" spans="3:3" ht="14.25" customHeight="1">
      <c r="C936" s="4"/>
    </row>
    <row r="937" spans="3:3" ht="14.25" customHeight="1">
      <c r="C937" s="4"/>
    </row>
    <row r="938" spans="3:3" ht="14.25" customHeight="1">
      <c r="C938" s="4"/>
    </row>
    <row r="939" spans="3:3" ht="14.25" customHeight="1">
      <c r="C939" s="4"/>
    </row>
    <row r="940" spans="3:3" ht="14.25" customHeight="1">
      <c r="C940" s="4"/>
    </row>
    <row r="941" spans="3:3" ht="14.25" customHeight="1">
      <c r="C941" s="4"/>
    </row>
    <row r="942" spans="3:3" ht="14.25" customHeight="1">
      <c r="C942" s="4"/>
    </row>
    <row r="943" spans="3:3" ht="14.25" customHeight="1">
      <c r="C943" s="4"/>
    </row>
    <row r="944" spans="3:3" ht="14.25" customHeight="1">
      <c r="C944" s="4"/>
    </row>
    <row r="945" spans="3:3" ht="14.25" customHeight="1">
      <c r="C945" s="4"/>
    </row>
    <row r="946" spans="3:3" ht="14.25" customHeight="1">
      <c r="C946" s="4"/>
    </row>
    <row r="947" spans="3:3" ht="14.25" customHeight="1">
      <c r="C947" s="4"/>
    </row>
    <row r="948" spans="3:3" ht="14.25" customHeight="1">
      <c r="C948" s="4"/>
    </row>
    <row r="949" spans="3:3" ht="14.25" customHeight="1">
      <c r="C949" s="4"/>
    </row>
    <row r="950" spans="3:3" ht="14.25" customHeight="1">
      <c r="C950" s="4"/>
    </row>
    <row r="951" spans="3:3" ht="14.25" customHeight="1">
      <c r="C951" s="4"/>
    </row>
    <row r="952" spans="3:3" ht="14.25" customHeight="1">
      <c r="C952" s="4"/>
    </row>
    <row r="953" spans="3:3" ht="14.25" customHeight="1">
      <c r="C953" s="4"/>
    </row>
    <row r="954" spans="3:3" ht="14.25" customHeight="1">
      <c r="C954" s="4"/>
    </row>
    <row r="955" spans="3:3" ht="14.25" customHeight="1">
      <c r="C955" s="4"/>
    </row>
    <row r="956" spans="3:3" ht="14.25" customHeight="1">
      <c r="C956" s="4"/>
    </row>
    <row r="957" spans="3:3" ht="14.25" customHeight="1">
      <c r="C957" s="4"/>
    </row>
    <row r="958" spans="3:3" ht="14.25" customHeight="1">
      <c r="C958" s="4"/>
    </row>
    <row r="959" spans="3:3" ht="14.25" customHeight="1">
      <c r="C959" s="4"/>
    </row>
    <row r="960" spans="3:3" ht="14.25" customHeight="1">
      <c r="C960" s="4"/>
    </row>
    <row r="961" spans="3:3" ht="14.25" customHeight="1">
      <c r="C961" s="4"/>
    </row>
    <row r="962" spans="3:3" ht="14.25" customHeight="1">
      <c r="C962" s="4"/>
    </row>
    <row r="963" spans="3:3" ht="14.25" customHeight="1">
      <c r="C963" s="4"/>
    </row>
    <row r="964" spans="3:3" ht="14.25" customHeight="1">
      <c r="C964" s="4"/>
    </row>
    <row r="965" spans="3:3" ht="14.25" customHeight="1">
      <c r="C965" s="4"/>
    </row>
    <row r="966" spans="3:3" ht="14.25" customHeight="1">
      <c r="C966" s="4"/>
    </row>
    <row r="967" spans="3:3" ht="14.25" customHeight="1">
      <c r="C967" s="4"/>
    </row>
    <row r="968" spans="3:3" ht="14.25" customHeight="1">
      <c r="C968" s="4"/>
    </row>
    <row r="969" spans="3:3" ht="14.25" customHeight="1">
      <c r="C969" s="4"/>
    </row>
    <row r="970" spans="3:3" ht="14.25" customHeight="1">
      <c r="C970" s="4"/>
    </row>
    <row r="971" spans="3:3" ht="14.25" customHeight="1">
      <c r="C971" s="4"/>
    </row>
    <row r="972" spans="3:3" ht="14.25" customHeight="1">
      <c r="C972" s="4"/>
    </row>
    <row r="973" spans="3:3" ht="14.25" customHeight="1">
      <c r="C973" s="4"/>
    </row>
    <row r="974" spans="3:3" ht="14.25" customHeight="1">
      <c r="C974" s="4"/>
    </row>
    <row r="975" spans="3:3" ht="14.25" customHeight="1">
      <c r="C975" s="4"/>
    </row>
    <row r="976" spans="3:3" ht="14.25" customHeight="1">
      <c r="C976" s="4"/>
    </row>
    <row r="977" spans="3:3" ht="14.25" customHeight="1">
      <c r="C977" s="4"/>
    </row>
    <row r="978" spans="3:3" ht="14.25" customHeight="1">
      <c r="C978" s="4"/>
    </row>
    <row r="979" spans="3:3" ht="14.25" customHeight="1">
      <c r="C979" s="4"/>
    </row>
    <row r="980" spans="3:3" ht="14.25" customHeight="1">
      <c r="C980" s="4"/>
    </row>
    <row r="981" spans="3:3" ht="14.25" customHeight="1">
      <c r="C981" s="4"/>
    </row>
    <row r="982" spans="3:3" ht="14.25" customHeight="1">
      <c r="C982" s="4"/>
    </row>
    <row r="983" spans="3:3" ht="14.25" customHeight="1">
      <c r="C983" s="4"/>
    </row>
    <row r="984" spans="3:3" ht="14.25" customHeight="1">
      <c r="C984" s="4"/>
    </row>
    <row r="985" spans="3:3" ht="14.25" customHeight="1">
      <c r="C985" s="4"/>
    </row>
    <row r="986" spans="3:3" ht="14.25" customHeight="1">
      <c r="C986" s="4"/>
    </row>
    <row r="987" spans="3:3" ht="14.25" customHeight="1">
      <c r="C987" s="4"/>
    </row>
    <row r="988" spans="3:3" ht="14.25" customHeight="1">
      <c r="C988" s="4"/>
    </row>
    <row r="989" spans="3:3" ht="14.25" customHeight="1">
      <c r="C989" s="4"/>
    </row>
    <row r="990" spans="3:3" ht="14.25" customHeight="1">
      <c r="C990" s="4"/>
    </row>
    <row r="991" spans="3:3" ht="14.25" customHeight="1">
      <c r="C991" s="4"/>
    </row>
    <row r="992" spans="3:3" ht="14.25" customHeight="1">
      <c r="C992" s="4"/>
    </row>
    <row r="993" spans="3:3" ht="14.25" customHeight="1">
      <c r="C993" s="4"/>
    </row>
    <row r="994" spans="3:3" ht="14.25" customHeight="1">
      <c r="C994" s="4"/>
    </row>
    <row r="995" spans="3:3" ht="14.25" customHeight="1">
      <c r="C995" s="4"/>
    </row>
    <row r="996" spans="3:3" ht="14.25" customHeight="1">
      <c r="C996" s="4"/>
    </row>
    <row r="997" spans="3:3" ht="14.25" customHeight="1">
      <c r="C997" s="4"/>
    </row>
    <row r="998" spans="3:3" ht="14.25" customHeight="1">
      <c r="C998" s="4"/>
    </row>
    <row r="999" spans="3:3" ht="14.25" customHeight="1">
      <c r="C999" s="4"/>
    </row>
    <row r="1000" spans="3:3" ht="14.25" customHeight="1">
      <c r="C1000" s="4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E79D9-6700-4B14-96F0-6A363F05D201}"/>
</file>

<file path=customXml/itemProps2.xml><?xml version="1.0" encoding="utf-8"?>
<ds:datastoreItem xmlns:ds="http://schemas.openxmlformats.org/officeDocument/2006/customXml" ds:itemID="{99F67922-5D5C-4F8D-A6DB-B5A43E5A3F22}"/>
</file>

<file path=customXml/itemProps3.xml><?xml version="1.0" encoding="utf-8"?>
<ds:datastoreItem xmlns:ds="http://schemas.openxmlformats.org/officeDocument/2006/customXml" ds:itemID="{8FD2A853-36E7-443B-8BB1-8510187918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2024-11-27T02:19:24Z</dcterms:created>
  <dcterms:modified xsi:type="dcterms:W3CDTF">2025-02-27T12:51:56Z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