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ebc69705d607082/Documents/Links FY27 Budget/Working Documents/"/>
    </mc:Choice>
  </mc:AlternateContent>
  <xr:revisionPtr revIDLastSave="11" documentId="8_{D725816F-639D-4549-9CEB-5EDE5B9CE630}" xr6:coauthVersionLast="47" xr6:coauthVersionMax="47" xr10:uidLastSave="{F29DB0FD-8D18-48E7-8148-74E3FDE1ABF4}"/>
  <bookViews>
    <workbookView xWindow="-108" yWindow="-108" windowWidth="23256" windowHeight="12456" xr2:uid="{E505ADB6-2D98-4FC5-AD24-543A48099661}"/>
  </bookViews>
  <sheets>
    <sheet name="FY27 Programming Budget" sheetId="1" r:id="rId1"/>
  </sheets>
  <definedNames>
    <definedName name="_xlnm.Print_Area" localSheetId="0">'FY27 Programming Budget'!$A$1:$D$69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6" i="1"/>
  <c r="D71" i="1"/>
  <c r="I17" i="1"/>
  <c r="I16" i="1"/>
  <c r="I15" i="1"/>
  <c r="D6" i="1"/>
  <c r="K16" i="1" l="1"/>
  <c r="K17" i="1"/>
  <c r="K15" i="1"/>
  <c r="D12" i="1"/>
  <c r="D69" i="1"/>
  <c r="D66" i="1"/>
  <c r="D68" i="1" s="1"/>
  <c r="D57" i="1"/>
  <c r="D47" i="1"/>
  <c r="D40" i="1"/>
  <c r="D24" i="1"/>
  <c r="D30" i="1"/>
  <c r="I7" i="1"/>
  <c r="K7" i="1" s="1"/>
  <c r="I8" i="1"/>
  <c r="K8" i="1" s="1"/>
  <c r="I6" i="1"/>
  <c r="K6" i="1" s="1"/>
  <c r="C66" i="1" l="1"/>
  <c r="C57" i="1" l="1"/>
  <c r="C47" i="1"/>
  <c r="C40" i="1"/>
  <c r="C30" i="1"/>
  <c r="C24" i="1" l="1"/>
  <c r="C68" i="1" s="1"/>
  <c r="C69" i="1" s="1"/>
  <c r="F30" i="1" l="1"/>
  <c r="F40" i="1"/>
  <c r="C12" i="1" l="1"/>
  <c r="I12" i="1"/>
  <c r="K12" i="1" s="1"/>
  <c r="I10" i="1"/>
  <c r="K10" i="1" s="1"/>
  <c r="I11" i="1"/>
  <c r="K11" i="1" s="1"/>
  <c r="B57" i="1"/>
  <c r="B40" i="1" l="1"/>
  <c r="B47" i="1" l="1"/>
  <c r="B30" i="1"/>
  <c r="B24" i="1"/>
  <c r="B66" i="1"/>
  <c r="B68" i="1" l="1"/>
  <c r="B69" i="1" s="1"/>
  <c r="B12" i="1"/>
  <c r="F60" i="1"/>
  <c r="F66" i="1" s="1"/>
  <c r="F68" i="1" s="1"/>
</calcChain>
</file>

<file path=xl/sharedStrings.xml><?xml version="1.0" encoding="utf-8"?>
<sst xmlns="http://schemas.openxmlformats.org/spreadsheetml/2006/main" count="82" uniqueCount="74">
  <si>
    <t>Income</t>
  </si>
  <si>
    <t>Expenses</t>
  </si>
  <si>
    <t>FY26 Programming</t>
  </si>
  <si>
    <t>FY2026 Final Budget</t>
  </si>
  <si>
    <t>Umbrella Program**</t>
  </si>
  <si>
    <t>Arts Facet</t>
  </si>
  <si>
    <t xml:space="preserve">     Peabody Donation (10 students @ $125)</t>
  </si>
  <si>
    <t xml:space="preserve">     Peabody Concert Expenses</t>
  </si>
  <si>
    <t>Health and Human Services Facet</t>
  </si>
  <si>
    <t xml:space="preserve">     Suicide Walk</t>
  </si>
  <si>
    <t xml:space="preserve">     BP Cuffs</t>
  </si>
  <si>
    <t xml:space="preserve">     Red Dress Event</t>
  </si>
  <si>
    <t xml:space="preserve">     Black Family Wellness Expo</t>
  </si>
  <si>
    <t xml:space="preserve">      Other Programming</t>
  </si>
  <si>
    <t>International Trends Facet</t>
  </si>
  <si>
    <t>National Trends Facet</t>
  </si>
  <si>
    <t xml:space="preserve">Services to Youth Facet </t>
  </si>
  <si>
    <t xml:space="preserve">      Scholarships</t>
  </si>
  <si>
    <t xml:space="preserve">      Linked to Success</t>
  </si>
  <si>
    <t xml:space="preserve">      Links Love HBCUs</t>
  </si>
  <si>
    <t xml:space="preserve">      HBCU Contribution</t>
  </si>
  <si>
    <t>Total Services to Youth Facet</t>
  </si>
  <si>
    <t>Total Expense</t>
  </si>
  <si>
    <t>FY2027</t>
  </si>
  <si>
    <t xml:space="preserve"> </t>
  </si>
  <si>
    <t>Excess FY25 Programming Funds</t>
  </si>
  <si>
    <t>Contributed Funds</t>
  </si>
  <si>
    <t>Grants</t>
  </si>
  <si>
    <t>Total</t>
  </si>
  <si>
    <t>Assessement</t>
  </si>
  <si>
    <t>Available from Intake Fees</t>
  </si>
  <si>
    <t xml:space="preserve">    Linked to Wellness - STY</t>
  </si>
  <si>
    <t>Explanation</t>
  </si>
  <si>
    <t>TOTAL for HHS</t>
  </si>
  <si>
    <t>Total for the Arts</t>
  </si>
  <si>
    <t xml:space="preserve">     Arts </t>
  </si>
  <si>
    <t xml:space="preserve">     ITS</t>
  </si>
  <si>
    <t>Total for Umbrella Program</t>
  </si>
  <si>
    <t>Total for ITS</t>
  </si>
  <si>
    <t>Total for NTS</t>
  </si>
  <si>
    <t>Liberia Project</t>
  </si>
  <si>
    <t>Economic Hardship</t>
  </si>
  <si>
    <t>Miscellaneous</t>
  </si>
  <si>
    <t xml:space="preserve">    Facilatator Fees</t>
  </si>
  <si>
    <t xml:space="preserve">    Supplies</t>
  </si>
  <si>
    <t xml:space="preserve">    Link Up to Vote</t>
  </si>
  <si>
    <t xml:space="preserve">    Grassroots (Game Nights and Meal Delivery)</t>
  </si>
  <si>
    <t>2 dinners at $300 each and 4 game night $125 each (5 - $25 gift cards for each event)</t>
  </si>
  <si>
    <t xml:space="preserve">     NTS (Financial Success Program)</t>
  </si>
  <si>
    <t xml:space="preserve">     HHS (Mental Health Summitt)</t>
  </si>
  <si>
    <t xml:space="preserve">     NTS (Fueling the Dragon)</t>
  </si>
  <si>
    <t xml:space="preserve">      St John Family day</t>
  </si>
  <si>
    <t>FY27</t>
  </si>
  <si>
    <t>FY26</t>
  </si>
  <si>
    <t>Faciltator's Fees/or purchasing maaterials etc for virtual sessions</t>
  </si>
  <si>
    <t xml:space="preserve">      Young Achievers</t>
  </si>
  <si>
    <t>FY 27 Programming Budget</t>
  </si>
  <si>
    <t>$800 Fueling the dragon  plus $200 miscellanous</t>
  </si>
  <si>
    <t xml:space="preserve">    Miscellaneous</t>
  </si>
  <si>
    <t>Art as Therapy (100at $10); Free HCC Concerts with Peabody Students ( 5 students @ 125 per student)</t>
  </si>
  <si>
    <t xml:space="preserve">     Mental Health Summit</t>
  </si>
  <si>
    <t>President Changes 1/24/2026</t>
  </si>
  <si>
    <t>to balance the budget added 30 cents</t>
  </si>
  <si>
    <t>2 times @250</t>
  </si>
  <si>
    <t>VOTE</t>
  </si>
  <si>
    <t>Available Funds From FY26 Operating</t>
  </si>
  <si>
    <t>Expenses Minus Donations</t>
  </si>
  <si>
    <t>Assessment Calculation</t>
  </si>
  <si>
    <t>Original</t>
  </si>
  <si>
    <t>After President Adjustments</t>
  </si>
  <si>
    <t>Changes from Programming Meeting</t>
  </si>
  <si>
    <t>art therapy and add back in peabody students</t>
  </si>
  <si>
    <t>After Programming Meeting</t>
  </si>
  <si>
    <t>There are still questions about if there is afundamental change in the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</si>
</sst>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7" fillId="0" borderId="2" xfId="0" applyFont="1" applyBorder="1" applyAlignment="1">
      <alignment horizontal="left"/>
    </xf>
    <xf numFmtId="0" fontId="7" fillId="0" borderId="1" xfId="0" applyFont="1" applyBorder="1"/>
    <xf numFmtId="43" fontId="8" fillId="0" borderId="1" xfId="0" applyNumberFormat="1" applyFont="1" applyBorder="1"/>
    <xf numFmtId="0" fontId="8" fillId="0" borderId="1" xfId="0" applyFont="1" applyBorder="1"/>
    <xf numFmtId="43" fontId="9" fillId="0" borderId="1" xfId="0" applyNumberFormat="1" applyFont="1" applyBorder="1"/>
    <xf numFmtId="49" fontId="8" fillId="0" borderId="1" xfId="0" applyNumberFormat="1" applyFont="1" applyBorder="1"/>
    <xf numFmtId="43" fontId="10" fillId="0" borderId="1" xfId="0" applyNumberFormat="1" applyFont="1" applyBorder="1"/>
    <xf numFmtId="43" fontId="1" fillId="0" borderId="1" xfId="0" applyNumberFormat="1" applyFont="1" applyBorder="1"/>
    <xf numFmtId="0" fontId="6" fillId="0" borderId="1" xfId="0" applyFont="1" applyBorder="1"/>
    <xf numFmtId="43" fontId="7" fillId="0" borderId="4" xfId="0" applyNumberFormat="1" applyFont="1" applyBorder="1" applyAlignment="1">
      <alignment horizontal="center" wrapText="1"/>
    </xf>
    <xf numFmtId="43" fontId="8" fillId="0" borderId="3" xfId="0" applyNumberFormat="1" applyFont="1" applyBorder="1"/>
    <xf numFmtId="0" fontId="11" fillId="0" borderId="0" xfId="0" applyFont="1"/>
    <xf numFmtId="43" fontId="8" fillId="0" borderId="5" xfId="0" applyNumberFormat="1" applyFont="1" applyBorder="1"/>
    <xf numFmtId="43" fontId="4" fillId="0" borderId="5" xfId="0" applyNumberFormat="1" applyFont="1" applyBorder="1"/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3" fontId="12" fillId="0" borderId="1" xfId="0" applyNumberFormat="1" applyFont="1" applyBorder="1"/>
    <xf numFmtId="43" fontId="13" fillId="2" borderId="1" xfId="0" applyNumberFormat="1" applyFont="1" applyFill="1" applyBorder="1"/>
    <xf numFmtId="49" fontId="7" fillId="0" borderId="1" xfId="0" applyNumberFormat="1" applyFont="1" applyBorder="1"/>
    <xf numFmtId="0" fontId="14" fillId="0" borderId="1" xfId="0" applyFont="1" applyBorder="1"/>
    <xf numFmtId="49" fontId="7" fillId="3" borderId="1" xfId="0" applyNumberFormat="1" applyFont="1" applyFill="1" applyBorder="1"/>
    <xf numFmtId="43" fontId="8" fillId="3" borderId="1" xfId="0" applyNumberFormat="1" applyFont="1" applyFill="1" applyBorder="1"/>
    <xf numFmtId="43" fontId="8" fillId="3" borderId="5" xfId="0" applyNumberFormat="1" applyFont="1" applyFill="1" applyBorder="1"/>
    <xf numFmtId="43" fontId="10" fillId="3" borderId="1" xfId="0" applyNumberFormat="1" applyFont="1" applyFill="1" applyBorder="1"/>
    <xf numFmtId="0" fontId="7" fillId="3" borderId="1" xfId="0" applyFont="1" applyFill="1" applyBorder="1"/>
    <xf numFmtId="43" fontId="13" fillId="3" borderId="1" xfId="0" applyNumberFormat="1" applyFont="1" applyFill="1" applyBorder="1"/>
    <xf numFmtId="43" fontId="9" fillId="3" borderId="1" xfId="0" applyNumberFormat="1" applyFont="1" applyFill="1" applyBorder="1"/>
    <xf numFmtId="43" fontId="8" fillId="0" borderId="1" xfId="0" applyNumberFormat="1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43" fontId="13" fillId="0" borderId="1" xfId="0" applyNumberFormat="1" applyFont="1" applyBorder="1"/>
    <xf numFmtId="43" fontId="4" fillId="0" borderId="1" xfId="0" applyNumberFormat="1" applyFont="1" applyBorder="1"/>
    <xf numFmtId="0" fontId="2" fillId="0" borderId="1" xfId="0" applyFont="1" applyBorder="1"/>
    <xf numFmtId="0" fontId="5" fillId="0" borderId="1" xfId="0" applyFont="1" applyBorder="1"/>
    <xf numFmtId="0" fontId="1" fillId="0" borderId="0" xfId="0" applyFont="1" applyAlignment="1">
      <alignment horizontal="center" wrapText="1"/>
    </xf>
    <xf numFmtId="43" fontId="9" fillId="0" borderId="5" xfId="0" applyNumberFormat="1" applyFont="1" applyBorder="1"/>
    <xf numFmtId="43" fontId="13" fillId="0" borderId="5" xfId="0" applyNumberFormat="1" applyFont="1" applyBorder="1"/>
    <xf numFmtId="164" fontId="1" fillId="0" borderId="0" xfId="0" applyNumberFormat="1" applyFont="1" applyAlignment="1">
      <alignment horizontal="center" wrapText="1"/>
    </xf>
    <xf numFmtId="43" fontId="8" fillId="0" borderId="5" xfId="0" applyNumberFormat="1" applyFont="1" applyBorder="1" applyAlignment="1">
      <alignment wrapText="1"/>
    </xf>
    <xf numFmtId="43" fontId="9" fillId="0" borderId="5" xfId="0" applyNumberFormat="1" applyFont="1" applyBorder="1" applyAlignment="1">
      <alignment wrapText="1"/>
    </xf>
    <xf numFmtId="43" fontId="13" fillId="2" borderId="5" xfId="0" applyNumberFormat="1" applyFont="1" applyFill="1" applyBorder="1" applyAlignment="1">
      <alignment wrapText="1"/>
    </xf>
    <xf numFmtId="43" fontId="13" fillId="3" borderId="5" xfId="0" applyNumberFormat="1" applyFont="1" applyFill="1" applyBorder="1" applyAlignment="1">
      <alignment wrapText="1"/>
    </xf>
    <xf numFmtId="43" fontId="10" fillId="3" borderId="5" xfId="0" applyNumberFormat="1" applyFont="1" applyFill="1" applyBorder="1" applyAlignment="1">
      <alignment wrapText="1"/>
    </xf>
    <xf numFmtId="43" fontId="8" fillId="3" borderId="5" xfId="0" applyNumberFormat="1" applyFont="1" applyFill="1" applyBorder="1" applyAlignment="1">
      <alignment wrapText="1"/>
    </xf>
    <xf numFmtId="43" fontId="9" fillId="3" borderId="5" xfId="0" applyNumberFormat="1" applyFont="1" applyFill="1" applyBorder="1" applyAlignment="1">
      <alignment wrapText="1"/>
    </xf>
    <xf numFmtId="43" fontId="8" fillId="0" borderId="5" xfId="0" applyNumberFormat="1" applyFont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/>
    <xf numFmtId="43" fontId="8" fillId="0" borderId="6" xfId="0" applyNumberFormat="1" applyFont="1" applyBorder="1"/>
    <xf numFmtId="164" fontId="1" fillId="0" borderId="1" xfId="0" applyNumberFormat="1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wrapText="1"/>
    </xf>
    <xf numFmtId="43" fontId="8" fillId="0" borderId="1" xfId="0" applyNumberFormat="1" applyFont="1" applyBorder="1" applyAlignment="1">
      <alignment wrapText="1"/>
    </xf>
    <xf numFmtId="43" fontId="9" fillId="0" borderId="1" xfId="0" applyNumberFormat="1" applyFont="1" applyBorder="1" applyAlignment="1">
      <alignment wrapText="1"/>
    </xf>
    <xf numFmtId="43" fontId="9" fillId="0" borderId="5" xfId="0" applyNumberFormat="1" applyFont="1" applyBorder="1" applyAlignment="1">
      <alignment horizontal="center" wrapText="1"/>
    </xf>
    <xf numFmtId="44" fontId="8" fillId="0" borderId="1" xfId="0" applyNumberFormat="1" applyFont="1" applyBorder="1"/>
    <xf numFmtId="44" fontId="8" fillId="0" borderId="1" xfId="0" applyNumberFormat="1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3" fontId="0" fillId="0" borderId="1" xfId="0" applyNumberFormat="1" applyBorder="1"/>
    <xf numFmtId="164" fontId="15" fillId="0" borderId="1" xfId="0" applyNumberFormat="1" applyFont="1" applyBorder="1"/>
    <xf numFmtId="0" fontId="15" fillId="0" borderId="1" xfId="0" applyFont="1" applyBorder="1"/>
    <xf numFmtId="3" fontId="15" fillId="0" borderId="1" xfId="0" applyNumberFormat="1" applyFont="1" applyBorder="1"/>
    <xf numFmtId="43" fontId="9" fillId="2" borderId="5" xfId="0" applyNumberFormat="1" applyFont="1" applyFill="1" applyBorder="1" applyAlignment="1">
      <alignment wrapText="1"/>
    </xf>
    <xf numFmtId="43" fontId="16" fillId="0" borderId="5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164" fontId="1" fillId="3" borderId="0" xfId="0" applyNumberFormat="1" applyFont="1" applyFill="1" applyBorder="1" applyAlignment="1">
      <alignment horizontal="center" wrapText="1"/>
    </xf>
    <xf numFmtId="164" fontId="1" fillId="0" borderId="6" xfId="0" applyNumberFormat="1" applyFont="1" applyBorder="1" applyAlignment="1">
      <alignment horizontal="center" wrapText="1"/>
    </xf>
    <xf numFmtId="43" fontId="9" fillId="0" borderId="6" xfId="0" applyNumberFormat="1" applyFont="1" applyBorder="1" applyAlignment="1">
      <alignment wrapText="1"/>
    </xf>
    <xf numFmtId="43" fontId="13" fillId="0" borderId="6" xfId="0" applyNumberFormat="1" applyFont="1" applyBorder="1"/>
    <xf numFmtId="43" fontId="9" fillId="0" borderId="6" xfId="0" applyNumberFormat="1" applyFont="1" applyBorder="1"/>
    <xf numFmtId="43" fontId="10" fillId="0" borderId="5" xfId="0" applyNumberFormat="1" applyFont="1" applyBorder="1"/>
    <xf numFmtId="43" fontId="13" fillId="2" borderId="5" xfId="0" applyNumberFormat="1" applyFont="1" applyFill="1" applyBorder="1"/>
    <xf numFmtId="43" fontId="10" fillId="2" borderId="5" xfId="0" applyNumberFormat="1" applyFont="1" applyFill="1" applyBorder="1"/>
    <xf numFmtId="164" fontId="1" fillId="0" borderId="5" xfId="0" applyNumberFormat="1" applyFont="1" applyBorder="1" applyAlignment="1">
      <alignment horizontal="center" wrapText="1"/>
    </xf>
    <xf numFmtId="0" fontId="15" fillId="0" borderId="0" xfId="0" applyFont="1"/>
    <xf numFmtId="43" fontId="9" fillId="2" borderId="1" xfId="0" applyNumberFormat="1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C3E2C-B9C8-4858-B2A8-971620D85D81}">
  <dimension ref="A1:K71"/>
  <sheetViews>
    <sheetView tabSelected="1" topLeftCell="B13" workbookViewId="0">
      <selection activeCell="I17" sqref="I17"/>
    </sheetView>
  </sheetViews>
  <sheetFormatPr defaultRowHeight="14.4" x14ac:dyDescent="0.3"/>
  <cols>
    <col min="1" max="1" width="39.21875" customWidth="1"/>
    <col min="2" max="2" width="17.88671875" style="1" customWidth="1"/>
    <col min="3" max="3" width="17.88671875" style="53" customWidth="1"/>
    <col min="4" max="5" width="20.109375" style="53" customWidth="1"/>
    <col min="6" max="6" width="20.109375" customWidth="1"/>
    <col min="7" max="7" width="40.44140625" style="21" customWidth="1"/>
    <col min="8" max="8" width="17.109375" style="21" customWidth="1"/>
    <col min="9" max="9" width="10" bestFit="1" customWidth="1"/>
    <col min="10" max="10" width="4.6640625" customWidth="1"/>
    <col min="11" max="11" width="15.5546875" customWidth="1"/>
  </cols>
  <sheetData>
    <row r="1" spans="1:11" x14ac:dyDescent="0.3">
      <c r="A1" s="79" t="s">
        <v>56</v>
      </c>
      <c r="B1" s="79"/>
      <c r="C1" s="41"/>
      <c r="D1" s="41"/>
      <c r="E1" s="41"/>
    </row>
    <row r="2" spans="1:11" ht="27.6" x14ac:dyDescent="0.3">
      <c r="A2" s="2"/>
      <c r="B2" s="3" t="s">
        <v>52</v>
      </c>
      <c r="C2" s="44" t="s">
        <v>61</v>
      </c>
      <c r="D2" s="61" t="s">
        <v>70</v>
      </c>
      <c r="E2" s="44"/>
    </row>
    <row r="3" spans="1:11" x14ac:dyDescent="0.3">
      <c r="A3" s="4" t="s">
        <v>0</v>
      </c>
      <c r="B3" s="54"/>
      <c r="C3" s="92"/>
      <c r="D3" s="61"/>
      <c r="E3" s="81"/>
    </row>
    <row r="4" spans="1:11" x14ac:dyDescent="0.3">
      <c r="A4" s="5"/>
      <c r="B4" s="54"/>
      <c r="C4" s="92"/>
      <c r="D4" s="61"/>
      <c r="E4" s="81"/>
    </row>
    <row r="5" spans="1:11" x14ac:dyDescent="0.3">
      <c r="A5" s="18" t="s">
        <v>0</v>
      </c>
      <c r="B5" s="54"/>
      <c r="C5" s="92"/>
      <c r="D5" s="61"/>
      <c r="E5" s="81"/>
      <c r="I5" s="80" t="s">
        <v>67</v>
      </c>
      <c r="J5" s="80"/>
      <c r="K5" s="80"/>
    </row>
    <row r="6" spans="1:11" x14ac:dyDescent="0.3">
      <c r="A6" s="39" t="s">
        <v>29</v>
      </c>
      <c r="B6" s="54">
        <f>+B69</f>
        <v>50991.3</v>
      </c>
      <c r="C6" s="61">
        <f>+C69</f>
        <v>30166.3</v>
      </c>
      <c r="D6" s="61">
        <f>+D69</f>
        <v>21216.3</v>
      </c>
      <c r="E6" s="81"/>
      <c r="H6" s="78" t="s">
        <v>68</v>
      </c>
      <c r="I6" s="71">
        <f>+B6</f>
        <v>50991.3</v>
      </c>
      <c r="J6" s="15">
        <v>45</v>
      </c>
      <c r="K6" s="70">
        <f>+I6/J6</f>
        <v>1133.1400000000001</v>
      </c>
    </row>
    <row r="7" spans="1:11" x14ac:dyDescent="0.3">
      <c r="A7" s="40" t="s">
        <v>25</v>
      </c>
      <c r="B7" s="55">
        <v>0</v>
      </c>
      <c r="C7" s="62">
        <v>0</v>
      </c>
      <c r="D7" s="62"/>
      <c r="E7" s="82"/>
      <c r="I7" s="71">
        <f>+B6</f>
        <v>50991.3</v>
      </c>
      <c r="J7" s="70">
        <v>44</v>
      </c>
      <c r="K7" s="72">
        <f>+I7/J7</f>
        <v>1158.8931818181818</v>
      </c>
    </row>
    <row r="8" spans="1:11" x14ac:dyDescent="0.3">
      <c r="A8" s="39" t="s">
        <v>65</v>
      </c>
      <c r="B8" s="55">
        <v>0</v>
      </c>
      <c r="C8" s="62">
        <v>0</v>
      </c>
      <c r="D8" s="62"/>
      <c r="E8" s="82"/>
      <c r="I8" s="73">
        <f>+B6</f>
        <v>50991.3</v>
      </c>
      <c r="J8" s="74">
        <v>43</v>
      </c>
      <c r="K8" s="75">
        <f>+I8/J8</f>
        <v>1185.8441860465116</v>
      </c>
    </row>
    <row r="9" spans="1:11" x14ac:dyDescent="0.3">
      <c r="A9" s="39" t="s">
        <v>30</v>
      </c>
      <c r="B9" s="55">
        <v>0</v>
      </c>
      <c r="C9" s="62">
        <v>0</v>
      </c>
      <c r="D9" s="62"/>
      <c r="E9" s="82"/>
    </row>
    <row r="10" spans="1:11" ht="28.8" x14ac:dyDescent="0.3">
      <c r="A10" s="39" t="s">
        <v>26</v>
      </c>
      <c r="B10" s="56">
        <v>1000</v>
      </c>
      <c r="C10" s="63">
        <v>1000</v>
      </c>
      <c r="D10" s="63">
        <v>1000</v>
      </c>
      <c r="E10" s="83"/>
      <c r="H10" s="78" t="s">
        <v>69</v>
      </c>
      <c r="I10" s="71">
        <f>+C6</f>
        <v>30166.3</v>
      </c>
      <c r="J10" s="70">
        <v>45</v>
      </c>
      <c r="K10" s="70">
        <f>+I10/J10</f>
        <v>670.36222222222216</v>
      </c>
    </row>
    <row r="11" spans="1:11" x14ac:dyDescent="0.3">
      <c r="A11" s="39" t="s">
        <v>27</v>
      </c>
      <c r="B11" s="56">
        <v>0</v>
      </c>
      <c r="C11" s="63">
        <v>0</v>
      </c>
      <c r="D11" s="63"/>
      <c r="E11" s="83"/>
      <c r="I11" s="71">
        <f>+C6</f>
        <v>30166.3</v>
      </c>
      <c r="J11" s="70">
        <v>44</v>
      </c>
      <c r="K11" s="70">
        <f>+I11/J11</f>
        <v>685.5977272727273</v>
      </c>
    </row>
    <row r="12" spans="1:11" x14ac:dyDescent="0.3">
      <c r="A12" s="39" t="s">
        <v>28</v>
      </c>
      <c r="B12" s="54">
        <f>SUBTOTAL(9,B5:B11)</f>
        <v>51991.3</v>
      </c>
      <c r="C12" s="61">
        <f>SUM(C6:C11)</f>
        <v>31166.3</v>
      </c>
      <c r="D12" s="61">
        <f>SUM(D6:D11)</f>
        <v>22216.3</v>
      </c>
      <c r="E12" s="81"/>
      <c r="I12" s="73">
        <f>+C6</f>
        <v>30166.3</v>
      </c>
      <c r="J12" s="74">
        <v>43</v>
      </c>
      <c r="K12" s="74">
        <f>+I12/J12</f>
        <v>701.54186046511632</v>
      </c>
    </row>
    <row r="13" spans="1:11" x14ac:dyDescent="0.3">
      <c r="A13" s="6"/>
      <c r="B13" s="57"/>
      <c r="C13" s="64"/>
      <c r="D13" s="84"/>
      <c r="E13" s="84"/>
    </row>
    <row r="14" spans="1:11" ht="15" thickBot="1" x14ac:dyDescent="0.35">
      <c r="A14" s="4" t="s">
        <v>1</v>
      </c>
      <c r="B14" s="56"/>
      <c r="C14" s="63"/>
      <c r="D14" s="83"/>
      <c r="E14" s="83"/>
    </row>
    <row r="15" spans="1:11" ht="43.2" x14ac:dyDescent="0.3">
      <c r="A15" s="7" t="s">
        <v>2</v>
      </c>
      <c r="B15" s="16" t="s">
        <v>23</v>
      </c>
      <c r="C15" s="61" t="s">
        <v>61</v>
      </c>
      <c r="D15" s="61" t="s">
        <v>70</v>
      </c>
      <c r="E15" s="85"/>
      <c r="F15" s="58" t="s">
        <v>3</v>
      </c>
      <c r="G15" s="22" t="s">
        <v>32</v>
      </c>
      <c r="H15" s="78" t="s">
        <v>72</v>
      </c>
      <c r="I15" s="95">
        <f>+D6</f>
        <v>21216.3</v>
      </c>
      <c r="J15">
        <v>45</v>
      </c>
      <c r="K15">
        <f>+I15/J15</f>
        <v>471.4733333333333</v>
      </c>
    </row>
    <row r="16" spans="1:11" x14ac:dyDescent="0.3">
      <c r="A16" s="8"/>
      <c r="B16" s="19"/>
      <c r="C16" s="65"/>
      <c r="D16" s="65"/>
      <c r="E16" s="65"/>
      <c r="F16" s="59"/>
      <c r="G16" s="23"/>
      <c r="I16" s="95">
        <f>+D6</f>
        <v>21216.3</v>
      </c>
      <c r="J16">
        <v>44</v>
      </c>
      <c r="K16">
        <f>+I16/J16</f>
        <v>482.18863636363636</v>
      </c>
    </row>
    <row r="17" spans="1:11" x14ac:dyDescent="0.3">
      <c r="A17" s="8" t="s">
        <v>4</v>
      </c>
      <c r="B17" s="42" t="s">
        <v>24</v>
      </c>
      <c r="C17" s="66"/>
      <c r="D17" s="66"/>
      <c r="E17" s="66"/>
      <c r="F17" s="60">
        <v>4283.95</v>
      </c>
      <c r="G17" s="23"/>
      <c r="I17" s="95">
        <f>+D6</f>
        <v>21216.3</v>
      </c>
      <c r="J17" s="93">
        <v>43</v>
      </c>
      <c r="K17" s="93">
        <f>+I17/J17</f>
        <v>493.40232558139536</v>
      </c>
    </row>
    <row r="18" spans="1:11" ht="55.2" x14ac:dyDescent="0.3">
      <c r="A18" s="10" t="s">
        <v>31</v>
      </c>
      <c r="B18" s="43">
        <v>1200</v>
      </c>
      <c r="C18" s="37">
        <v>1200</v>
      </c>
      <c r="D18" s="94">
        <v>3700</v>
      </c>
      <c r="E18" s="86" t="s">
        <v>73</v>
      </c>
      <c r="F18" s="60"/>
      <c r="G18" s="23" t="s">
        <v>54</v>
      </c>
    </row>
    <row r="19" spans="1:11" x14ac:dyDescent="0.3">
      <c r="A19" s="10" t="s">
        <v>48</v>
      </c>
      <c r="B19" s="43">
        <v>800</v>
      </c>
      <c r="C19" s="37">
        <v>800</v>
      </c>
      <c r="D19" s="37">
        <v>800</v>
      </c>
      <c r="E19" s="87"/>
      <c r="F19" s="60"/>
      <c r="G19" s="23"/>
    </row>
    <row r="20" spans="1:11" x14ac:dyDescent="0.3">
      <c r="A20" s="10" t="s">
        <v>50</v>
      </c>
      <c r="B20" s="43">
        <v>600</v>
      </c>
      <c r="C20" s="11">
        <v>500</v>
      </c>
      <c r="D20" s="9">
        <v>500</v>
      </c>
      <c r="E20" s="88"/>
      <c r="F20" s="60"/>
      <c r="G20" s="23" t="s">
        <v>63</v>
      </c>
    </row>
    <row r="21" spans="1:11" ht="43.2" x14ac:dyDescent="0.3">
      <c r="A21" s="10" t="s">
        <v>35</v>
      </c>
      <c r="B21" s="25">
        <v>1625</v>
      </c>
      <c r="C21" s="76">
        <v>1000</v>
      </c>
      <c r="D21" s="76">
        <v>1500</v>
      </c>
      <c r="E21" s="76" t="s">
        <v>71</v>
      </c>
      <c r="F21" s="19"/>
      <c r="G21" s="23" t="s">
        <v>59</v>
      </c>
    </row>
    <row r="22" spans="1:11" ht="28.8" x14ac:dyDescent="0.3">
      <c r="A22" s="10" t="s">
        <v>36</v>
      </c>
      <c r="B22" s="37">
        <v>1000</v>
      </c>
      <c r="C22" s="11">
        <v>500</v>
      </c>
      <c r="D22" s="9">
        <v>500</v>
      </c>
      <c r="E22" s="42"/>
      <c r="F22" s="19"/>
      <c r="G22" s="23" t="s">
        <v>57</v>
      </c>
    </row>
    <row r="23" spans="1:11" x14ac:dyDescent="0.3">
      <c r="A23" s="10" t="s">
        <v>49</v>
      </c>
      <c r="B23" s="37">
        <v>1000</v>
      </c>
      <c r="C23" s="11">
        <v>1900</v>
      </c>
      <c r="D23" s="9">
        <v>1900</v>
      </c>
      <c r="E23" s="42"/>
      <c r="F23" s="19" t="s">
        <v>24</v>
      </c>
      <c r="G23" s="23"/>
    </row>
    <row r="24" spans="1:11" x14ac:dyDescent="0.3">
      <c r="A24" s="8" t="s">
        <v>37</v>
      </c>
      <c r="B24" s="25">
        <f>SUM(B18:B23)</f>
        <v>6225</v>
      </c>
      <c r="C24" s="47">
        <f>SUM(C18:C23)</f>
        <v>5900</v>
      </c>
      <c r="D24" s="47">
        <f>SUM(D18:D23)</f>
        <v>8900</v>
      </c>
      <c r="E24" s="47"/>
      <c r="F24" s="19"/>
      <c r="G24" s="23"/>
    </row>
    <row r="25" spans="1:11" x14ac:dyDescent="0.3">
      <c r="A25" s="32"/>
      <c r="B25" s="33"/>
      <c r="C25" s="48"/>
      <c r="D25" s="48"/>
      <c r="E25" s="48"/>
      <c r="F25" s="30"/>
      <c r="G25" s="23"/>
    </row>
    <row r="26" spans="1:11" x14ac:dyDescent="0.3">
      <c r="A26" s="26" t="s">
        <v>5</v>
      </c>
      <c r="B26" s="9"/>
      <c r="C26" s="67" t="s">
        <v>64</v>
      </c>
      <c r="D26" s="67"/>
      <c r="E26" s="67"/>
      <c r="F26" s="19"/>
      <c r="G26" s="23"/>
    </row>
    <row r="27" spans="1:11" x14ac:dyDescent="0.3">
      <c r="A27" s="12" t="s">
        <v>6</v>
      </c>
      <c r="B27" s="37">
        <v>1250</v>
      </c>
      <c r="C27" s="37">
        <v>1250</v>
      </c>
      <c r="D27" s="90">
        <v>0</v>
      </c>
      <c r="E27" s="43"/>
      <c r="F27" s="19">
        <v>1000</v>
      </c>
      <c r="G27" s="23"/>
    </row>
    <row r="28" spans="1:11" x14ac:dyDescent="0.3">
      <c r="A28" s="12" t="s">
        <v>7</v>
      </c>
      <c r="B28" s="13">
        <v>2200</v>
      </c>
      <c r="C28" s="13">
        <v>2200</v>
      </c>
      <c r="D28" s="91">
        <v>0</v>
      </c>
      <c r="E28" s="89"/>
      <c r="F28" s="19">
        <v>2200</v>
      </c>
      <c r="G28" s="23"/>
    </row>
    <row r="29" spans="1:11" x14ac:dyDescent="0.3">
      <c r="A29" s="12" t="s">
        <v>58</v>
      </c>
      <c r="B29" s="13"/>
      <c r="C29" s="13"/>
      <c r="D29" s="91">
        <v>0</v>
      </c>
      <c r="E29" s="89"/>
      <c r="F29" s="19">
        <v>300</v>
      </c>
      <c r="G29" s="23"/>
    </row>
    <row r="30" spans="1:11" x14ac:dyDescent="0.3">
      <c r="A30" s="26" t="s">
        <v>34</v>
      </c>
      <c r="B30" s="13">
        <f>SUM(B27:B28)</f>
        <v>3450</v>
      </c>
      <c r="C30" s="13">
        <f>SUM(C27:C28)</f>
        <v>3450</v>
      </c>
      <c r="D30" s="91">
        <f>SUM(D27:D29)</f>
        <v>0</v>
      </c>
      <c r="E30" s="89"/>
      <c r="F30" s="19">
        <f>SUM(F27:F29)</f>
        <v>3500</v>
      </c>
      <c r="G30" s="23"/>
    </row>
    <row r="31" spans="1:11" x14ac:dyDescent="0.3">
      <c r="A31" s="28"/>
      <c r="B31" s="31"/>
      <c r="C31" s="49"/>
      <c r="D31" s="49"/>
      <c r="E31" s="49"/>
      <c r="F31" s="30"/>
      <c r="G31" s="23"/>
    </row>
    <row r="32" spans="1:11" x14ac:dyDescent="0.3">
      <c r="A32" s="26" t="s">
        <v>8</v>
      </c>
      <c r="B32" s="9"/>
      <c r="C32" s="45"/>
      <c r="D32" s="45"/>
      <c r="E32" s="45"/>
      <c r="F32" s="19"/>
      <c r="G32" s="23"/>
    </row>
    <row r="33" spans="1:7" x14ac:dyDescent="0.3">
      <c r="A33" s="12" t="s">
        <v>51</v>
      </c>
      <c r="B33" s="9">
        <v>116</v>
      </c>
      <c r="C33" s="9">
        <v>116</v>
      </c>
      <c r="D33" s="9">
        <v>116</v>
      </c>
      <c r="E33" s="19"/>
      <c r="F33" s="19"/>
      <c r="G33" s="23"/>
    </row>
    <row r="34" spans="1:7" x14ac:dyDescent="0.3">
      <c r="A34" s="10" t="s">
        <v>9</v>
      </c>
      <c r="B34" s="9">
        <v>0</v>
      </c>
      <c r="C34" s="9">
        <v>0</v>
      </c>
      <c r="D34" s="9">
        <v>0</v>
      </c>
      <c r="E34" s="19"/>
      <c r="F34" s="19">
        <v>500</v>
      </c>
      <c r="G34" s="23"/>
    </row>
    <row r="35" spans="1:7" x14ac:dyDescent="0.3">
      <c r="A35" s="10" t="s">
        <v>10</v>
      </c>
      <c r="B35" s="9">
        <v>0</v>
      </c>
      <c r="C35" s="9">
        <v>0</v>
      </c>
      <c r="D35" s="9">
        <v>0</v>
      </c>
      <c r="E35" s="19"/>
      <c r="F35" s="19">
        <v>600</v>
      </c>
      <c r="G35" s="23"/>
    </row>
    <row r="36" spans="1:7" x14ac:dyDescent="0.3">
      <c r="A36" s="12" t="s">
        <v>11</v>
      </c>
      <c r="B36" s="9">
        <v>1100</v>
      </c>
      <c r="C36" s="9">
        <v>1100</v>
      </c>
      <c r="D36" s="9">
        <v>1100</v>
      </c>
      <c r="E36" s="19"/>
      <c r="F36" s="19">
        <v>1200</v>
      </c>
      <c r="G36" s="23"/>
    </row>
    <row r="37" spans="1:7" x14ac:dyDescent="0.3">
      <c r="A37" s="12" t="s">
        <v>12</v>
      </c>
      <c r="B37" s="9">
        <v>0</v>
      </c>
      <c r="C37" s="9">
        <v>0</v>
      </c>
      <c r="D37" s="9">
        <v>0</v>
      </c>
      <c r="E37" s="19"/>
      <c r="F37" s="19"/>
      <c r="G37" s="23"/>
    </row>
    <row r="38" spans="1:7" x14ac:dyDescent="0.3">
      <c r="A38" s="12" t="s">
        <v>60</v>
      </c>
      <c r="B38" s="9"/>
      <c r="C38" s="9"/>
      <c r="D38" s="9"/>
      <c r="E38" s="19"/>
      <c r="F38" s="19">
        <v>1750</v>
      </c>
      <c r="G38" s="23"/>
    </row>
    <row r="39" spans="1:7" x14ac:dyDescent="0.3">
      <c r="A39" s="12" t="s">
        <v>13</v>
      </c>
      <c r="B39" s="9">
        <v>0</v>
      </c>
      <c r="C39" s="9">
        <v>0</v>
      </c>
      <c r="D39" s="9">
        <v>0</v>
      </c>
      <c r="E39" s="19"/>
      <c r="F39" s="19">
        <v>0</v>
      </c>
      <c r="G39" s="23"/>
    </row>
    <row r="40" spans="1:7" x14ac:dyDescent="0.3">
      <c r="A40" s="26" t="s">
        <v>33</v>
      </c>
      <c r="B40" s="9">
        <f>SUM(B33:B39)</f>
        <v>1216</v>
      </c>
      <c r="C40" s="9">
        <f>SUM(C33:C39)</f>
        <v>1216</v>
      </c>
      <c r="D40" s="9">
        <f>SUM(D33:D39)</f>
        <v>1216</v>
      </c>
      <c r="E40" s="19"/>
      <c r="F40" s="19">
        <f>SUM(F33:F39)</f>
        <v>4050</v>
      </c>
      <c r="G40" s="23"/>
    </row>
    <row r="41" spans="1:7" x14ac:dyDescent="0.3">
      <c r="A41" s="28"/>
      <c r="B41" s="29"/>
      <c r="C41" s="50"/>
      <c r="D41" s="50"/>
      <c r="E41" s="50"/>
      <c r="F41" s="30"/>
      <c r="G41" s="23"/>
    </row>
    <row r="42" spans="1:7" x14ac:dyDescent="0.3">
      <c r="A42" s="26" t="s">
        <v>14</v>
      </c>
      <c r="B42" s="11"/>
      <c r="C42" s="67" t="s">
        <v>64</v>
      </c>
      <c r="D42" s="67"/>
      <c r="E42" s="67"/>
      <c r="F42" s="19">
        <v>2000</v>
      </c>
      <c r="G42" s="23"/>
    </row>
    <row r="43" spans="1:7" x14ac:dyDescent="0.3">
      <c r="A43" s="12" t="s">
        <v>40</v>
      </c>
      <c r="B43" s="37">
        <v>2500</v>
      </c>
      <c r="C43" s="37">
        <v>2500</v>
      </c>
      <c r="D43" s="90">
        <v>0</v>
      </c>
      <c r="E43" s="43"/>
      <c r="F43" s="19" t="s">
        <v>24</v>
      </c>
      <c r="G43" s="23"/>
    </row>
    <row r="44" spans="1:7" x14ac:dyDescent="0.3">
      <c r="A44" s="12" t="s">
        <v>41</v>
      </c>
      <c r="B44" s="37">
        <v>1000</v>
      </c>
      <c r="C44" s="37">
        <v>1000</v>
      </c>
      <c r="D44" s="43">
        <v>1000</v>
      </c>
      <c r="E44" s="43"/>
      <c r="F44" s="19"/>
      <c r="G44" s="23"/>
    </row>
    <row r="45" spans="1:7" x14ac:dyDescent="0.3">
      <c r="A45" s="12" t="s">
        <v>42</v>
      </c>
      <c r="B45" s="11">
        <v>0</v>
      </c>
      <c r="C45" s="11">
        <v>0</v>
      </c>
      <c r="D45" s="42"/>
      <c r="E45" s="42"/>
      <c r="F45" s="19"/>
      <c r="G45" s="23"/>
    </row>
    <row r="46" spans="1:7" x14ac:dyDescent="0.3">
      <c r="A46" s="12"/>
      <c r="B46" s="11"/>
      <c r="C46" s="11"/>
      <c r="D46" s="42"/>
      <c r="E46" s="42"/>
      <c r="F46" s="19"/>
      <c r="G46" s="23"/>
    </row>
    <row r="47" spans="1:7" x14ac:dyDescent="0.3">
      <c r="A47" s="26" t="s">
        <v>38</v>
      </c>
      <c r="B47" s="9">
        <f>SUM(B43:B46)</f>
        <v>3500</v>
      </c>
      <c r="C47" s="9">
        <f>SUM(C43:C46)</f>
        <v>3500</v>
      </c>
      <c r="D47" s="19">
        <f>SUM(D43:D46)</f>
        <v>1000</v>
      </c>
      <c r="E47" s="19"/>
      <c r="F47" s="19"/>
      <c r="G47" s="23"/>
    </row>
    <row r="48" spans="1:7" x14ac:dyDescent="0.3">
      <c r="A48" s="28"/>
      <c r="B48" s="29"/>
      <c r="C48" s="50"/>
      <c r="D48" s="50"/>
      <c r="E48" s="50"/>
      <c r="F48" s="30"/>
      <c r="G48" s="23"/>
    </row>
    <row r="49" spans="1:7" x14ac:dyDescent="0.3">
      <c r="A49" s="26" t="s">
        <v>15</v>
      </c>
      <c r="B49" s="11"/>
      <c r="C49" s="46"/>
      <c r="D49" s="46"/>
      <c r="E49" s="46"/>
      <c r="F49" s="19">
        <v>1600</v>
      </c>
      <c r="G49" s="23"/>
    </row>
    <row r="50" spans="1:7" ht="28.8" x14ac:dyDescent="0.3">
      <c r="A50" s="12" t="s">
        <v>46</v>
      </c>
      <c r="B50" s="37">
        <v>600</v>
      </c>
      <c r="C50" s="37">
        <v>600</v>
      </c>
      <c r="D50" s="37">
        <v>600</v>
      </c>
      <c r="E50" s="43"/>
      <c r="F50" s="19"/>
      <c r="G50" s="23" t="s">
        <v>47</v>
      </c>
    </row>
    <row r="51" spans="1:7" x14ac:dyDescent="0.3">
      <c r="A51" s="12"/>
      <c r="B51" s="37"/>
      <c r="C51" s="37"/>
      <c r="D51" s="37"/>
      <c r="E51" s="43"/>
      <c r="F51" s="19"/>
      <c r="G51" s="23"/>
    </row>
    <row r="52" spans="1:7" x14ac:dyDescent="0.3">
      <c r="A52" s="12" t="s">
        <v>43</v>
      </c>
      <c r="B52" s="37">
        <v>100</v>
      </c>
      <c r="C52" s="37">
        <v>100</v>
      </c>
      <c r="D52" s="37">
        <v>100</v>
      </c>
      <c r="E52" s="43"/>
      <c r="F52" s="19"/>
      <c r="G52" s="23"/>
    </row>
    <row r="53" spans="1:7" x14ac:dyDescent="0.3">
      <c r="A53" s="12" t="s">
        <v>45</v>
      </c>
      <c r="B53" s="37">
        <v>400</v>
      </c>
      <c r="C53" s="37">
        <v>400</v>
      </c>
      <c r="D53" s="37">
        <v>400</v>
      </c>
      <c r="E53" s="43"/>
      <c r="F53" s="19"/>
      <c r="G53" s="23"/>
    </row>
    <row r="54" spans="1:7" x14ac:dyDescent="0.3">
      <c r="A54" s="12" t="s">
        <v>44</v>
      </c>
      <c r="B54" s="37">
        <v>0.3</v>
      </c>
      <c r="C54" s="37">
        <v>0.3</v>
      </c>
      <c r="D54" s="37">
        <v>0.3</v>
      </c>
      <c r="E54" s="43"/>
      <c r="F54" s="19"/>
      <c r="G54" s="23" t="s">
        <v>62</v>
      </c>
    </row>
    <row r="55" spans="1:7" x14ac:dyDescent="0.3">
      <c r="A55" s="12"/>
      <c r="B55" s="37"/>
      <c r="C55" s="37"/>
      <c r="D55" s="37"/>
      <c r="E55" s="43"/>
      <c r="F55" s="19"/>
      <c r="G55" s="23"/>
    </row>
    <row r="56" spans="1:7" x14ac:dyDescent="0.3">
      <c r="A56" s="12"/>
      <c r="B56" s="37"/>
      <c r="C56" s="37"/>
      <c r="D56" s="37"/>
      <c r="E56" s="43"/>
      <c r="F56" s="19"/>
      <c r="G56" s="23"/>
    </row>
    <row r="57" spans="1:7" x14ac:dyDescent="0.3">
      <c r="A57" s="26" t="s">
        <v>39</v>
      </c>
      <c r="B57" s="37">
        <f>SUM(B50:B56)</f>
        <v>1100.3</v>
      </c>
      <c r="C57" s="37">
        <f>SUM(C50:C56)</f>
        <v>1100.3</v>
      </c>
      <c r="D57" s="37">
        <f>SUM(D50:D56)</f>
        <v>1100.3</v>
      </c>
      <c r="E57" s="43"/>
      <c r="F57" s="19"/>
      <c r="G57" s="23"/>
    </row>
    <row r="58" spans="1:7" x14ac:dyDescent="0.3">
      <c r="A58" s="28"/>
      <c r="B58" s="34"/>
      <c r="C58" s="51"/>
      <c r="D58" s="51"/>
      <c r="E58" s="51"/>
      <c r="F58" s="30"/>
      <c r="G58" s="23"/>
    </row>
    <row r="59" spans="1:7" x14ac:dyDescent="0.3">
      <c r="A59" s="26" t="s">
        <v>16</v>
      </c>
      <c r="B59" s="35" t="s">
        <v>52</v>
      </c>
      <c r="C59" s="52"/>
      <c r="D59" s="52"/>
      <c r="E59" s="52"/>
      <c r="F59" s="36" t="s">
        <v>53</v>
      </c>
      <c r="G59" s="23"/>
    </row>
    <row r="60" spans="1:7" x14ac:dyDescent="0.3">
      <c r="A60" s="12" t="s">
        <v>17</v>
      </c>
      <c r="B60" s="24">
        <v>25000</v>
      </c>
      <c r="C60" s="77">
        <v>10000</v>
      </c>
      <c r="D60" s="77">
        <v>10000</v>
      </c>
      <c r="E60" s="77"/>
      <c r="F60" s="20">
        <f>20000+5000</f>
        <v>25000</v>
      </c>
      <c r="G60" s="23"/>
    </row>
    <row r="61" spans="1:7" x14ac:dyDescent="0.3">
      <c r="A61" s="10" t="s">
        <v>55</v>
      </c>
      <c r="B61" s="38">
        <v>3000</v>
      </c>
      <c r="C61" s="77">
        <v>0</v>
      </c>
      <c r="D61" s="77">
        <v>0</v>
      </c>
      <c r="E61" s="77"/>
      <c r="F61" s="20"/>
      <c r="G61" s="23"/>
    </row>
    <row r="62" spans="1:7" x14ac:dyDescent="0.3">
      <c r="A62" s="12" t="s">
        <v>18</v>
      </c>
      <c r="B62" s="9">
        <v>3500</v>
      </c>
      <c r="C62" s="45">
        <v>3500</v>
      </c>
      <c r="D62" s="45">
        <v>0</v>
      </c>
      <c r="E62" s="45"/>
      <c r="F62" s="19"/>
      <c r="G62" s="23"/>
    </row>
    <row r="63" spans="1:7" x14ac:dyDescent="0.3">
      <c r="A63" s="12" t="s">
        <v>19</v>
      </c>
      <c r="B63" s="9">
        <v>2500</v>
      </c>
      <c r="C63" s="46">
        <v>0</v>
      </c>
      <c r="D63" s="46">
        <v>0</v>
      </c>
      <c r="E63" s="46"/>
      <c r="F63" s="19">
        <v>1500</v>
      </c>
      <c r="G63" s="23"/>
    </row>
    <row r="64" spans="1:7" x14ac:dyDescent="0.3">
      <c r="A64" s="12" t="s">
        <v>20</v>
      </c>
      <c r="B64" s="9">
        <v>2500</v>
      </c>
      <c r="C64" s="45">
        <v>2500</v>
      </c>
      <c r="D64" s="45">
        <v>0</v>
      </c>
      <c r="E64" s="45"/>
      <c r="F64" s="19"/>
      <c r="G64" s="23"/>
    </row>
    <row r="65" spans="1:7" x14ac:dyDescent="0.3">
      <c r="A65" s="12" t="s">
        <v>13</v>
      </c>
      <c r="B65" s="9">
        <v>0</v>
      </c>
      <c r="C65" s="45">
        <v>0</v>
      </c>
      <c r="D65" s="45">
        <v>0</v>
      </c>
      <c r="E65" s="45"/>
      <c r="F65" s="19">
        <v>3500</v>
      </c>
      <c r="G65" s="23"/>
    </row>
    <row r="66" spans="1:7" x14ac:dyDescent="0.3">
      <c r="A66" s="26" t="s">
        <v>21</v>
      </c>
      <c r="B66" s="37">
        <f>SUM(B60:B65)</f>
        <v>36500</v>
      </c>
      <c r="C66" s="46">
        <f>SUM(C59:C65)</f>
        <v>16000</v>
      </c>
      <c r="D66" s="46">
        <f>SUM(D60:D65)</f>
        <v>10000</v>
      </c>
      <c r="E66" s="46"/>
      <c r="F66" s="19">
        <f>SUM(F60:F65)</f>
        <v>30000</v>
      </c>
      <c r="G66" s="23"/>
    </row>
    <row r="67" spans="1:7" x14ac:dyDescent="0.3">
      <c r="A67" s="12"/>
      <c r="B67" s="9"/>
      <c r="C67" s="45"/>
      <c r="D67" s="45"/>
      <c r="E67" s="45"/>
      <c r="F67" s="19"/>
      <c r="G67" s="23"/>
    </row>
    <row r="68" spans="1:7" ht="15" thickBot="1" x14ac:dyDescent="0.35">
      <c r="A68" s="27" t="s">
        <v>22</v>
      </c>
      <c r="B68" s="14">
        <f>+B24+B30+B40+B47+B57+B66</f>
        <v>51991.3</v>
      </c>
      <c r="C68" s="14">
        <f>+C24+C30+C40+C47+C57+C66</f>
        <v>31166.3</v>
      </c>
      <c r="D68" s="14">
        <f>+D24+D30+D40+D47+D57+D66</f>
        <v>22216.3</v>
      </c>
      <c r="E68" s="14"/>
      <c r="F68" s="17">
        <f>+F17+F30+F40+F42+F49+F66</f>
        <v>45433.95</v>
      </c>
      <c r="G68" s="23"/>
    </row>
    <row r="69" spans="1:7" ht="15" thickBot="1" x14ac:dyDescent="0.35">
      <c r="A69" s="10" t="s">
        <v>66</v>
      </c>
      <c r="B69" s="68">
        <f>+B68-B10</f>
        <v>50991.3</v>
      </c>
      <c r="C69" s="69">
        <f>+C68-C10</f>
        <v>30166.3</v>
      </c>
      <c r="D69" s="69">
        <f>+D68-D10</f>
        <v>21216.3</v>
      </c>
      <c r="E69" s="69"/>
      <c r="F69" s="17"/>
      <c r="G69" s="23"/>
    </row>
    <row r="71" spans="1:7" x14ac:dyDescent="0.3">
      <c r="D71" s="53">
        <f>+C68-D68</f>
        <v>8950</v>
      </c>
    </row>
  </sheetData>
  <mergeCells count="2">
    <mergeCell ref="A1:B1"/>
    <mergeCell ref="I5:K5"/>
  </mergeCells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FY27 Programming Budget</vt:lpstr>
      <vt:lpstr>'FY27 Programming Budget'!Print_Area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Smith</dc:creator>
  <cp:lastModifiedBy>Judy Smith</cp:lastModifiedBy>
  <cp:lastPrinted>2026-01-27T09:48:43Z</cp:lastPrinted>
  <dcterms:created xsi:type="dcterms:W3CDTF">2025-12-21T11:58:38Z</dcterms:created>
  <dcterms:modified xsi:type="dcterms:W3CDTF">2026-02-01T23:23:08Z</dcterms:modified>
</cp:coreProperties>
</file>