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elby.finau\Downloads\"/>
    </mc:Choice>
  </mc:AlternateContent>
  <bookViews>
    <workbookView xWindow="0" yWindow="0" windowWidth="23040" windowHeight="9072"/>
  </bookViews>
  <sheets>
    <sheet name="CARPARK_BOQ  " sheetId="53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53" l="1"/>
  <c r="D38" i="53"/>
  <c r="F38" i="53" s="1"/>
  <c r="D37" i="53"/>
  <c r="B47" i="53"/>
  <c r="D36" i="53"/>
  <c r="F36" i="53" s="1"/>
  <c r="D32" i="53"/>
  <c r="F32" i="53" s="1"/>
  <c r="D34" i="53"/>
  <c r="F34" i="53" s="1"/>
  <c r="D33" i="53"/>
  <c r="F33" i="53" s="1"/>
  <c r="D35" i="53"/>
  <c r="F35" i="53" s="1"/>
  <c r="F30" i="53"/>
  <c r="F41" i="53"/>
  <c r="F40" i="53"/>
  <c r="F39" i="53"/>
  <c r="F29" i="53"/>
  <c r="F27" i="53"/>
  <c r="F26" i="53"/>
  <c r="F25" i="53"/>
  <c r="F24" i="53"/>
  <c r="F23" i="53"/>
  <c r="A23" i="53"/>
  <c r="A24" i="53" s="1"/>
  <c r="F22" i="53"/>
  <c r="F21" i="53"/>
  <c r="F20" i="53"/>
  <c r="F19" i="53"/>
  <c r="D13" i="53"/>
  <c r="D14" i="53" s="1"/>
  <c r="F14" i="53" s="1"/>
  <c r="F10" i="53"/>
  <c r="F9" i="53"/>
  <c r="F8" i="53"/>
  <c r="D16" i="53" l="1"/>
  <c r="F13" i="53"/>
  <c r="D15" i="53"/>
  <c r="F15" i="53" s="1"/>
  <c r="F37" i="53"/>
  <c r="F16" i="53" l="1"/>
  <c r="D17" i="53"/>
  <c r="F17" i="53" s="1"/>
  <c r="F43" i="53" l="1"/>
  <c r="F44" i="53" s="1"/>
  <c r="F45" i="53" s="1"/>
  <c r="F46" i="53"/>
  <c r="F47" i="53" s="1"/>
  <c r="F5" i="53" l="1"/>
  <c r="F3" i="53"/>
</calcChain>
</file>

<file path=xl/sharedStrings.xml><?xml version="1.0" encoding="utf-8"?>
<sst xmlns="http://schemas.openxmlformats.org/spreadsheetml/2006/main" count="92" uniqueCount="60">
  <si>
    <t>TATTE CARPARK</t>
  </si>
  <si>
    <t>ESTIMATE</t>
  </si>
  <si>
    <t>BILL OF QUANTITIES (BOQ)</t>
  </si>
  <si>
    <t>No.</t>
  </si>
  <si>
    <t>Description</t>
  </si>
  <si>
    <t>Unit</t>
  </si>
  <si>
    <t>Qty</t>
  </si>
  <si>
    <t>Rate</t>
  </si>
  <si>
    <t>Amount</t>
  </si>
  <si>
    <t>Preliminary &amp; General</t>
  </si>
  <si>
    <t>Mobilisation</t>
  </si>
  <si>
    <t>LS</t>
  </si>
  <si>
    <t>Demobilisation</t>
  </si>
  <si>
    <t>Traffic Management</t>
  </si>
  <si>
    <t>Pavement Works</t>
  </si>
  <si>
    <t>Scarify exisiting soil and re-compact as Subgrade layer</t>
  </si>
  <si>
    <t>m²</t>
  </si>
  <si>
    <r>
      <t xml:space="preserve">Supply, lay, level &amp; compact </t>
    </r>
    <r>
      <rPr>
        <b/>
        <sz val="11"/>
        <color indexed="10"/>
        <rFont val="Times New Roman"/>
      </rPr>
      <t>CRUSHED Subbase</t>
    </r>
    <r>
      <rPr>
        <sz val="11"/>
        <color theme="1"/>
        <rFont val="Times New Roman"/>
      </rPr>
      <t xml:space="preserve"> layer </t>
    </r>
    <r>
      <rPr>
        <b/>
        <sz val="11"/>
        <color theme="1"/>
        <rFont val="Times New Roman"/>
      </rPr>
      <t>(200</t>
    </r>
    <r>
      <rPr>
        <b/>
        <sz val="11"/>
        <color indexed="8"/>
        <rFont val="Times New Roman"/>
      </rPr>
      <t>mm</t>
    </r>
    <r>
      <rPr>
        <sz val="11"/>
        <color theme="1"/>
        <rFont val="Times New Roman"/>
      </rPr>
      <t xml:space="preserve"> thk subbase 1)</t>
    </r>
    <r>
      <rPr>
        <b/>
        <sz val="11"/>
        <color theme="1"/>
        <rFont val="Times New Roman"/>
      </rPr>
      <t>.</t>
    </r>
    <r>
      <rPr>
        <sz val="11"/>
        <color theme="1"/>
        <rFont val="Times New Roman"/>
      </rPr>
      <t xml:space="preserve"> Contractor "</t>
    </r>
    <r>
      <rPr>
        <b/>
        <sz val="11"/>
        <color indexed="8"/>
        <rFont val="Times New Roman"/>
      </rPr>
      <t>MUST</t>
    </r>
    <r>
      <rPr>
        <sz val="11"/>
        <color theme="1"/>
        <rFont val="Times New Roman"/>
      </rPr>
      <t xml:space="preserve">" contact LTA for testing of </t>
    </r>
    <r>
      <rPr>
        <b/>
        <sz val="11"/>
        <color indexed="8"/>
        <rFont val="Times New Roman"/>
      </rPr>
      <t>basecourse layer</t>
    </r>
    <r>
      <rPr>
        <sz val="11"/>
        <color theme="1"/>
        <rFont val="Times New Roman"/>
      </rPr>
      <t xml:space="preserve"> before sealing works.</t>
    </r>
  </si>
  <si>
    <r>
      <t>m</t>
    </r>
    <r>
      <rPr>
        <vertAlign val="superscript"/>
        <sz val="11"/>
        <color theme="1"/>
        <rFont val="Times New Roman"/>
      </rPr>
      <t>3</t>
    </r>
  </si>
  <si>
    <r>
      <t xml:space="preserve">Supply, lay, level &amp; compact </t>
    </r>
    <r>
      <rPr>
        <b/>
        <sz val="11"/>
        <color indexed="10"/>
        <rFont val="Times New Roman"/>
      </rPr>
      <t>CRUSHED Basecourse</t>
    </r>
    <r>
      <rPr>
        <sz val="11"/>
        <color theme="1"/>
        <rFont val="Times New Roman"/>
      </rPr>
      <t xml:space="preserve"> layer </t>
    </r>
    <r>
      <rPr>
        <b/>
        <sz val="11"/>
        <color theme="1"/>
        <rFont val="Times New Roman"/>
      </rPr>
      <t>(100</t>
    </r>
    <r>
      <rPr>
        <b/>
        <sz val="11"/>
        <color indexed="8"/>
        <rFont val="Times New Roman"/>
      </rPr>
      <t>mm</t>
    </r>
    <r>
      <rPr>
        <sz val="11"/>
        <color theme="1"/>
        <rFont val="Times New Roman"/>
      </rPr>
      <t xml:space="preserve"> thk Base Class A)</t>
    </r>
    <r>
      <rPr>
        <b/>
        <sz val="11"/>
        <color theme="1"/>
        <rFont val="Times New Roman"/>
      </rPr>
      <t>.</t>
    </r>
    <r>
      <rPr>
        <sz val="11"/>
        <color theme="1"/>
        <rFont val="Times New Roman"/>
      </rPr>
      <t xml:space="preserve"> Contractor "</t>
    </r>
    <r>
      <rPr>
        <b/>
        <sz val="11"/>
        <color indexed="8"/>
        <rFont val="Times New Roman"/>
      </rPr>
      <t>MUST</t>
    </r>
    <r>
      <rPr>
        <sz val="11"/>
        <color theme="1"/>
        <rFont val="Times New Roman"/>
      </rPr>
      <t xml:space="preserve">" contact LTA for testing of </t>
    </r>
    <r>
      <rPr>
        <b/>
        <sz val="11"/>
        <color indexed="8"/>
        <rFont val="Times New Roman"/>
      </rPr>
      <t>basecourse layer</t>
    </r>
    <r>
      <rPr>
        <sz val="11"/>
        <color theme="1"/>
        <rFont val="Times New Roman"/>
      </rPr>
      <t xml:space="preserve"> before sealing works.</t>
    </r>
  </si>
  <si>
    <r>
      <t xml:space="preserve">Supply and compact chip seal - </t>
    </r>
    <r>
      <rPr>
        <b/>
        <sz val="11"/>
        <color theme="1"/>
        <rFont val="Times New Roman"/>
      </rPr>
      <t>14mm.</t>
    </r>
    <r>
      <rPr>
        <sz val="11"/>
        <color theme="1"/>
        <rFont val="Times New Roman"/>
      </rPr>
      <t xml:space="preserve"> Bitumen Application rate 1.2 L/m².</t>
    </r>
  </si>
  <si>
    <r>
      <t xml:space="preserve">Supply and compact chip seal - </t>
    </r>
    <r>
      <rPr>
        <b/>
        <sz val="11"/>
        <color theme="1"/>
        <rFont val="Times New Roman"/>
      </rPr>
      <t>10mm.</t>
    </r>
    <r>
      <rPr>
        <sz val="11"/>
        <color theme="1"/>
        <rFont val="Times New Roman"/>
      </rPr>
      <t xml:space="preserve"> Bitumen Application rate 1.4 L/m²</t>
    </r>
  </si>
  <si>
    <t>Pavement Marking and Traffic Control</t>
  </si>
  <si>
    <t>Mark parking slots - 100mm wide white reflectorized thermoplastic solid line</t>
  </si>
  <si>
    <t>m</t>
  </si>
  <si>
    <t>Supply and install heavy-duty UV-stabilized rubber speed hump modules (Steelmark RSH.70 or approved equivalent), 70mm H x 400mm W. Alternating safety yellow and black sections. Fixed directly into the pavement using M12 x 75mm galvanized screw anchors (or approved asphalt anchors). 3.8m</t>
  </si>
  <si>
    <t>Supply and install heavy-duty UV-stabilized rubber speed hump modules (Steelmark RSH.70 or approved equivalent), 70mm H x 400mm W. Alternating safety yellow and black sections. Fixed directly into the pavement using M12 x 75mm galvanized screw anchors (or approved asphalt anchors). 2.5m</t>
  </si>
  <si>
    <t xml:space="preserve">Supply and installastion of concrete wheelstoppers (15MPa) </t>
  </si>
  <si>
    <t>SIGNAGE and Lighting</t>
  </si>
  <si>
    <t>Supply and installation of signs (Class 1W / Class 400 (High Intensity Prismatic) retroreflective sheeting)</t>
  </si>
  <si>
    <t xml:space="preserve">DRAINAGE </t>
  </si>
  <si>
    <t xml:space="preserve">Trench Drain excavation </t>
  </si>
  <si>
    <r>
      <t>m</t>
    </r>
    <r>
      <rPr>
        <vertAlign val="superscript"/>
        <sz val="11"/>
        <color rgb="FF000000"/>
        <rFont val="Times New Roman"/>
      </rPr>
      <t>3</t>
    </r>
  </si>
  <si>
    <t xml:space="preserve">Standalone Soak pit chamber bulk excavation slot trenching </t>
  </si>
  <si>
    <t>Supply and Lay Coarse River Sand filtration base platform bedding</t>
  </si>
  <si>
    <t>Supply and Lay Basalt Crushed Rocks (38% void ratio)</t>
  </si>
  <si>
    <t xml:space="preserve">Supply and Lay Heavy-duty geotextile fabric perimter filter jacket lining </t>
  </si>
  <si>
    <t xml:space="preserve">Supply and Install drop in welded Steel Grates </t>
  </si>
  <si>
    <t xml:space="preserve">Import and Install AS 3996 Class D solid-top maintenance manhole frames and covers </t>
  </si>
  <si>
    <t>Reinforcement for Trench Drains &amp; Soakage pit cover</t>
  </si>
  <si>
    <t>General Notes:</t>
  </si>
  <si>
    <t>Sub-Total 1</t>
  </si>
  <si>
    <t xml:space="preserve">Lump sum </t>
  </si>
  <si>
    <t>10% Provisional Sum</t>
  </si>
  <si>
    <t>Sub-Total 2</t>
  </si>
  <si>
    <t>No. of parking spaces (Standard Vehicle)</t>
  </si>
  <si>
    <t>15% VAGST</t>
  </si>
  <si>
    <t>TOTAL</t>
  </si>
  <si>
    <t>Length</t>
  </si>
  <si>
    <t>Width</t>
  </si>
  <si>
    <t>No. of parking spaces (Trucks / Buses)</t>
  </si>
  <si>
    <t>Construction of Raised KERB (25MPa)</t>
  </si>
  <si>
    <t>Supply and installation of solar street LED light</t>
  </si>
  <si>
    <t>Supply and Laying of Concrete Works (Trench Drains) (30MPa)</t>
  </si>
  <si>
    <t>Supply and Laying of Concrete Works (Soakage Pits) (30MPa)</t>
  </si>
  <si>
    <t>Other</t>
  </si>
  <si>
    <t>Mark directional arrow (reflectorized thermoplastic)</t>
  </si>
  <si>
    <t>Installation of a thermoplastic 500MM ZEBRA CROSSING (2M WIDTH)</t>
  </si>
  <si>
    <t>Installation of a PAVEMENT LETTERING (reflectorized thermoplastic) ("STOP" and "NO ENTRY")</t>
  </si>
  <si>
    <t>Application of Marked Kerb (yellow reflectorized thermoplastic)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</si>
</sst>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* #,##0.00_);_(* \(#,##0.00\);_(* &quot;-&quot;??_);_(@_)"/>
    <numFmt numFmtId="165" formatCode="_-&quot;WS$&quot;* #,##0.00_-;\-&quot;WS$&quot;* #,##0.00_-;_-&quot;WS$&quot;* &quot;-&quot;??_-;_-@_-"/>
    <numFmt numFmtId="166" formatCode="_-[$$-409]* #,##0.00_ ;_-[$$-409]* \-#,##0.00\ ;_-[$$-409]* &quot;-&quot;??_ ;_-@_ "/>
    <numFmt numFmtId="167" formatCode="0.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Times New Roman"/>
      <family val="1"/>
    </font>
    <font>
      <sz val="11"/>
      <name val="Times New Roman"/>
      <family val="1"/>
    </font>
    <font>
      <b/>
      <u/>
      <sz val="11"/>
      <color theme="1"/>
      <name val="Times New Roman"/>
      <family val="1"/>
    </font>
    <font>
      <b/>
      <sz val="11"/>
      <color rgb="FFFF0000"/>
      <name val="Times New Roman"/>
      <family val="1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b/>
      <u/>
      <sz val="11"/>
      <color theme="1"/>
      <name val="Calibri"/>
      <family val="2"/>
      <charset val="1"/>
      <scheme val="minor"/>
    </font>
    <font>
      <b/>
      <sz val="11"/>
      <name val="Times New Roman"/>
    </font>
    <font>
      <b/>
      <sz val="11"/>
      <color theme="1"/>
      <name val="Times New Roman"/>
    </font>
    <font>
      <sz val="11"/>
      <color theme="1"/>
      <name val="Times New Roman"/>
    </font>
    <font>
      <b/>
      <sz val="11"/>
      <color indexed="10"/>
      <name val="Times New Roman"/>
    </font>
    <font>
      <b/>
      <sz val="11"/>
      <color indexed="8"/>
      <name val="Times New Roman"/>
    </font>
    <font>
      <vertAlign val="superscript"/>
      <sz val="11"/>
      <color theme="1"/>
      <name val="Times New Roman"/>
    </font>
    <font>
      <sz val="11"/>
      <name val="Times New Roman"/>
    </font>
    <font>
      <sz val="11"/>
      <color rgb="FF000000"/>
      <name val="Times New Roman"/>
    </font>
    <font>
      <vertAlign val="superscript"/>
      <sz val="11"/>
      <color rgb="FF000000"/>
      <name val="Times New Roman"/>
    </font>
    <font>
      <b/>
      <sz val="11"/>
      <color rgb="FF000000"/>
      <name val="Times New Roman"/>
    </font>
    <font>
      <b/>
      <sz val="11"/>
      <color theme="1"/>
      <name val="Times"/>
    </font>
    <font>
      <sz val="11"/>
      <color theme="1"/>
      <name val="Times"/>
    </font>
  </fonts>
  <fills count="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8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165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2" borderId="0" applyNumberFormat="0" applyFont="0" applyBorder="0" applyAlignment="0" applyProtection="0"/>
    <xf numFmtId="0" fontId="8" fillId="3" borderId="0" applyNumberFormat="0" applyFont="0" applyBorder="0" applyAlignment="0" applyProtection="0"/>
    <xf numFmtId="0" fontId="1" fillId="0" borderId="0"/>
  </cellStyleXfs>
  <cellXfs count="130">
    <xf numFmtId="0" fontId="0" fillId="0" borderId="0" xfId="0"/>
    <xf numFmtId="0" fontId="3" fillId="0" borderId="0" xfId="0" applyFont="1" applyAlignment="1">
      <alignment vertical="top"/>
    </xf>
    <xf numFmtId="166" fontId="3" fillId="0" borderId="0" xfId="0" applyNumberFormat="1" applyFont="1" applyAlignment="1">
      <alignment vertical="top"/>
    </xf>
    <xf numFmtId="0" fontId="2" fillId="0" borderId="0" xfId="8" applyAlignment="1">
      <alignment vertical="top"/>
    </xf>
    <xf numFmtId="0" fontId="5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166" fontId="3" fillId="0" borderId="0" xfId="2" applyNumberFormat="1" applyFont="1" applyAlignment="1">
      <alignment vertical="top"/>
    </xf>
    <xf numFmtId="0" fontId="6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166" fontId="4" fillId="0" borderId="0" xfId="2" applyNumberFormat="1" applyFont="1" applyFill="1" applyAlignment="1">
      <alignment vertical="top"/>
    </xf>
    <xf numFmtId="0" fontId="2" fillId="0" borderId="0" xfId="8" applyAlignment="1">
      <alignment horizontal="center" vertical="top"/>
    </xf>
    <xf numFmtId="0" fontId="2" fillId="0" borderId="0" xfId="8" applyAlignment="1">
      <alignment vertical="top" wrapText="1"/>
    </xf>
    <xf numFmtId="0" fontId="9" fillId="8" borderId="0" xfId="8" applyFont="1" applyFill="1" applyAlignment="1">
      <alignment vertical="top" wrapText="1"/>
    </xf>
    <xf numFmtId="0" fontId="10" fillId="0" borderId="0" xfId="0" applyFont="1" applyAlignment="1">
      <alignment vertical="top"/>
    </xf>
    <xf numFmtId="0" fontId="10" fillId="0" borderId="0" xfId="0" applyFont="1" applyAlignment="1">
      <alignment horizontal="center" vertical="top"/>
    </xf>
    <xf numFmtId="166" fontId="10" fillId="0" borderId="0" xfId="0" applyNumberFormat="1" applyFont="1" applyAlignment="1">
      <alignment vertical="top"/>
    </xf>
    <xf numFmtId="0" fontId="11" fillId="5" borderId="1" xfId="8" applyFont="1" applyFill="1" applyBorder="1" applyAlignment="1">
      <alignment horizontal="center" vertical="top"/>
    </xf>
    <xf numFmtId="0" fontId="11" fillId="5" borderId="1" xfId="8" applyFont="1" applyFill="1" applyBorder="1" applyAlignment="1">
      <alignment horizontal="left" vertical="top"/>
    </xf>
    <xf numFmtId="0" fontId="11" fillId="6" borderId="1" xfId="8" applyFont="1" applyFill="1" applyBorder="1" applyAlignment="1">
      <alignment horizontal="center" vertical="top"/>
    </xf>
    <xf numFmtId="0" fontId="11" fillId="6" borderId="1" xfId="8" applyFont="1" applyFill="1" applyBorder="1" applyAlignment="1">
      <alignment vertical="top" wrapText="1"/>
    </xf>
    <xf numFmtId="0" fontId="12" fillId="6" borderId="1" xfId="8" applyFont="1" applyFill="1" applyBorder="1" applyAlignment="1">
      <alignment horizontal="center" vertical="top"/>
    </xf>
    <xf numFmtId="0" fontId="12" fillId="0" borderId="1" xfId="8" applyFont="1" applyBorder="1" applyAlignment="1">
      <alignment horizontal="center" vertical="top"/>
    </xf>
    <xf numFmtId="0" fontId="12" fillId="0" borderId="6" xfId="8" applyFont="1" applyBorder="1" applyAlignment="1">
      <alignment vertical="top" wrapText="1"/>
    </xf>
    <xf numFmtId="3" fontId="12" fillId="0" borderId="1" xfId="8" applyNumberFormat="1" applyFont="1" applyBorder="1" applyAlignment="1">
      <alignment horizontal="center" vertical="top"/>
    </xf>
    <xf numFmtId="43" fontId="12" fillId="0" borderId="1" xfId="10" applyFont="1" applyBorder="1" applyAlignment="1">
      <alignment horizontal="center" vertical="top"/>
    </xf>
    <xf numFmtId="0" fontId="12" fillId="0" borderId="1" xfId="8" applyFont="1" applyBorder="1" applyAlignment="1">
      <alignment vertical="top" wrapText="1"/>
    </xf>
    <xf numFmtId="43" fontId="12" fillId="0" borderId="1" xfId="10" applyFont="1" applyFill="1" applyBorder="1" applyAlignment="1">
      <alignment horizontal="center" vertical="top"/>
    </xf>
    <xf numFmtId="1" fontId="10" fillId="6" borderId="1" xfId="8" applyNumberFormat="1" applyFont="1" applyFill="1" applyBorder="1" applyAlignment="1">
      <alignment horizontal="center" vertical="top"/>
    </xf>
    <xf numFmtId="0" fontId="10" fillId="6" borderId="1" xfId="8" applyFont="1" applyFill="1" applyBorder="1" applyAlignment="1">
      <alignment vertical="top" wrapText="1"/>
    </xf>
    <xf numFmtId="0" fontId="16" fillId="6" borderId="1" xfId="8" applyFont="1" applyFill="1" applyBorder="1" applyAlignment="1">
      <alignment horizontal="center" vertical="top"/>
    </xf>
    <xf numFmtId="43" fontId="16" fillId="6" borderId="1" xfId="10" applyFont="1" applyFill="1" applyBorder="1" applyAlignment="1">
      <alignment vertical="top"/>
    </xf>
    <xf numFmtId="0" fontId="16" fillId="0" borderId="1" xfId="8" applyFont="1" applyBorder="1" applyAlignment="1">
      <alignment horizontal="center" vertical="top"/>
    </xf>
    <xf numFmtId="0" fontId="16" fillId="0" borderId="1" xfId="8" applyFont="1" applyBorder="1" applyAlignment="1">
      <alignment vertical="top" wrapText="1"/>
    </xf>
    <xf numFmtId="43" fontId="16" fillId="0" borderId="1" xfId="10" applyFont="1" applyBorder="1" applyAlignment="1">
      <alignment vertical="top"/>
    </xf>
    <xf numFmtId="0" fontId="16" fillId="8" borderId="1" xfId="8" applyFont="1" applyFill="1" applyBorder="1" applyAlignment="1">
      <alignment horizontal="center" vertical="top"/>
    </xf>
    <xf numFmtId="0" fontId="16" fillId="8" borderId="1" xfId="8" applyFont="1" applyFill="1" applyBorder="1" applyAlignment="1">
      <alignment vertical="top" wrapText="1"/>
    </xf>
    <xf numFmtId="3" fontId="12" fillId="8" borderId="1" xfId="8" applyNumberFormat="1" applyFont="1" applyFill="1" applyBorder="1" applyAlignment="1">
      <alignment horizontal="center" vertical="top"/>
    </xf>
    <xf numFmtId="43" fontId="16" fillId="8" borderId="1" xfId="10" applyFont="1" applyFill="1" applyBorder="1" applyAlignment="1">
      <alignment vertical="top"/>
    </xf>
    <xf numFmtId="0" fontId="12" fillId="8" borderId="1" xfId="8" applyFont="1" applyFill="1" applyBorder="1" applyAlignment="1">
      <alignment horizontal="center" vertical="top"/>
    </xf>
    <xf numFmtId="2" fontId="16" fillId="0" borderId="1" xfId="8" applyNumberFormat="1" applyFont="1" applyBorder="1" applyAlignment="1">
      <alignment horizontal="center" vertical="top"/>
    </xf>
    <xf numFmtId="0" fontId="12" fillId="0" borderId="8" xfId="8" applyFont="1" applyBorder="1" applyAlignment="1">
      <alignment horizontal="center" vertical="top"/>
    </xf>
    <xf numFmtId="0" fontId="16" fillId="0" borderId="8" xfId="8" applyFont="1" applyBorder="1" applyAlignment="1">
      <alignment vertical="top" wrapText="1"/>
    </xf>
    <xf numFmtId="3" fontId="12" fillId="0" borderId="8" xfId="8" applyNumberFormat="1" applyFont="1" applyBorder="1" applyAlignment="1">
      <alignment horizontal="center" vertical="top"/>
    </xf>
    <xf numFmtId="0" fontId="12" fillId="0" borderId="7" xfId="8" applyFont="1" applyBorder="1" applyAlignment="1">
      <alignment horizontal="center" vertical="top"/>
    </xf>
    <xf numFmtId="43" fontId="16" fillId="0" borderId="8" xfId="10" applyFont="1" applyBorder="1" applyAlignment="1">
      <alignment vertical="top"/>
    </xf>
    <xf numFmtId="0" fontId="12" fillId="8" borderId="7" xfId="8" applyFont="1" applyFill="1" applyBorder="1" applyAlignment="1">
      <alignment horizontal="center" vertical="top"/>
    </xf>
    <xf numFmtId="0" fontId="16" fillId="0" borderId="7" xfId="8" applyFont="1" applyBorder="1" applyAlignment="1">
      <alignment horizontal="center" vertical="top"/>
    </xf>
    <xf numFmtId="167" fontId="10" fillId="6" borderId="7" xfId="8" applyNumberFormat="1" applyFont="1" applyFill="1" applyBorder="1" applyAlignment="1">
      <alignment horizontal="center" vertical="top"/>
    </xf>
    <xf numFmtId="0" fontId="11" fillId="6" borderId="7" xfId="8" applyFont="1" applyFill="1" applyBorder="1" applyAlignment="1">
      <alignment vertical="top"/>
    </xf>
    <xf numFmtId="0" fontId="17" fillId="0" borderId="10" xfId="0" applyFont="1" applyBorder="1" applyAlignment="1">
      <alignment horizontal="center"/>
    </xf>
    <xf numFmtId="0" fontId="17" fillId="0" borderId="0" xfId="0" applyFont="1" applyAlignment="1">
      <alignment wrapText="1"/>
    </xf>
    <xf numFmtId="0" fontId="17" fillId="0" borderId="0" xfId="0" applyFont="1"/>
    <xf numFmtId="0" fontId="16" fillId="0" borderId="19" xfId="0" applyFont="1" applyBorder="1"/>
    <xf numFmtId="4" fontId="16" fillId="0" borderId="7" xfId="0" applyNumberFormat="1" applyFont="1" applyBorder="1"/>
    <xf numFmtId="0" fontId="17" fillId="0" borderId="12" xfId="0" applyFont="1" applyBorder="1" applyAlignment="1">
      <alignment horizontal="center"/>
    </xf>
    <xf numFmtId="0" fontId="17" fillId="0" borderId="11" xfId="0" applyFont="1" applyBorder="1" applyAlignment="1">
      <alignment wrapText="1"/>
    </xf>
    <xf numFmtId="0" fontId="17" fillId="0" borderId="13" xfId="0" applyFont="1" applyBorder="1" applyAlignment="1">
      <alignment horizontal="center"/>
    </xf>
    <xf numFmtId="0" fontId="16" fillId="0" borderId="20" xfId="0" applyFont="1" applyBorder="1"/>
    <xf numFmtId="0" fontId="17" fillId="0" borderId="7" xfId="0" applyFont="1" applyBorder="1" applyAlignment="1">
      <alignment horizontal="center"/>
    </xf>
    <xf numFmtId="0" fontId="17" fillId="0" borderId="15" xfId="0" applyFont="1" applyBorder="1"/>
    <xf numFmtId="0" fontId="16" fillId="0" borderId="21" xfId="0" applyFont="1" applyBorder="1"/>
    <xf numFmtId="0" fontId="17" fillId="0" borderId="13" xfId="0" applyFont="1" applyBorder="1"/>
    <xf numFmtId="0" fontId="16" fillId="0" borderId="22" xfId="0" applyFont="1" applyBorder="1"/>
    <xf numFmtId="0" fontId="17" fillId="8" borderId="10" xfId="0" applyFont="1" applyFill="1" applyBorder="1" applyAlignment="1">
      <alignment horizontal="center"/>
    </xf>
    <xf numFmtId="0" fontId="17" fillId="0" borderId="13" xfId="0" applyFont="1" applyBorder="1" applyAlignment="1">
      <alignment wrapText="1"/>
    </xf>
    <xf numFmtId="0" fontId="17" fillId="0" borderId="16" xfId="0" applyFont="1" applyBorder="1" applyAlignment="1">
      <alignment horizontal="center"/>
    </xf>
    <xf numFmtId="0" fontId="17" fillId="8" borderId="17" xfId="0" applyFont="1" applyFill="1" applyBorder="1" applyAlignment="1">
      <alignment wrapText="1"/>
    </xf>
    <xf numFmtId="0" fontId="17" fillId="0" borderId="17" xfId="0" applyFont="1" applyBorder="1" applyAlignment="1">
      <alignment horizontal="center"/>
    </xf>
    <xf numFmtId="0" fontId="17" fillId="0" borderId="23" xfId="0" applyFont="1" applyBorder="1" applyAlignment="1">
      <alignment horizontal="center"/>
    </xf>
    <xf numFmtId="0" fontId="17" fillId="0" borderId="7" xfId="0" applyFont="1" applyBorder="1"/>
    <xf numFmtId="0" fontId="16" fillId="8" borderId="7" xfId="0" applyFont="1" applyFill="1" applyBorder="1"/>
    <xf numFmtId="0" fontId="16" fillId="0" borderId="13" xfId="0" applyFont="1" applyBorder="1" applyAlignment="1">
      <alignment horizontal="center"/>
    </xf>
    <xf numFmtId="4" fontId="16" fillId="0" borderId="10" xfId="0" applyNumberFormat="1" applyFont="1" applyBorder="1"/>
    <xf numFmtId="0" fontId="17" fillId="0" borderId="17" xfId="0" applyFont="1" applyBorder="1"/>
    <xf numFmtId="0" fontId="16" fillId="0" borderId="17" xfId="0" applyFont="1" applyBorder="1" applyAlignment="1">
      <alignment horizontal="center"/>
    </xf>
    <xf numFmtId="4" fontId="16" fillId="0" borderId="0" xfId="0" applyNumberFormat="1" applyFont="1"/>
    <xf numFmtId="4" fontId="16" fillId="0" borderId="9" xfId="0" applyNumberFormat="1" applyFont="1" applyBorder="1"/>
    <xf numFmtId="0" fontId="16" fillId="0" borderId="7" xfId="0" applyFont="1" applyBorder="1"/>
    <xf numFmtId="0" fontId="12" fillId="0" borderId="0" xfId="8" applyFont="1" applyAlignment="1">
      <alignment vertical="top"/>
    </xf>
    <xf numFmtId="0" fontId="11" fillId="0" borderId="0" xfId="8" applyFont="1" applyAlignment="1">
      <alignment horizontal="center" vertical="top"/>
    </xf>
    <xf numFmtId="0" fontId="12" fillId="0" borderId="0" xfId="8" applyFont="1" applyAlignment="1">
      <alignment horizontal="center" vertical="top"/>
    </xf>
    <xf numFmtId="0" fontId="11" fillId="0" borderId="0" xfId="8" applyFont="1" applyAlignment="1">
      <alignment horizontal="right" vertical="top"/>
    </xf>
    <xf numFmtId="165" fontId="11" fillId="0" borderId="1" xfId="13" applyFont="1" applyBorder="1" applyAlignment="1">
      <alignment vertical="top"/>
    </xf>
    <xf numFmtId="165" fontId="11" fillId="0" borderId="1" xfId="13" applyFont="1" applyFill="1" applyBorder="1" applyAlignment="1">
      <alignment vertical="top"/>
    </xf>
    <xf numFmtId="0" fontId="19" fillId="7" borderId="8" xfId="0" applyFont="1" applyFill="1" applyBorder="1"/>
    <xf numFmtId="0" fontId="17" fillId="0" borderId="0" xfId="0" applyFont="1" applyAlignment="1">
      <alignment horizontal="center"/>
    </xf>
    <xf numFmtId="0" fontId="17" fillId="0" borderId="1" xfId="0" applyFont="1" applyBorder="1"/>
    <xf numFmtId="0" fontId="17" fillId="0" borderId="18" xfId="0" applyFont="1" applyBorder="1"/>
    <xf numFmtId="0" fontId="20" fillId="0" borderId="24" xfId="8" applyFont="1" applyBorder="1" applyAlignment="1">
      <alignment vertical="top"/>
    </xf>
    <xf numFmtId="0" fontId="21" fillId="0" borderId="0" xfId="8" applyFont="1" applyAlignment="1">
      <alignment vertical="top"/>
    </xf>
    <xf numFmtId="0" fontId="21" fillId="0" borderId="30" xfId="8" applyFont="1" applyBorder="1" applyAlignment="1">
      <alignment vertical="top"/>
    </xf>
    <xf numFmtId="0" fontId="21" fillId="0" borderId="26" xfId="8" applyFont="1" applyBorder="1" applyAlignment="1">
      <alignment vertical="top"/>
    </xf>
    <xf numFmtId="0" fontId="21" fillId="0" borderId="27" xfId="8" applyFont="1" applyBorder="1" applyAlignment="1">
      <alignment vertical="top"/>
    </xf>
    <xf numFmtId="0" fontId="20" fillId="0" borderId="25" xfId="8" applyFont="1" applyBorder="1" applyAlignment="1">
      <alignment vertical="top"/>
    </xf>
    <xf numFmtId="0" fontId="21" fillId="0" borderId="28" xfId="8" applyFont="1" applyBorder="1" applyAlignment="1">
      <alignment vertical="top"/>
    </xf>
    <xf numFmtId="0" fontId="21" fillId="0" borderId="29" xfId="8" applyFont="1" applyBorder="1" applyAlignment="1">
      <alignment vertical="top"/>
    </xf>
    <xf numFmtId="0" fontId="20" fillId="0" borderId="0" xfId="8" applyFont="1" applyAlignment="1">
      <alignment vertical="top"/>
    </xf>
    <xf numFmtId="3" fontId="11" fillId="8" borderId="1" xfId="8" applyNumberFormat="1" applyFont="1" applyFill="1" applyBorder="1" applyAlignment="1">
      <alignment horizontal="center" vertical="top"/>
    </xf>
    <xf numFmtId="167" fontId="17" fillId="0" borderId="12" xfId="0" applyNumberFormat="1" applyFont="1" applyBorder="1" applyAlignment="1">
      <alignment horizontal="center"/>
    </xf>
    <xf numFmtId="2" fontId="12" fillId="0" borderId="7" xfId="8" applyNumberFormat="1" applyFont="1" applyBorder="1" applyAlignment="1">
      <alignment horizontal="center" vertical="top"/>
    </xf>
    <xf numFmtId="0" fontId="10" fillId="6" borderId="7" xfId="8" applyFont="1" applyFill="1" applyBorder="1" applyAlignment="1">
      <alignment vertical="top" wrapText="1"/>
    </xf>
    <xf numFmtId="0" fontId="16" fillId="6" borderId="7" xfId="8" applyFont="1" applyFill="1" applyBorder="1" applyAlignment="1">
      <alignment horizontal="center" vertical="top"/>
    </xf>
    <xf numFmtId="2" fontId="16" fillId="0" borderId="8" xfId="8" applyNumberFormat="1" applyFont="1" applyBorder="1" applyAlignment="1">
      <alignment horizontal="center" vertical="top"/>
    </xf>
    <xf numFmtId="0" fontId="12" fillId="0" borderId="9" xfId="8" applyFont="1" applyBorder="1" applyAlignment="1">
      <alignment horizontal="center" vertical="top"/>
    </xf>
    <xf numFmtId="0" fontId="16" fillId="0" borderId="10" xfId="8" applyFont="1" applyBorder="1" applyAlignment="1">
      <alignment horizontal="center" vertical="top"/>
    </xf>
    <xf numFmtId="0" fontId="12" fillId="0" borderId="10" xfId="8" applyFont="1" applyBorder="1" applyAlignment="1">
      <alignment vertical="top" wrapText="1"/>
    </xf>
    <xf numFmtId="0" fontId="20" fillId="4" borderId="24" xfId="8" applyFont="1" applyFill="1" applyBorder="1" applyAlignment="1">
      <alignment vertical="top"/>
    </xf>
    <xf numFmtId="0" fontId="12" fillId="0" borderId="32" xfId="8" applyFont="1" applyBorder="1" applyAlignment="1">
      <alignment vertical="top"/>
    </xf>
    <xf numFmtId="0" fontId="16" fillId="0" borderId="31" xfId="8" applyFont="1" applyBorder="1" applyAlignment="1">
      <alignment horizontal="center" vertical="top"/>
    </xf>
    <xf numFmtId="0" fontId="10" fillId="6" borderId="10" xfId="8" applyFont="1" applyFill="1" applyBorder="1" applyAlignment="1">
      <alignment horizontal="center" vertical="top"/>
    </xf>
    <xf numFmtId="3" fontId="11" fillId="6" borderId="10" xfId="8" applyNumberFormat="1" applyFont="1" applyFill="1" applyBorder="1" applyAlignment="1">
      <alignment horizontal="center" vertical="top"/>
    </xf>
    <xf numFmtId="43" fontId="16" fillId="0" borderId="7" xfId="10" applyFont="1" applyBorder="1" applyAlignment="1">
      <alignment vertical="top"/>
    </xf>
    <xf numFmtId="3" fontId="12" fillId="8" borderId="19" xfId="8" applyNumberFormat="1" applyFont="1" applyFill="1" applyBorder="1" applyAlignment="1">
      <alignment horizontal="center" vertical="top"/>
    </xf>
    <xf numFmtId="3" fontId="12" fillId="8" borderId="33" xfId="8" applyNumberFormat="1" applyFont="1" applyFill="1" applyBorder="1" applyAlignment="1">
      <alignment horizontal="center" vertical="top"/>
    </xf>
    <xf numFmtId="43" fontId="16" fillId="6" borderId="9" xfId="10" applyFont="1" applyFill="1" applyBorder="1" applyAlignment="1">
      <alignment vertical="top"/>
    </xf>
    <xf numFmtId="43" fontId="10" fillId="6" borderId="10" xfId="10" applyFont="1" applyFill="1" applyBorder="1" applyAlignment="1">
      <alignment vertical="top"/>
    </xf>
    <xf numFmtId="43" fontId="10" fillId="6" borderId="12" xfId="10" applyFont="1" applyFill="1" applyBorder="1" applyAlignment="1">
      <alignment vertical="top"/>
    </xf>
    <xf numFmtId="0" fontId="17" fillId="0" borderId="14" xfId="0" applyFont="1" applyBorder="1" applyAlignment="1">
      <alignment horizontal="center"/>
    </xf>
    <xf numFmtId="0" fontId="17" fillId="0" borderId="15" xfId="0" applyFont="1" applyBorder="1" applyAlignment="1">
      <alignment horizontal="center"/>
    </xf>
    <xf numFmtId="0" fontId="17" fillId="8" borderId="17" xfId="0" applyFont="1" applyFill="1" applyBorder="1" applyAlignment="1">
      <alignment horizontal="center"/>
    </xf>
    <xf numFmtId="0" fontId="17" fillId="8" borderId="15" xfId="0" applyFont="1" applyFill="1" applyBorder="1" applyAlignment="1">
      <alignment horizontal="center"/>
    </xf>
    <xf numFmtId="0" fontId="21" fillId="0" borderId="0" xfId="8" applyFont="1" applyAlignment="1">
      <alignment horizontal="center" vertical="top"/>
    </xf>
    <xf numFmtId="0" fontId="21" fillId="0" borderId="27" xfId="8" applyFont="1" applyBorder="1" applyAlignment="1">
      <alignment horizontal="center" vertical="top"/>
    </xf>
    <xf numFmtId="0" fontId="21" fillId="0" borderId="29" xfId="8" applyFont="1" applyBorder="1" applyAlignment="1">
      <alignment horizontal="center" vertical="top"/>
    </xf>
    <xf numFmtId="165" fontId="6" fillId="4" borderId="5" xfId="2" applyNumberFormat="1" applyFont="1" applyFill="1" applyBorder="1" applyAlignment="1">
      <alignment vertical="top"/>
    </xf>
    <xf numFmtId="165" fontId="10" fillId="0" borderId="0" xfId="0" applyNumberFormat="1" applyFont="1" applyAlignment="1">
      <alignment vertical="top"/>
    </xf>
    <xf numFmtId="0" fontId="10" fillId="2" borderId="2" xfId="15" applyFont="1" applyBorder="1" applyAlignment="1">
      <alignment horizontal="center" vertical="top"/>
    </xf>
    <xf numFmtId="0" fontId="10" fillId="2" borderId="3" xfId="15" applyFont="1" applyBorder="1" applyAlignment="1">
      <alignment horizontal="center" vertical="top"/>
    </xf>
    <xf numFmtId="0" fontId="10" fillId="2" borderId="4" xfId="15" applyFont="1" applyBorder="1" applyAlignment="1">
      <alignment horizontal="center" vertical="top"/>
    </xf>
  </cellXfs>
  <cellStyles count="18">
    <cellStyle name="Bad" xfId="16" builtinId="27" customBuiltin="1"/>
    <cellStyle name="Comma 2" xfId="2"/>
    <cellStyle name="Comma 2 2" xfId="10"/>
    <cellStyle name="Comma 3" xfId="9"/>
    <cellStyle name="Comma 4" xfId="4"/>
    <cellStyle name="Comma 4 2" xfId="6"/>
    <cellStyle name="Comma 4 2 2" xfId="14"/>
    <cellStyle name="Currency 15" xfId="7"/>
    <cellStyle name="Currency 15 2" xfId="11"/>
    <cellStyle name="Currency 2" xfId="1"/>
    <cellStyle name="Currency 2 2" xfId="13"/>
    <cellStyle name="Good" xfId="15" builtinId="26" customBuiltin="1"/>
    <cellStyle name="Normal" xfId="0" builtinId="0"/>
    <cellStyle name="Normal 2" xfId="8"/>
    <cellStyle name="Normal 2 2" xfId="17"/>
    <cellStyle name="Normal 4" xfId="3"/>
    <cellStyle name="Normal 4 2 2" xfId="5"/>
    <cellStyle name="Normal 4 2 2 2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5"/>
  <sheetViews>
    <sheetView tabSelected="1" workbookViewId="0">
      <selection activeCell="E41" sqref="E41"/>
    </sheetView>
  </sheetViews>
  <sheetFormatPr defaultColWidth="8.88671875" defaultRowHeight="14.4" x14ac:dyDescent="0.3"/>
  <cols>
    <col min="1" max="1" width="8.88671875" style="3"/>
    <col min="2" max="2" width="54.88671875" style="3" customWidth="1"/>
    <col min="3" max="3" width="10.33203125" style="11" customWidth="1"/>
    <col min="4" max="4" width="14.44140625" style="11" bestFit="1" customWidth="1"/>
    <col min="5" max="5" width="17.44140625" style="3" customWidth="1"/>
    <col min="6" max="6" width="22.6640625" style="3" customWidth="1"/>
    <col min="7" max="7" width="13" style="3" bestFit="1" customWidth="1"/>
    <col min="8" max="8" width="97.5546875" style="12" customWidth="1"/>
    <col min="9" max="9" width="23.33203125" style="3" bestFit="1" customWidth="1"/>
    <col min="10" max="16384" width="8.88671875" style="3"/>
  </cols>
  <sheetData>
    <row r="1" spans="1:12" x14ac:dyDescent="0.3">
      <c r="A1" s="1"/>
      <c r="B1" s="1"/>
      <c r="C1" s="5"/>
      <c r="D1" s="5"/>
      <c r="E1" s="2"/>
      <c r="F1" s="2"/>
    </row>
    <row r="2" spans="1:12" x14ac:dyDescent="0.3">
      <c r="A2" s="4" t="s">
        <v>0</v>
      </c>
      <c r="B2" s="1"/>
      <c r="C2" s="5"/>
      <c r="D2" s="5"/>
      <c r="E2" s="6"/>
      <c r="F2" s="6"/>
    </row>
    <row r="3" spans="1:12" x14ac:dyDescent="0.3">
      <c r="A3" s="7" t="s">
        <v>1</v>
      </c>
      <c r="B3" s="8"/>
      <c r="C3" s="9"/>
      <c r="D3" s="9"/>
      <c r="E3" s="10"/>
      <c r="F3" s="125">
        <f>F47</f>
        <v>0</v>
      </c>
      <c r="L3" s="90"/>
    </row>
    <row r="4" spans="1:12" x14ac:dyDescent="0.3">
      <c r="A4" s="127"/>
      <c r="B4" s="128"/>
      <c r="C4" s="128"/>
      <c r="D4" s="128"/>
      <c r="E4" s="128"/>
      <c r="F4" s="129"/>
      <c r="L4" s="90"/>
    </row>
    <row r="5" spans="1:12" x14ac:dyDescent="0.3">
      <c r="A5" s="14" t="s">
        <v>2</v>
      </c>
      <c r="B5" s="14"/>
      <c r="C5" s="15"/>
      <c r="D5" s="15"/>
      <c r="E5" s="16"/>
      <c r="F5" s="126">
        <f>F47</f>
        <v>0</v>
      </c>
      <c r="L5" s="90"/>
    </row>
    <row r="6" spans="1:12" x14ac:dyDescent="0.3">
      <c r="A6" s="17" t="s">
        <v>3</v>
      </c>
      <c r="B6" s="18" t="s">
        <v>4</v>
      </c>
      <c r="C6" s="17" t="s">
        <v>5</v>
      </c>
      <c r="D6" s="17" t="s">
        <v>6</v>
      </c>
      <c r="E6" s="17" t="s">
        <v>7</v>
      </c>
      <c r="F6" s="17" t="s">
        <v>8</v>
      </c>
      <c r="L6" s="90"/>
    </row>
    <row r="7" spans="1:12" x14ac:dyDescent="0.3">
      <c r="A7" s="19">
        <v>1</v>
      </c>
      <c r="B7" s="20" t="s">
        <v>9</v>
      </c>
      <c r="C7" s="21"/>
      <c r="D7" s="21"/>
      <c r="E7" s="21"/>
      <c r="F7" s="21"/>
      <c r="I7" s="90"/>
      <c r="J7" s="90"/>
      <c r="K7" s="90"/>
      <c r="L7" s="90"/>
    </row>
    <row r="8" spans="1:12" x14ac:dyDescent="0.3">
      <c r="A8" s="22">
        <v>1.1000000000000001</v>
      </c>
      <c r="B8" s="23" t="s">
        <v>10</v>
      </c>
      <c r="C8" s="22" t="s">
        <v>11</v>
      </c>
      <c r="D8" s="24">
        <v>1</v>
      </c>
      <c r="E8" s="25"/>
      <c r="F8" s="25">
        <f>D8*E8</f>
        <v>0</v>
      </c>
    </row>
    <row r="9" spans="1:12" x14ac:dyDescent="0.3">
      <c r="A9" s="22">
        <v>1.2</v>
      </c>
      <c r="B9" s="26" t="s">
        <v>12</v>
      </c>
      <c r="C9" s="22" t="s">
        <v>11</v>
      </c>
      <c r="D9" s="24">
        <v>1</v>
      </c>
      <c r="E9" s="25"/>
      <c r="F9" s="25">
        <f>D9*E9</f>
        <v>0</v>
      </c>
      <c r="H9" s="13"/>
    </row>
    <row r="10" spans="1:12" x14ac:dyDescent="0.3">
      <c r="A10" s="22">
        <v>1.3</v>
      </c>
      <c r="B10" s="26" t="s">
        <v>13</v>
      </c>
      <c r="C10" s="22" t="s">
        <v>11</v>
      </c>
      <c r="D10" s="24">
        <v>1</v>
      </c>
      <c r="E10" s="27"/>
      <c r="F10" s="27">
        <f>D10*E10</f>
        <v>0</v>
      </c>
    </row>
    <row r="11" spans="1:12" x14ac:dyDescent="0.3">
      <c r="A11" s="22">
        <v>1.4</v>
      </c>
      <c r="B11" s="26" t="s">
        <v>55</v>
      </c>
      <c r="C11" s="22" t="s">
        <v>11</v>
      </c>
      <c r="D11" s="24">
        <v>1</v>
      </c>
      <c r="E11" s="27"/>
      <c r="F11" s="27">
        <f>D11*E11</f>
        <v>0</v>
      </c>
    </row>
    <row r="12" spans="1:12" x14ac:dyDescent="0.3">
      <c r="A12" s="19">
        <v>2</v>
      </c>
      <c r="B12" s="20" t="s">
        <v>14</v>
      </c>
      <c r="C12" s="21"/>
      <c r="D12" s="21"/>
      <c r="E12" s="21"/>
      <c r="F12" s="21"/>
    </row>
    <row r="13" spans="1:12" x14ac:dyDescent="0.3">
      <c r="A13" s="22">
        <v>2.1</v>
      </c>
      <c r="B13" s="23" t="s">
        <v>15</v>
      </c>
      <c r="C13" s="22" t="s">
        <v>16</v>
      </c>
      <c r="D13" s="24">
        <f>2485-150.52</f>
        <v>2334.48</v>
      </c>
      <c r="E13" s="25"/>
      <c r="F13" s="25">
        <f>E13*D13</f>
        <v>0</v>
      </c>
    </row>
    <row r="14" spans="1:12" ht="41.4" x14ac:dyDescent="0.3">
      <c r="A14" s="22">
        <v>2.2000000000000002</v>
      </c>
      <c r="B14" s="26" t="s">
        <v>17</v>
      </c>
      <c r="C14" s="22" t="s">
        <v>18</v>
      </c>
      <c r="D14" s="24">
        <f>D13*0.2</f>
        <v>466.89600000000002</v>
      </c>
      <c r="E14" s="25"/>
      <c r="F14" s="25">
        <f t="shared" ref="F14:F17" si="0">E14*D14</f>
        <v>0</v>
      </c>
    </row>
    <row r="15" spans="1:12" ht="41.4" x14ac:dyDescent="0.3">
      <c r="A15" s="22">
        <v>2.2999999999999998</v>
      </c>
      <c r="B15" s="26" t="s">
        <v>19</v>
      </c>
      <c r="C15" s="22" t="s">
        <v>18</v>
      </c>
      <c r="D15" s="24">
        <f>D13*0.1</f>
        <v>233.44800000000001</v>
      </c>
      <c r="E15" s="25"/>
      <c r="F15" s="25">
        <f t="shared" si="0"/>
        <v>0</v>
      </c>
    </row>
    <row r="16" spans="1:12" ht="27.6" x14ac:dyDescent="0.3">
      <c r="A16" s="22">
        <v>2.4</v>
      </c>
      <c r="B16" s="26" t="s">
        <v>20</v>
      </c>
      <c r="C16" s="22" t="s">
        <v>16</v>
      </c>
      <c r="D16" s="24">
        <f>D13</f>
        <v>2334.48</v>
      </c>
      <c r="E16" s="25"/>
      <c r="F16" s="25">
        <f t="shared" si="0"/>
        <v>0</v>
      </c>
    </row>
    <row r="17" spans="1:6" ht="27.6" x14ac:dyDescent="0.3">
      <c r="A17" s="22">
        <v>2.5</v>
      </c>
      <c r="B17" s="26" t="s">
        <v>21</v>
      </c>
      <c r="C17" s="22" t="s">
        <v>16</v>
      </c>
      <c r="D17" s="24">
        <f>D16</f>
        <v>2334.48</v>
      </c>
      <c r="E17" s="25"/>
      <c r="F17" s="25">
        <f t="shared" si="0"/>
        <v>0</v>
      </c>
    </row>
    <row r="18" spans="1:6" x14ac:dyDescent="0.3">
      <c r="A18" s="28">
        <v>3</v>
      </c>
      <c r="B18" s="29" t="s">
        <v>22</v>
      </c>
      <c r="C18" s="30"/>
      <c r="D18" s="30"/>
      <c r="E18" s="31"/>
      <c r="F18" s="31"/>
    </row>
    <row r="19" spans="1:6" ht="30" customHeight="1" x14ac:dyDescent="0.3">
      <c r="A19" s="32">
        <v>3.1</v>
      </c>
      <c r="B19" s="33" t="s">
        <v>23</v>
      </c>
      <c r="C19" s="32" t="s">
        <v>24</v>
      </c>
      <c r="D19" s="37">
        <v>500</v>
      </c>
      <c r="E19" s="34"/>
      <c r="F19" s="34">
        <f t="shared" ref="F19" si="1">D19*E19</f>
        <v>0</v>
      </c>
    </row>
    <row r="20" spans="1:6" x14ac:dyDescent="0.3">
      <c r="A20" s="32">
        <v>3.3</v>
      </c>
      <c r="B20" s="33" t="s">
        <v>56</v>
      </c>
      <c r="C20" s="32" t="s">
        <v>3</v>
      </c>
      <c r="D20" s="37">
        <v>9</v>
      </c>
      <c r="E20" s="34"/>
      <c r="F20" s="34">
        <f t="shared" ref="F20:F27" si="2">D20*E20</f>
        <v>0</v>
      </c>
    </row>
    <row r="21" spans="1:6" ht="73.5" customHeight="1" x14ac:dyDescent="0.3">
      <c r="A21" s="32">
        <v>3.4</v>
      </c>
      <c r="B21" s="33" t="s">
        <v>25</v>
      </c>
      <c r="C21" s="32" t="s">
        <v>11</v>
      </c>
      <c r="D21" s="24">
        <v>1</v>
      </c>
      <c r="E21" s="34"/>
      <c r="F21" s="34">
        <f t="shared" si="2"/>
        <v>0</v>
      </c>
    </row>
    <row r="22" spans="1:6" ht="76.5" customHeight="1" x14ac:dyDescent="0.3">
      <c r="A22" s="32">
        <v>3.5</v>
      </c>
      <c r="B22" s="33" t="s">
        <v>26</v>
      </c>
      <c r="C22" s="32" t="s">
        <v>11</v>
      </c>
      <c r="D22" s="24">
        <v>1</v>
      </c>
      <c r="E22" s="34"/>
      <c r="F22" s="34">
        <f t="shared" si="2"/>
        <v>0</v>
      </c>
    </row>
    <row r="23" spans="1:6" x14ac:dyDescent="0.3">
      <c r="A23" s="35">
        <f>A22+0.1</f>
        <v>3.6</v>
      </c>
      <c r="B23" s="36" t="s">
        <v>27</v>
      </c>
      <c r="C23" s="41" t="s">
        <v>11</v>
      </c>
      <c r="D23" s="98">
        <v>1</v>
      </c>
      <c r="E23" s="38"/>
      <c r="F23" s="38">
        <f t="shared" si="2"/>
        <v>0</v>
      </c>
    </row>
    <row r="24" spans="1:6" ht="27.6" x14ac:dyDescent="0.3">
      <c r="A24" s="35">
        <f>A23+0.1</f>
        <v>3.7</v>
      </c>
      <c r="B24" s="36" t="s">
        <v>57</v>
      </c>
      <c r="C24" s="35" t="s">
        <v>3</v>
      </c>
      <c r="D24" s="37">
        <v>6</v>
      </c>
      <c r="E24" s="38"/>
      <c r="F24" s="38">
        <f t="shared" si="2"/>
        <v>0</v>
      </c>
    </row>
    <row r="25" spans="1:6" ht="28.5" customHeight="1" x14ac:dyDescent="0.3">
      <c r="A25" s="35">
        <v>3.8</v>
      </c>
      <c r="B25" s="36" t="s">
        <v>58</v>
      </c>
      <c r="C25" s="39" t="s">
        <v>11</v>
      </c>
      <c r="D25" s="37">
        <v>1</v>
      </c>
      <c r="E25" s="38"/>
      <c r="F25" s="38">
        <f t="shared" si="2"/>
        <v>0</v>
      </c>
    </row>
    <row r="26" spans="1:6" ht="16.8" x14ac:dyDescent="0.3">
      <c r="A26" s="40">
        <v>3.1</v>
      </c>
      <c r="B26" s="33" t="s">
        <v>51</v>
      </c>
      <c r="C26" s="41" t="s">
        <v>18</v>
      </c>
      <c r="D26" s="24">
        <v>2</v>
      </c>
      <c r="E26" s="34"/>
      <c r="F26" s="34">
        <f t="shared" si="2"/>
        <v>0</v>
      </c>
    </row>
    <row r="27" spans="1:6" x14ac:dyDescent="0.3">
      <c r="A27" s="103">
        <v>3.12</v>
      </c>
      <c r="B27" s="42" t="s">
        <v>59</v>
      </c>
      <c r="C27" s="104" t="s">
        <v>16</v>
      </c>
      <c r="D27" s="43">
        <v>2</v>
      </c>
      <c r="E27" s="45"/>
      <c r="F27" s="45">
        <f t="shared" si="2"/>
        <v>0</v>
      </c>
    </row>
    <row r="28" spans="1:6" x14ac:dyDescent="0.3">
      <c r="A28" s="48">
        <v>4</v>
      </c>
      <c r="B28" s="101" t="s">
        <v>28</v>
      </c>
      <c r="C28" s="102"/>
      <c r="D28" s="102"/>
      <c r="E28" s="115"/>
      <c r="F28" s="115"/>
    </row>
    <row r="29" spans="1:6" ht="27.6" x14ac:dyDescent="0.3">
      <c r="A29" s="105">
        <v>4.0999999999999996</v>
      </c>
      <c r="B29" s="106" t="s">
        <v>29</v>
      </c>
      <c r="C29" s="109" t="s">
        <v>3</v>
      </c>
      <c r="D29" s="113">
        <v>4</v>
      </c>
      <c r="E29" s="112"/>
      <c r="F29" s="112">
        <f>E29*D29</f>
        <v>0</v>
      </c>
    </row>
    <row r="30" spans="1:6" x14ac:dyDescent="0.3">
      <c r="A30" s="105">
        <v>4.2</v>
      </c>
      <c r="B30" s="108" t="s">
        <v>52</v>
      </c>
      <c r="C30" s="47" t="s">
        <v>3</v>
      </c>
      <c r="D30" s="114">
        <v>3</v>
      </c>
      <c r="E30" s="112"/>
      <c r="F30" s="112">
        <f>E30*D30</f>
        <v>0</v>
      </c>
    </row>
    <row r="31" spans="1:6" x14ac:dyDescent="0.3">
      <c r="A31" s="48">
        <v>5</v>
      </c>
      <c r="B31" s="49" t="s">
        <v>30</v>
      </c>
      <c r="C31" s="110"/>
      <c r="D31" s="111"/>
      <c r="E31" s="116"/>
      <c r="F31" s="117"/>
    </row>
    <row r="32" spans="1:6" ht="16.8" x14ac:dyDescent="0.25">
      <c r="A32" s="50">
        <v>5.0999999999999996</v>
      </c>
      <c r="B32" s="51" t="s">
        <v>31</v>
      </c>
      <c r="C32" s="50" t="s">
        <v>32</v>
      </c>
      <c r="D32" s="86">
        <f>ROUNDUP((23.9+17.9+40)*0.9*0.45,0)</f>
        <v>34</v>
      </c>
      <c r="E32" s="53"/>
      <c r="F32" s="54">
        <f>D32*E32</f>
        <v>0</v>
      </c>
    </row>
    <row r="33" spans="1:6" ht="21" customHeight="1" x14ac:dyDescent="0.25">
      <c r="A33" s="55">
        <v>5.2</v>
      </c>
      <c r="B33" s="56" t="s">
        <v>33</v>
      </c>
      <c r="C33" s="57" t="s">
        <v>32</v>
      </c>
      <c r="D33" s="118">
        <f>ROUNDUP(5.5*0.9*1.5*6,0)</f>
        <v>45</v>
      </c>
      <c r="E33" s="58"/>
      <c r="F33" s="54">
        <f t="shared" ref="F33:F41" si="3">D33*E33</f>
        <v>0</v>
      </c>
    </row>
    <row r="34" spans="1:6" ht="16.8" x14ac:dyDescent="0.25">
      <c r="A34" s="59">
        <v>5.3</v>
      </c>
      <c r="B34" s="60" t="s">
        <v>34</v>
      </c>
      <c r="C34" s="57" t="s">
        <v>32</v>
      </c>
      <c r="D34" s="119">
        <f>ROUNDUP(6*5.5*0.9*0.15,0)</f>
        <v>5</v>
      </c>
      <c r="E34" s="61"/>
      <c r="F34" s="54">
        <f t="shared" si="3"/>
        <v>0</v>
      </c>
    </row>
    <row r="35" spans="1:6" ht="16.8" x14ac:dyDescent="0.25">
      <c r="A35" s="50">
        <v>5.4</v>
      </c>
      <c r="B35" s="62" t="s">
        <v>35</v>
      </c>
      <c r="C35" s="57" t="s">
        <v>32</v>
      </c>
      <c r="D35" s="57">
        <f>ROUNDUP(6*(1.375*(0.9-0.2)*5.5),0)</f>
        <v>32</v>
      </c>
      <c r="E35" s="63"/>
      <c r="F35" s="54">
        <f t="shared" si="3"/>
        <v>0</v>
      </c>
    </row>
    <row r="36" spans="1:6" ht="27.6" x14ac:dyDescent="0.25">
      <c r="A36" s="64">
        <v>5.5</v>
      </c>
      <c r="B36" s="65" t="s">
        <v>36</v>
      </c>
      <c r="C36" s="66" t="s">
        <v>16</v>
      </c>
      <c r="D36" s="57">
        <f>ROUNDUP(6*((0.15+0.5+0.875+0.15+5.5+0.15+0.875+0.5+0.15)*(0.15+0.15+0.875+0.15+0.7+0.15+0.875+0.15+0.15)),0)</f>
        <v>178</v>
      </c>
      <c r="E36" s="63"/>
      <c r="F36" s="54">
        <f t="shared" si="3"/>
        <v>0</v>
      </c>
    </row>
    <row r="37" spans="1:6" ht="16.8" x14ac:dyDescent="0.25">
      <c r="A37" s="50">
        <v>5.6</v>
      </c>
      <c r="B37" s="67" t="s">
        <v>53</v>
      </c>
      <c r="C37" s="68" t="s">
        <v>32</v>
      </c>
      <c r="D37" s="120">
        <f>ROUNDUP(((7*5)+5)*((0.6*0.45) - (0.38*0.05) - (0.3*0.25)) * 1, 0)</f>
        <v>8</v>
      </c>
      <c r="E37" s="71"/>
      <c r="F37" s="54">
        <f t="shared" si="3"/>
        <v>0</v>
      </c>
    </row>
    <row r="38" spans="1:6" ht="16.8" x14ac:dyDescent="0.25">
      <c r="A38" s="69">
        <v>5.7</v>
      </c>
      <c r="B38" s="70" t="s">
        <v>54</v>
      </c>
      <c r="C38" s="59" t="s">
        <v>32</v>
      </c>
      <c r="D38" s="121">
        <f>ROUNDUP((6*0.9*5.7*0.175)+6*((0.9*5.5*0.79)-((0.9-0.2)*(5.5-0.2)*(0.79))),0)</f>
        <v>12</v>
      </c>
      <c r="E38" s="71"/>
      <c r="F38" s="54">
        <f t="shared" si="3"/>
        <v>0</v>
      </c>
    </row>
    <row r="39" spans="1:6" x14ac:dyDescent="0.25">
      <c r="A39" s="44">
        <v>5.8</v>
      </c>
      <c r="B39" s="62" t="s">
        <v>37</v>
      </c>
      <c r="C39" s="72" t="s">
        <v>3</v>
      </c>
      <c r="D39" s="57">
        <v>65</v>
      </c>
      <c r="E39" s="63"/>
      <c r="F39" s="73">
        <f t="shared" si="3"/>
        <v>0</v>
      </c>
    </row>
    <row r="40" spans="1:6" x14ac:dyDescent="0.25">
      <c r="A40" s="99">
        <v>5.9</v>
      </c>
      <c r="B40" s="74" t="s">
        <v>38</v>
      </c>
      <c r="C40" s="75" t="s">
        <v>3</v>
      </c>
      <c r="D40" s="68">
        <v>7</v>
      </c>
      <c r="E40" s="76"/>
      <c r="F40" s="77">
        <f t="shared" si="3"/>
        <v>0</v>
      </c>
    </row>
    <row r="41" spans="1:6" x14ac:dyDescent="0.25">
      <c r="A41" s="100">
        <v>5.0999999999999996</v>
      </c>
      <c r="B41" s="70" t="s">
        <v>39</v>
      </c>
      <c r="C41" s="46" t="s">
        <v>11</v>
      </c>
      <c r="D41" s="59">
        <v>1</v>
      </c>
      <c r="E41" s="78"/>
      <c r="F41" s="54">
        <f t="shared" si="3"/>
        <v>0</v>
      </c>
    </row>
    <row r="42" spans="1:6" x14ac:dyDescent="0.3">
      <c r="A42" s="79"/>
      <c r="B42" s="79"/>
      <c r="C42" s="80"/>
      <c r="D42" s="81"/>
      <c r="E42" s="79"/>
      <c r="F42" s="79"/>
    </row>
    <row r="43" spans="1:6" x14ac:dyDescent="0.25">
      <c r="A43" s="52"/>
      <c r="B43" s="85" t="s">
        <v>40</v>
      </c>
      <c r="C43" s="81"/>
      <c r="D43" s="81"/>
      <c r="E43" s="82" t="s">
        <v>41</v>
      </c>
      <c r="F43" s="83">
        <f>SUM(F8:F41)</f>
        <v>0</v>
      </c>
    </row>
    <row r="44" spans="1:6" x14ac:dyDescent="0.25">
      <c r="A44" s="87" t="s">
        <v>11</v>
      </c>
      <c r="B44" s="88" t="s">
        <v>42</v>
      </c>
      <c r="C44" s="81"/>
      <c r="D44" s="81"/>
      <c r="E44" s="82" t="s">
        <v>43</v>
      </c>
      <c r="F44" s="84">
        <f>F43*0.1</f>
        <v>0</v>
      </c>
    </row>
    <row r="45" spans="1:6" x14ac:dyDescent="0.3">
      <c r="A45" s="79"/>
      <c r="B45" s="79"/>
      <c r="C45" s="81"/>
      <c r="D45" s="81"/>
      <c r="E45" s="82" t="s">
        <v>44</v>
      </c>
      <c r="F45" s="83">
        <f>F43+F44</f>
        <v>0</v>
      </c>
    </row>
    <row r="46" spans="1:6" x14ac:dyDescent="0.3">
      <c r="A46" s="79"/>
      <c r="B46" s="107" t="s">
        <v>45</v>
      </c>
      <c r="C46" s="90"/>
      <c r="D46" s="122"/>
      <c r="E46" s="82" t="s">
        <v>46</v>
      </c>
      <c r="F46" s="83">
        <f>F45*0.15</f>
        <v>0</v>
      </c>
    </row>
    <row r="47" spans="1:6" x14ac:dyDescent="0.3">
      <c r="A47" s="79"/>
      <c r="B47" s="91">
        <f>28+27+7+2</f>
        <v>64</v>
      </c>
      <c r="C47" s="90"/>
      <c r="D47" s="122"/>
      <c r="E47" s="82" t="s">
        <v>47</v>
      </c>
      <c r="F47" s="83">
        <f>F45+F46</f>
        <v>0</v>
      </c>
    </row>
    <row r="48" spans="1:6" x14ac:dyDescent="0.3">
      <c r="B48" s="89" t="s">
        <v>48</v>
      </c>
      <c r="C48" s="92">
        <v>5.4</v>
      </c>
      <c r="D48" s="123" t="s">
        <v>24</v>
      </c>
    </row>
    <row r="49" spans="2:8" x14ac:dyDescent="0.25">
      <c r="B49" s="94" t="s">
        <v>49</v>
      </c>
      <c r="C49" s="95">
        <v>2.6</v>
      </c>
      <c r="D49" s="124" t="s">
        <v>24</v>
      </c>
      <c r="E49" s="52"/>
      <c r="F49" s="52"/>
    </row>
    <row r="50" spans="2:8" x14ac:dyDescent="0.25">
      <c r="B50" s="97"/>
      <c r="C50" s="90"/>
      <c r="D50" s="122"/>
      <c r="E50" s="52"/>
      <c r="F50" s="52"/>
    </row>
    <row r="51" spans="2:8" x14ac:dyDescent="0.25">
      <c r="B51" s="107" t="s">
        <v>50</v>
      </c>
      <c r="C51" s="90"/>
      <c r="D51" s="90"/>
      <c r="E51" s="52"/>
      <c r="F51" s="52"/>
    </row>
    <row r="52" spans="2:8" x14ac:dyDescent="0.25">
      <c r="B52" s="91">
        <v>5</v>
      </c>
      <c r="C52" s="90"/>
      <c r="D52" s="90"/>
      <c r="E52" s="52"/>
      <c r="F52" s="52"/>
    </row>
    <row r="53" spans="2:8" x14ac:dyDescent="0.25">
      <c r="B53" s="89" t="s">
        <v>48</v>
      </c>
      <c r="C53" s="92">
        <v>12</v>
      </c>
      <c r="D53" s="93" t="s">
        <v>24</v>
      </c>
      <c r="E53" s="52"/>
      <c r="F53" s="52"/>
    </row>
    <row r="54" spans="2:8" x14ac:dyDescent="0.25">
      <c r="B54" s="94" t="s">
        <v>49</v>
      </c>
      <c r="C54" s="95">
        <v>6</v>
      </c>
      <c r="D54" s="96" t="s">
        <v>24</v>
      </c>
      <c r="E54" s="52"/>
      <c r="F54" s="52"/>
    </row>
    <row r="55" spans="2:8" x14ac:dyDescent="0.3">
      <c r="C55" s="3"/>
      <c r="D55" s="3"/>
      <c r="H55" s="3"/>
    </row>
    <row r="56" spans="2:8" x14ac:dyDescent="0.3">
      <c r="C56" s="3"/>
      <c r="D56" s="3"/>
      <c r="H56" s="3"/>
    </row>
    <row r="57" spans="2:8" x14ac:dyDescent="0.3">
      <c r="C57" s="3"/>
      <c r="D57" s="3"/>
      <c r="H57" s="3"/>
    </row>
    <row r="58" spans="2:8" x14ac:dyDescent="0.3">
      <c r="C58" s="3"/>
      <c r="D58" s="3"/>
      <c r="H58" s="3"/>
    </row>
    <row r="59" spans="2:8" x14ac:dyDescent="0.3">
      <c r="C59" s="3"/>
      <c r="D59" s="3"/>
      <c r="H59" s="3"/>
    </row>
    <row r="60" spans="2:8" x14ac:dyDescent="0.3">
      <c r="C60" s="3"/>
      <c r="D60" s="3"/>
      <c r="H60" s="3"/>
    </row>
    <row r="61" spans="2:8" x14ac:dyDescent="0.3">
      <c r="C61" s="3"/>
      <c r="D61" s="3"/>
      <c r="H61" s="3"/>
    </row>
    <row r="62" spans="2:8" x14ac:dyDescent="0.3">
      <c r="C62" s="3"/>
      <c r="D62" s="3"/>
      <c r="H62" s="3"/>
    </row>
    <row r="63" spans="2:8" x14ac:dyDescent="0.3">
      <c r="C63" s="3"/>
      <c r="D63" s="3"/>
      <c r="H63" s="3"/>
    </row>
    <row r="64" spans="2:8" x14ac:dyDescent="0.3">
      <c r="C64" s="3"/>
      <c r="D64" s="3"/>
      <c r="H64" s="3"/>
    </row>
    <row r="65" s="3" customFormat="1" x14ac:dyDescent="0.3"/>
    <row r="66" s="3" customFormat="1" x14ac:dyDescent="0.3"/>
    <row r="67" s="3" customFormat="1" x14ac:dyDescent="0.3"/>
    <row r="68" s="3" customFormat="1" x14ac:dyDescent="0.3"/>
    <row r="69" s="3" customFormat="1" x14ac:dyDescent="0.3"/>
    <row r="70" s="3" customFormat="1" x14ac:dyDescent="0.3"/>
    <row r="71" s="3" customFormat="1" x14ac:dyDescent="0.3"/>
    <row r="72" s="3" customFormat="1" x14ac:dyDescent="0.3"/>
    <row r="73" s="3" customFormat="1" x14ac:dyDescent="0.3"/>
    <row r="74" s="3" customFormat="1" x14ac:dyDescent="0.3"/>
    <row r="75" s="3" customFormat="1" x14ac:dyDescent="0.3"/>
    <row r="76" s="3" customFormat="1" x14ac:dyDescent="0.3"/>
    <row r="77" s="3" customFormat="1" x14ac:dyDescent="0.3"/>
    <row r="78" s="3" customFormat="1" x14ac:dyDescent="0.3"/>
    <row r="79" s="3" customFormat="1" x14ac:dyDescent="0.3"/>
    <row r="80" s="3" customFormat="1" x14ac:dyDescent="0.3"/>
    <row r="81" s="3" customFormat="1" x14ac:dyDescent="0.3"/>
    <row r="82" s="3" customFormat="1" x14ac:dyDescent="0.3"/>
    <row r="83" s="3" customFormat="1" x14ac:dyDescent="0.3"/>
    <row r="84" s="3" customFormat="1" x14ac:dyDescent="0.3"/>
    <row r="85" s="3" customFormat="1" x14ac:dyDescent="0.3"/>
  </sheetData>
  <mergeCells count="1">
    <mergeCell ref="A4:F4"/>
  </mergeCells>
  <pageMargins left="0.7" right="0.7" top="0.75" bottom="0.75" header="0.3" footer="0.3"/>
  <ignoredErrors>
    <ignoredError sqref="F4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CARPARK_BOQ 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Satuala Victor Okesene</dc:creator>
  <cp:keywords/>
  <dc:description/>
  <cp:lastModifiedBy>Selby Finau</cp:lastModifiedBy>
  <cp:revision/>
  <dcterms:created xsi:type="dcterms:W3CDTF">2023-05-16T00:34:07Z</dcterms:created>
  <dcterms:modified xsi:type="dcterms:W3CDTF">2026-10-18T21:11:51Z</dcterms:modified>
  <cp:category/>
  <cp:contentStatus/>
</cp:coreProperties>
</file>