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5448e25037fb257/3. Proyectos/0. Matëria/2. Página Web/Herramientas/"/>
    </mc:Choice>
  </mc:AlternateContent>
  <xr:revisionPtr revIDLastSave="443" documentId="11_F25DC773A252ABDACC1048E489D9682E5ADE58EC" xr6:coauthVersionLast="47" xr6:coauthVersionMax="47" xr10:uidLastSave="{59EF0054-8127-48B4-9D2A-F188F6C1CE7A}"/>
  <bookViews>
    <workbookView xWindow="28680" yWindow="-120" windowWidth="29040" windowHeight="16440" xr2:uid="{00000000-000D-0000-FFFF-FFFF00000000}"/>
  </bookViews>
  <sheets>
    <sheet name="Estado de Fluj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L9" i="3" s="1"/>
  <c r="M9" i="3" s="1"/>
  <c r="N9" i="3" s="1"/>
  <c r="O9" i="3" s="1"/>
  <c r="E7" i="3"/>
  <c r="F6" i="3"/>
  <c r="Q18" i="3"/>
  <c r="Q17" i="3"/>
  <c r="Q16" i="3"/>
  <c r="Q13" i="3"/>
  <c r="Q12" i="3"/>
  <c r="Q8" i="3"/>
  <c r="Q21" i="3"/>
  <c r="J14" i="3"/>
  <c r="K14" i="3"/>
  <c r="L14" i="3"/>
  <c r="M14" i="3"/>
  <c r="N14" i="3"/>
  <c r="O14" i="3"/>
  <c r="J19" i="3"/>
  <c r="K19" i="3"/>
  <c r="L19" i="3"/>
  <c r="M19" i="3"/>
  <c r="N19" i="3"/>
  <c r="O19" i="3"/>
  <c r="I19" i="3"/>
  <c r="H19" i="3"/>
  <c r="G19" i="3"/>
  <c r="F19" i="3"/>
  <c r="E19" i="3"/>
  <c r="D19" i="3"/>
  <c r="I14" i="3"/>
  <c r="H14" i="3"/>
  <c r="G14" i="3"/>
  <c r="F14" i="3"/>
  <c r="E14" i="3"/>
  <c r="D14" i="3"/>
  <c r="G6" i="3" l="1"/>
  <c r="H6" i="3" s="1"/>
  <c r="I6" i="3" s="1"/>
  <c r="J6" i="3" s="1"/>
  <c r="K6" i="3" s="1"/>
  <c r="E10" i="3"/>
  <c r="E22" i="3" s="1"/>
  <c r="F7" i="3"/>
  <c r="G7" i="3" s="1"/>
  <c r="G10" i="3" s="1"/>
  <c r="G22" i="3" s="1"/>
  <c r="Q9" i="3"/>
  <c r="L6" i="3"/>
  <c r="Q19" i="3"/>
  <c r="Q14" i="3"/>
  <c r="D10" i="3"/>
  <c r="H7" i="3" l="1"/>
  <c r="F10" i="3"/>
  <c r="F22" i="3" s="1"/>
  <c r="H10" i="3"/>
  <c r="H22" i="3" s="1"/>
  <c r="I7" i="3"/>
  <c r="M6" i="3"/>
  <c r="D22" i="3"/>
  <c r="I10" i="3" l="1"/>
  <c r="I22" i="3" s="1"/>
  <c r="J7" i="3"/>
  <c r="N6" i="3"/>
  <c r="D23" i="3"/>
  <c r="K7" i="3" l="1"/>
  <c r="J10" i="3"/>
  <c r="O6" i="3"/>
  <c r="Q6" i="3"/>
  <c r="E21" i="3"/>
  <c r="E23" i="3" s="1"/>
  <c r="J22" i="3" l="1"/>
  <c r="L7" i="3"/>
  <c r="K10" i="3"/>
  <c r="K22" i="3" l="1"/>
  <c r="M7" i="3"/>
  <c r="L10" i="3"/>
  <c r="F21" i="3"/>
  <c r="F23" i="3" s="1"/>
  <c r="L22" i="3" l="1"/>
  <c r="N7" i="3"/>
  <c r="M10" i="3"/>
  <c r="M22" i="3" l="1"/>
  <c r="O7" i="3"/>
  <c r="N10" i="3"/>
  <c r="G21" i="3"/>
  <c r="G23" i="3" s="1"/>
  <c r="N22" i="3" l="1"/>
  <c r="O10" i="3"/>
  <c r="O22" i="3" s="1"/>
  <c r="Q7" i="3"/>
  <c r="Q10" i="3" s="1"/>
  <c r="Q22" i="3" s="1"/>
  <c r="Q23" i="3" s="1"/>
  <c r="H21" i="3" l="1"/>
  <c r="H23" i="3" s="1"/>
  <c r="I21" i="3" l="1"/>
  <c r="I23" i="3" s="1"/>
  <c r="J21" i="3" s="1"/>
  <c r="J23" i="3" s="1"/>
  <c r="K21" i="3" s="1"/>
  <c r="K23" i="3" s="1"/>
  <c r="L21" i="3" s="1"/>
  <c r="L23" i="3" s="1"/>
  <c r="M21" i="3" s="1"/>
  <c r="M23" i="3" s="1"/>
  <c r="N21" i="3" s="1"/>
  <c r="N23" i="3" s="1"/>
  <c r="O21" i="3" s="1"/>
  <c r="O23" i="3" s="1"/>
</calcChain>
</file>

<file path=xl/sharedStrings.xml><?xml version="1.0" encoding="utf-8"?>
<sst xmlns="http://schemas.openxmlformats.org/spreadsheetml/2006/main" count="32" uniqueCount="32">
  <si>
    <t>Los valores en azúl son modificables</t>
  </si>
  <si>
    <t>Los valores en negro son formulas</t>
  </si>
  <si>
    <t>Este archivo es propiedad de Materia y se proporciona únicamente con fines ilustrativos. Todos los datos presentados son ficticios y no reflejan información real. Su uso es únicamente como referencia y no debe considerarse asesoramiento financiero.</t>
  </si>
  <si>
    <t>Valores expresados en Pesos Mexicanos (MXN)</t>
  </si>
  <si>
    <t>Mes 1</t>
  </si>
  <si>
    <t>Mes 2</t>
  </si>
  <si>
    <t>Mes 3</t>
  </si>
  <si>
    <t>Mes 4</t>
  </si>
  <si>
    <t>Mes 5</t>
  </si>
  <si>
    <t>Mes 6</t>
  </si>
  <si>
    <t>Ingresos Cobrados</t>
  </si>
  <si>
    <t>Pagos a Proveedores</t>
  </si>
  <si>
    <t>Pagos de Nómina</t>
  </si>
  <si>
    <t>Pago de Impuestos (IVA, Otros)</t>
  </si>
  <si>
    <t>Flujo Operativo</t>
  </si>
  <si>
    <t>Compra de Activos</t>
  </si>
  <si>
    <t>Venta de Activos</t>
  </si>
  <si>
    <t>Flujo de Inversión</t>
  </si>
  <si>
    <t>Entrada de Préstamos</t>
  </si>
  <si>
    <t>Salida de Préstamos</t>
  </si>
  <si>
    <t>Salida de dividendos</t>
  </si>
  <si>
    <t>Flujo de Financiamiento</t>
  </si>
  <si>
    <t>Saldo Inicial Banco</t>
  </si>
  <si>
    <t>Cambio en Caja</t>
  </si>
  <si>
    <t>Saldo Final en Banco</t>
  </si>
  <si>
    <t>Mes 7</t>
  </si>
  <si>
    <t>Mes 8</t>
  </si>
  <si>
    <t>Mes 9</t>
  </si>
  <si>
    <t>Mes 10</t>
  </si>
  <si>
    <t>Mes 11</t>
  </si>
  <si>
    <t>Mes 12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</si>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</sst>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164" fontId="4" fillId="0" borderId="0" xfId="1" applyNumberFormat="1" applyFont="1"/>
    <xf numFmtId="164" fontId="11" fillId="0" borderId="0" xfId="1" applyNumberFormat="1" applyFont="1"/>
    <xf numFmtId="0" fontId="3" fillId="4" borderId="1" xfId="0" applyFont="1" applyFill="1" applyBorder="1"/>
    <xf numFmtId="164" fontId="3" fillId="4" borderId="1" xfId="0" applyNumberFormat="1" applyFont="1" applyFill="1" applyBorder="1"/>
    <xf numFmtId="164" fontId="5" fillId="4" borderId="1" xfId="0" applyNumberFormat="1" applyFont="1" applyFill="1" applyBorder="1"/>
    <xf numFmtId="0" fontId="3" fillId="3" borderId="3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164" fontId="12" fillId="3" borderId="3" xfId="1" applyNumberFormat="1" applyFont="1" applyFill="1" applyBorder="1"/>
    <xf numFmtId="164" fontId="3" fillId="3" borderId="3" xfId="1" applyNumberFormat="1" applyFont="1" applyFill="1" applyBorder="1"/>
    <xf numFmtId="164" fontId="3" fillId="3" borderId="0" xfId="1" applyNumberFormat="1" applyFont="1" applyFill="1" applyBorder="1"/>
    <xf numFmtId="164" fontId="3" fillId="3" borderId="2" xfId="1" applyNumberFormat="1" applyFont="1" applyFill="1" applyBorder="1"/>
    <xf numFmtId="164" fontId="5" fillId="3" borderId="3" xfId="1" applyNumberFormat="1" applyFont="1" applyFill="1" applyBorder="1"/>
    <xf numFmtId="164" fontId="5" fillId="3" borderId="0" xfId="1" applyNumberFormat="1" applyFont="1" applyFill="1" applyBorder="1"/>
    <xf numFmtId="164" fontId="5" fillId="3" borderId="2" xfId="1" applyNumberFormat="1" applyFont="1" applyFill="1" applyBorder="1"/>
    <xf numFmtId="164" fontId="5" fillId="4" borderId="0" xfId="1" applyNumberFormat="1" applyFont="1" applyFill="1"/>
    <xf numFmtId="0" fontId="8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124558</xdr:rowOff>
    </xdr:from>
    <xdr:to>
      <xdr:col>7</xdr:col>
      <xdr:colOff>681858</xdr:colOff>
      <xdr:row>2</xdr:row>
      <xdr:rowOff>26023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B2443F-D91D-46A1-A4EB-D6BD9BE1F237}"/>
            </a:ext>
          </a:extLst>
        </xdr:cNvPr>
        <xdr:cNvSpPr txBox="1"/>
      </xdr:nvSpPr>
      <xdr:spPr>
        <a:xfrm>
          <a:off x="190500" y="124558"/>
          <a:ext cx="5964570" cy="282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Plantilla Estado de Flujo</a:t>
          </a:r>
        </a:p>
      </xdr:txBody>
    </xdr:sp>
    <xdr:clientData/>
  </xdr:twoCellAnchor>
  <xdr:twoCellAnchor editAs="oneCell">
    <xdr:from>
      <xdr:col>14</xdr:col>
      <xdr:colOff>228347</xdr:colOff>
      <xdr:row>0</xdr:row>
      <xdr:rowOff>131884</xdr:rowOff>
    </xdr:from>
    <xdr:to>
      <xdr:col>17</xdr:col>
      <xdr:colOff>8230</xdr:colOff>
      <xdr:row>1</xdr:row>
      <xdr:rowOff>165960</xdr:rowOff>
    </xdr:to>
    <xdr:pic>
      <xdr:nvPicPr>
        <xdr:cNvPr id="3" name="Picture 2" descr="A black and white logo&#10;&#10;Description automatically generated">
          <a:extLst>
            <a:ext uri="{FF2B5EF4-FFF2-40B4-BE49-F238E27FC236}">
              <a16:creationId xmlns:a16="http://schemas.microsoft.com/office/drawing/2014/main" id="{90FFFA8E-B192-40ED-84CC-4D399C45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04"/>
        <a:stretch/>
      </xdr:blipFill>
      <xdr:spPr>
        <a:xfrm>
          <a:off x="12080760" y="131884"/>
          <a:ext cx="1684883" cy="224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293F-D578-4337-8F72-F8F6F392EC88}">
  <dimension ref="B4:Q31"/>
  <sheetViews>
    <sheetView showGridLines="0" tabSelected="1" zoomScale="115" zoomScaleNormal="115" workbookViewId="0">
      <selection activeCell="R6" sqref="R6"/>
    </sheetView>
  </sheetViews>
  <sheetFormatPr defaultRowHeight="15" x14ac:dyDescent="0.25"/>
  <cols>
    <col min="1" max="1" width="2.85546875" customWidth="1"/>
    <col min="2" max="2" width="29.140625" bestFit="1" customWidth="1"/>
    <col min="3" max="3" width="0.85546875" customWidth="1"/>
    <col min="4" max="15" width="13.140625" customWidth="1"/>
    <col min="16" max="16" width="2.28515625" customWidth="1"/>
    <col min="17" max="17" width="13.140625" customWidth="1"/>
  </cols>
  <sheetData>
    <row r="4" spans="2:17" x14ac:dyDescent="0.25">
      <c r="B4" s="2"/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25</v>
      </c>
      <c r="K4" s="2" t="s">
        <v>26</v>
      </c>
      <c r="L4" s="2" t="s">
        <v>27</v>
      </c>
      <c r="M4" s="2" t="s">
        <v>28</v>
      </c>
      <c r="N4" s="2" t="s">
        <v>29</v>
      </c>
      <c r="O4" s="2" t="s">
        <v>30</v>
      </c>
      <c r="Q4" s="2" t="s">
        <v>31</v>
      </c>
    </row>
    <row r="5" spans="2:17" s="7" customFormat="1" ht="5.25" x14ac:dyDescent="0.15"/>
    <row r="6" spans="2:17" x14ac:dyDescent="0.25">
      <c r="B6" s="1" t="s">
        <v>10</v>
      </c>
      <c r="D6" s="8">
        <v>250000</v>
      </c>
      <c r="E6" s="8">
        <v>325000</v>
      </c>
      <c r="F6" s="8">
        <f t="shared" ref="F6:O6" si="0">E6+50000</f>
        <v>375000</v>
      </c>
      <c r="G6" s="8">
        <f t="shared" si="0"/>
        <v>425000</v>
      </c>
      <c r="H6" s="8">
        <f t="shared" si="0"/>
        <v>475000</v>
      </c>
      <c r="I6" s="8">
        <f t="shared" si="0"/>
        <v>525000</v>
      </c>
      <c r="J6" s="8">
        <f t="shared" si="0"/>
        <v>575000</v>
      </c>
      <c r="K6" s="8">
        <f t="shared" si="0"/>
        <v>625000</v>
      </c>
      <c r="L6" s="8">
        <f t="shared" si="0"/>
        <v>675000</v>
      </c>
      <c r="M6" s="8">
        <f t="shared" si="0"/>
        <v>725000</v>
      </c>
      <c r="N6" s="8">
        <f t="shared" si="0"/>
        <v>775000</v>
      </c>
      <c r="O6" s="8">
        <f t="shared" si="0"/>
        <v>825000</v>
      </c>
      <c r="Q6" s="23">
        <f>SUM(D6:O6)</f>
        <v>6575000</v>
      </c>
    </row>
    <row r="7" spans="2:17" x14ac:dyDescent="0.25">
      <c r="B7" s="1" t="s">
        <v>11</v>
      </c>
      <c r="D7" s="8">
        <v>-200000</v>
      </c>
      <c r="E7" s="8">
        <f>D7-35000</f>
        <v>-235000</v>
      </c>
      <c r="F7" s="8">
        <f t="shared" ref="F7:O7" si="1">E7-35000</f>
        <v>-270000</v>
      </c>
      <c r="G7" s="8">
        <f t="shared" si="1"/>
        <v>-305000</v>
      </c>
      <c r="H7" s="8">
        <f t="shared" si="1"/>
        <v>-340000</v>
      </c>
      <c r="I7" s="8">
        <f t="shared" si="1"/>
        <v>-375000</v>
      </c>
      <c r="J7" s="8">
        <f t="shared" si="1"/>
        <v>-410000</v>
      </c>
      <c r="K7" s="8">
        <f t="shared" si="1"/>
        <v>-445000</v>
      </c>
      <c r="L7" s="8">
        <f t="shared" si="1"/>
        <v>-480000</v>
      </c>
      <c r="M7" s="8">
        <f t="shared" si="1"/>
        <v>-515000</v>
      </c>
      <c r="N7" s="8">
        <f t="shared" si="1"/>
        <v>-550000</v>
      </c>
      <c r="O7" s="8">
        <f t="shared" si="1"/>
        <v>-585000</v>
      </c>
      <c r="Q7" s="23">
        <f>SUM(D7:O7)</f>
        <v>-4710000</v>
      </c>
    </row>
    <row r="8" spans="2:17" x14ac:dyDescent="0.25">
      <c r="B8" s="1" t="s">
        <v>12</v>
      </c>
      <c r="D8" s="8">
        <v>-50000</v>
      </c>
      <c r="E8" s="8">
        <v>-50000</v>
      </c>
      <c r="F8" s="8">
        <v>-50000</v>
      </c>
      <c r="G8" s="8">
        <v>-50000</v>
      </c>
      <c r="H8" s="8">
        <v>-50000</v>
      </c>
      <c r="I8" s="8">
        <v>-50000</v>
      </c>
      <c r="J8" s="8">
        <v>-50000</v>
      </c>
      <c r="K8" s="8">
        <v>-50000</v>
      </c>
      <c r="L8" s="8">
        <v>-50000</v>
      </c>
      <c r="M8" s="8">
        <v>-50000</v>
      </c>
      <c r="N8" s="8">
        <v>-50000</v>
      </c>
      <c r="O8" s="8">
        <v>-75000</v>
      </c>
      <c r="Q8" s="23">
        <f>SUM(D8:O8)</f>
        <v>-625000</v>
      </c>
    </row>
    <row r="9" spans="2:17" x14ac:dyDescent="0.25">
      <c r="B9" s="1" t="s">
        <v>13</v>
      </c>
      <c r="D9" s="8">
        <v>-40000</v>
      </c>
      <c r="E9" s="8">
        <v>-45000</v>
      </c>
      <c r="F9" s="8">
        <v>-35000</v>
      </c>
      <c r="G9" s="8">
        <v>-37000</v>
      </c>
      <c r="H9" s="8">
        <v>-50000</v>
      </c>
      <c r="I9" s="8">
        <v>-55000</v>
      </c>
      <c r="J9" s="8">
        <v>-60000</v>
      </c>
      <c r="K9" s="8">
        <f>J9-5000</f>
        <v>-65000</v>
      </c>
      <c r="L9" s="8">
        <f t="shared" ref="L9:O9" si="2">K9-5000</f>
        <v>-70000</v>
      </c>
      <c r="M9" s="8">
        <f t="shared" si="2"/>
        <v>-75000</v>
      </c>
      <c r="N9" s="8">
        <f t="shared" si="2"/>
        <v>-80000</v>
      </c>
      <c r="O9" s="8">
        <f t="shared" si="2"/>
        <v>-85000</v>
      </c>
      <c r="Q9" s="23">
        <f>SUM(D9:O9)</f>
        <v>-697000</v>
      </c>
    </row>
    <row r="10" spans="2:17" x14ac:dyDescent="0.25">
      <c r="B10" s="10" t="s">
        <v>14</v>
      </c>
      <c r="D10" s="11">
        <f t="shared" ref="D10:O10" si="3">SUM(D6:D9)</f>
        <v>-40000</v>
      </c>
      <c r="E10" s="11">
        <f t="shared" si="3"/>
        <v>-5000</v>
      </c>
      <c r="F10" s="11">
        <f t="shared" si="3"/>
        <v>20000</v>
      </c>
      <c r="G10" s="11">
        <f t="shared" si="3"/>
        <v>33000</v>
      </c>
      <c r="H10" s="11">
        <f t="shared" si="3"/>
        <v>35000</v>
      </c>
      <c r="I10" s="11">
        <f t="shared" si="3"/>
        <v>45000</v>
      </c>
      <c r="J10" s="11">
        <f t="shared" si="3"/>
        <v>55000</v>
      </c>
      <c r="K10" s="11">
        <f t="shared" si="3"/>
        <v>65000</v>
      </c>
      <c r="L10" s="11">
        <f t="shared" si="3"/>
        <v>75000</v>
      </c>
      <c r="M10" s="11">
        <f t="shared" si="3"/>
        <v>85000</v>
      </c>
      <c r="N10" s="11">
        <f t="shared" si="3"/>
        <v>95000</v>
      </c>
      <c r="O10" s="11">
        <f t="shared" si="3"/>
        <v>80000</v>
      </c>
      <c r="Q10" s="12">
        <f>SUM(Q6:Q9)</f>
        <v>543000</v>
      </c>
    </row>
    <row r="11" spans="2:17" x14ac:dyDescent="0.25">
      <c r="Q11" s="3"/>
    </row>
    <row r="12" spans="2:17" x14ac:dyDescent="0.25">
      <c r="B12" s="1" t="s">
        <v>15</v>
      </c>
      <c r="D12" s="9">
        <v>-10000</v>
      </c>
      <c r="E12" s="9">
        <v>0</v>
      </c>
      <c r="F12" s="9">
        <v>0</v>
      </c>
      <c r="G12" s="9">
        <v>0</v>
      </c>
      <c r="H12" s="9">
        <v>-20000</v>
      </c>
      <c r="I12" s="9">
        <v>0</v>
      </c>
      <c r="J12" s="9">
        <v>0</v>
      </c>
      <c r="K12" s="9">
        <v>0</v>
      </c>
      <c r="L12" s="9">
        <v>-100000</v>
      </c>
      <c r="M12" s="9">
        <v>0</v>
      </c>
      <c r="N12" s="9">
        <v>0</v>
      </c>
      <c r="O12" s="9">
        <v>0</v>
      </c>
      <c r="Q12" s="23">
        <f>SUM(D12:O12)</f>
        <v>-130000</v>
      </c>
    </row>
    <row r="13" spans="2:17" x14ac:dyDescent="0.25">
      <c r="B13" s="1" t="s">
        <v>16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Q13" s="23">
        <f>SUM(D13:O13)</f>
        <v>0</v>
      </c>
    </row>
    <row r="14" spans="2:17" x14ac:dyDescent="0.25">
      <c r="B14" s="10" t="s">
        <v>17</v>
      </c>
      <c r="D14" s="11">
        <f>SUM(D12:D13)</f>
        <v>-10000</v>
      </c>
      <c r="E14" s="11">
        <f t="shared" ref="E14:J14" si="4">SUM(E12:E13)</f>
        <v>0</v>
      </c>
      <c r="F14" s="11">
        <f t="shared" si="4"/>
        <v>0</v>
      </c>
      <c r="G14" s="11">
        <f t="shared" si="4"/>
        <v>0</v>
      </c>
      <c r="H14" s="11">
        <f t="shared" si="4"/>
        <v>-20000</v>
      </c>
      <c r="I14" s="11">
        <f t="shared" si="4"/>
        <v>0</v>
      </c>
      <c r="J14" s="11">
        <f t="shared" si="4"/>
        <v>0</v>
      </c>
      <c r="K14" s="11">
        <f t="shared" ref="K14:O14" si="5">SUM(K12:K13)</f>
        <v>0</v>
      </c>
      <c r="L14" s="11">
        <f t="shared" si="5"/>
        <v>-100000</v>
      </c>
      <c r="M14" s="11">
        <f t="shared" si="5"/>
        <v>0</v>
      </c>
      <c r="N14" s="11">
        <f t="shared" si="5"/>
        <v>0</v>
      </c>
      <c r="O14" s="11">
        <f t="shared" si="5"/>
        <v>0</v>
      </c>
      <c r="Q14" s="12">
        <f t="shared" ref="Q14" si="6">SUM(Q12:Q13)</f>
        <v>-130000</v>
      </c>
    </row>
    <row r="15" spans="2:17" x14ac:dyDescent="0.25">
      <c r="Q15" s="3"/>
    </row>
    <row r="16" spans="2:17" x14ac:dyDescent="0.25">
      <c r="B16" s="1" t="s">
        <v>18</v>
      </c>
      <c r="D16" s="9">
        <v>0</v>
      </c>
      <c r="E16" s="9">
        <v>0</v>
      </c>
      <c r="F16" s="9">
        <v>12000</v>
      </c>
      <c r="G16" s="9">
        <v>0</v>
      </c>
      <c r="H16" s="9">
        <v>12000</v>
      </c>
      <c r="I16" s="9">
        <v>0</v>
      </c>
      <c r="J16" s="9">
        <v>0</v>
      </c>
      <c r="K16" s="9">
        <v>0</v>
      </c>
      <c r="L16" s="9">
        <v>100000</v>
      </c>
      <c r="M16" s="9">
        <v>0</v>
      </c>
      <c r="N16" s="9">
        <v>0</v>
      </c>
      <c r="O16" s="9">
        <v>0</v>
      </c>
      <c r="Q16" s="23">
        <f>SUM(D16:O16)</f>
        <v>124000</v>
      </c>
    </row>
    <row r="17" spans="2:17" x14ac:dyDescent="0.25">
      <c r="B17" s="1" t="s">
        <v>19</v>
      </c>
      <c r="D17" s="9">
        <v>0</v>
      </c>
      <c r="E17" s="9">
        <v>0</v>
      </c>
      <c r="F17" s="9">
        <v>0</v>
      </c>
      <c r="G17" s="9">
        <v>-1000</v>
      </c>
      <c r="H17" s="9">
        <v>-1000</v>
      </c>
      <c r="I17" s="9">
        <v>-2000</v>
      </c>
      <c r="J17" s="9">
        <v>-2000</v>
      </c>
      <c r="K17" s="9">
        <v>-2000</v>
      </c>
      <c r="L17" s="9">
        <v>-2000</v>
      </c>
      <c r="M17" s="9">
        <v>-6000</v>
      </c>
      <c r="N17" s="9">
        <v>-5000</v>
      </c>
      <c r="O17" s="9">
        <v>-5000</v>
      </c>
      <c r="Q17" s="23">
        <f>SUM(D17:O17)</f>
        <v>-26000</v>
      </c>
    </row>
    <row r="18" spans="2:17" x14ac:dyDescent="0.25">
      <c r="B18" s="1" t="s">
        <v>20</v>
      </c>
      <c r="D18" s="9">
        <v>0</v>
      </c>
      <c r="E18" s="9">
        <v>-15000</v>
      </c>
      <c r="F18" s="9">
        <v>0</v>
      </c>
      <c r="G18" s="9">
        <v>-50000</v>
      </c>
      <c r="H18" s="9">
        <v>0</v>
      </c>
      <c r="I18" s="9">
        <v>0</v>
      </c>
      <c r="J18" s="9">
        <v>-10000</v>
      </c>
      <c r="K18" s="9">
        <v>-100000</v>
      </c>
      <c r="L18" s="9">
        <v>0</v>
      </c>
      <c r="M18" s="9">
        <v>0</v>
      </c>
      <c r="N18" s="9">
        <v>-200000</v>
      </c>
      <c r="O18" s="9">
        <v>-100000</v>
      </c>
      <c r="Q18" s="23">
        <f>SUM(D18:O18)</f>
        <v>-475000</v>
      </c>
    </row>
    <row r="19" spans="2:17" x14ac:dyDescent="0.25">
      <c r="B19" s="10" t="s">
        <v>21</v>
      </c>
      <c r="D19" s="11">
        <f t="shared" ref="D19:I19" si="7">SUM(D16:D18)</f>
        <v>0</v>
      </c>
      <c r="E19" s="11">
        <f t="shared" si="7"/>
        <v>-15000</v>
      </c>
      <c r="F19" s="11">
        <f t="shared" si="7"/>
        <v>12000</v>
      </c>
      <c r="G19" s="11">
        <f t="shared" si="7"/>
        <v>-51000</v>
      </c>
      <c r="H19" s="11">
        <f t="shared" si="7"/>
        <v>11000</v>
      </c>
      <c r="I19" s="11">
        <f t="shared" si="7"/>
        <v>-2000</v>
      </c>
      <c r="J19" s="11">
        <f t="shared" ref="J19" si="8">SUM(J16:J18)</f>
        <v>-12000</v>
      </c>
      <c r="K19" s="11">
        <f t="shared" ref="K19" si="9">SUM(K16:K18)</f>
        <v>-102000</v>
      </c>
      <c r="L19" s="11">
        <f t="shared" ref="L19" si="10">SUM(L16:L18)</f>
        <v>98000</v>
      </c>
      <c r="M19" s="11">
        <f t="shared" ref="M19" si="11">SUM(M16:M18)</f>
        <v>-6000</v>
      </c>
      <c r="N19" s="11">
        <f t="shared" ref="N19" si="12">SUM(N16:N18)</f>
        <v>-205000</v>
      </c>
      <c r="O19" s="11">
        <f t="shared" ref="O19:Q19" si="13">SUM(O16:O18)</f>
        <v>-105000</v>
      </c>
      <c r="Q19" s="12">
        <f t="shared" si="13"/>
        <v>-377000</v>
      </c>
    </row>
    <row r="20" spans="2:17" x14ac:dyDescent="0.25">
      <c r="Q20" s="3"/>
    </row>
    <row r="21" spans="2:17" x14ac:dyDescent="0.25">
      <c r="B21" s="13" t="s">
        <v>22</v>
      </c>
      <c r="D21" s="16">
        <v>75000</v>
      </c>
      <c r="E21" s="17">
        <f>D23</f>
        <v>25000</v>
      </c>
      <c r="F21" s="17">
        <f t="shared" ref="F21:I21" si="14">E23</f>
        <v>5000</v>
      </c>
      <c r="G21" s="17">
        <f t="shared" si="14"/>
        <v>37000</v>
      </c>
      <c r="H21" s="17">
        <f t="shared" si="14"/>
        <v>19000</v>
      </c>
      <c r="I21" s="17">
        <f t="shared" si="14"/>
        <v>45000</v>
      </c>
      <c r="J21" s="17">
        <f t="shared" ref="J21" si="15">I23</f>
        <v>88000</v>
      </c>
      <c r="K21" s="17">
        <f t="shared" ref="K21" si="16">J23</f>
        <v>131000</v>
      </c>
      <c r="L21" s="17">
        <f t="shared" ref="L21" si="17">K23</f>
        <v>94000</v>
      </c>
      <c r="M21" s="17">
        <f t="shared" ref="M21" si="18">L23</f>
        <v>167000</v>
      </c>
      <c r="N21" s="17">
        <f t="shared" ref="N21" si="19">M23</f>
        <v>246000</v>
      </c>
      <c r="O21" s="17">
        <f t="shared" ref="O21" si="20">N23</f>
        <v>136000</v>
      </c>
      <c r="Q21" s="20">
        <f t="shared" ref="Q21" si="21">P23</f>
        <v>0</v>
      </c>
    </row>
    <row r="22" spans="2:17" x14ac:dyDescent="0.25">
      <c r="B22" s="14" t="s">
        <v>23</v>
      </c>
      <c r="D22" s="18">
        <f>D10+D14+D19</f>
        <v>-50000</v>
      </c>
      <c r="E22" s="18">
        <f t="shared" ref="E22:O22" si="22">E10+E14+E19</f>
        <v>-20000</v>
      </c>
      <c r="F22" s="18">
        <f t="shared" si="22"/>
        <v>32000</v>
      </c>
      <c r="G22" s="18">
        <f t="shared" si="22"/>
        <v>-18000</v>
      </c>
      <c r="H22" s="18">
        <f t="shared" si="22"/>
        <v>26000</v>
      </c>
      <c r="I22" s="18">
        <f t="shared" si="22"/>
        <v>43000</v>
      </c>
      <c r="J22" s="18">
        <f t="shared" si="22"/>
        <v>43000</v>
      </c>
      <c r="K22" s="18">
        <f t="shared" si="22"/>
        <v>-37000</v>
      </c>
      <c r="L22" s="18">
        <f t="shared" si="22"/>
        <v>73000</v>
      </c>
      <c r="M22" s="18">
        <f t="shared" si="22"/>
        <v>79000</v>
      </c>
      <c r="N22" s="18">
        <f t="shared" si="22"/>
        <v>-110000</v>
      </c>
      <c r="O22" s="18">
        <f t="shared" si="22"/>
        <v>-25000</v>
      </c>
      <c r="Q22" s="21">
        <f t="shared" ref="Q22" si="23">Q10+Q14+Q19</f>
        <v>36000</v>
      </c>
    </row>
    <row r="23" spans="2:17" x14ac:dyDescent="0.25">
      <c r="B23" s="15" t="s">
        <v>24</v>
      </c>
      <c r="D23" s="19">
        <f>D21+D22</f>
        <v>25000</v>
      </c>
      <c r="E23" s="19">
        <f t="shared" ref="E23:O23" si="24">E21+E22</f>
        <v>5000</v>
      </c>
      <c r="F23" s="19">
        <f t="shared" si="24"/>
        <v>37000</v>
      </c>
      <c r="G23" s="19">
        <f t="shared" si="24"/>
        <v>19000</v>
      </c>
      <c r="H23" s="19">
        <f t="shared" si="24"/>
        <v>45000</v>
      </c>
      <c r="I23" s="19">
        <f t="shared" si="24"/>
        <v>88000</v>
      </c>
      <c r="J23" s="19">
        <f t="shared" si="24"/>
        <v>131000</v>
      </c>
      <c r="K23" s="19">
        <f t="shared" si="24"/>
        <v>94000</v>
      </c>
      <c r="L23" s="19">
        <f t="shared" si="24"/>
        <v>167000</v>
      </c>
      <c r="M23" s="19">
        <f t="shared" si="24"/>
        <v>246000</v>
      </c>
      <c r="N23" s="19">
        <f t="shared" si="24"/>
        <v>136000</v>
      </c>
      <c r="O23" s="19">
        <f t="shared" si="24"/>
        <v>111000</v>
      </c>
      <c r="Q23" s="22">
        <f t="shared" ref="Q23" si="25">Q21+Q22</f>
        <v>36000</v>
      </c>
    </row>
    <row r="24" spans="2:17" x14ac:dyDescent="0.25">
      <c r="B24" s="6" t="s">
        <v>3</v>
      </c>
    </row>
    <row r="26" spans="2:17" x14ac:dyDescent="0.25">
      <c r="B26" s="4" t="s">
        <v>0</v>
      </c>
    </row>
    <row r="27" spans="2:17" x14ac:dyDescent="0.25">
      <c r="B27" s="5" t="s">
        <v>1</v>
      </c>
    </row>
    <row r="28" spans="2:17" x14ac:dyDescent="0.25">
      <c r="B28" s="5"/>
    </row>
    <row r="29" spans="2:17" ht="15" customHeight="1" x14ac:dyDescent="0.25">
      <c r="B29" s="24" t="s">
        <v>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2:17" x14ac:dyDescent="0.2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2:17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</sheetData>
  <mergeCells count="1">
    <mergeCell ref="B29:Q31"/>
  </mergeCells>
  <phoneticPr fontId="1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 de Flujo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2025-03-10T03:55:29Z</dcterms:modified>
</cp:coreProperties>
</file>