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rist\Downloads\"/>
    </mc:Choice>
  </mc:AlternateContent>
  <xr:revisionPtr revIDLastSave="0" documentId="13_ncr:1_{04666FA8-72A7-40AD-BF25-4D5656555724}" xr6:coauthVersionLast="47" xr6:coauthVersionMax="47" xr10:uidLastSave="{00000000-0000-0000-0000-000000000000}"/>
  <bookViews>
    <workbookView xWindow="-76908" yWindow="-1440" windowWidth="38616" windowHeight="21096" tabRatio="500" xr2:uid="{00000000-000D-0000-FFFF-FFFF00000000}"/>
  </bookViews>
  <sheets>
    <sheet name="⚠ Disclaimer" sheetId="1" r:id="rId1"/>
    <sheet name="1 — Cash Flow Statement" sheetId="6" r:id="rId2"/>
    <sheet name="2 — Assumptions &amp; DCF" sheetId="3" r:id="rId3"/>
    <sheet name="3 — Formulas &amp; Definitions" sheetId="5" r:id="rId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23" i="3" l="1"/>
  <c r="I32" i="3"/>
  <c r="E19" i="6" l="1"/>
  <c r="E20" i="6" s="1"/>
  <c r="E25" i="6" s="1"/>
  <c r="D19" i="6"/>
  <c r="D20" i="6" s="1"/>
  <c r="D25" i="6" s="1"/>
  <c r="C19" i="6"/>
  <c r="C20" i="6" s="1"/>
  <c r="E14" i="6"/>
  <c r="D14" i="6"/>
  <c r="C14" i="6"/>
  <c r="E9" i="6"/>
  <c r="E11" i="6" s="1"/>
  <c r="E15" i="6" s="1"/>
  <c r="E24" i="6" s="1"/>
  <c r="D9" i="6"/>
  <c r="D11" i="6" s="1"/>
  <c r="D15" i="6" s="1"/>
  <c r="D24" i="6" s="1"/>
  <c r="C9" i="6"/>
  <c r="C11" i="6" s="1"/>
  <c r="C15" i="6" s="1"/>
  <c r="C24" i="6" s="1"/>
  <c r="C25" i="6" l="1"/>
  <c r="C22" i="6"/>
  <c r="D21" i="6" s="1"/>
  <c r="D22" i="6" s="1"/>
  <c r="E21" i="6" s="1"/>
  <c r="E22" i="6" s="1"/>
  <c r="G24" i="3" l="1"/>
  <c r="F24" i="3"/>
  <c r="E24" i="3"/>
  <c r="D24" i="3"/>
  <c r="C24" i="3"/>
  <c r="H25" i="3"/>
  <c r="I26" i="3" l="1"/>
  <c r="I31" i="3" s="1"/>
  <c r="I33" i="3" s="1"/>
  <c r="I27" i="3"/>
</calcChain>
</file>

<file path=xl/sharedStrings.xml><?xml version="1.0" encoding="utf-8"?>
<sst xmlns="http://schemas.openxmlformats.org/spreadsheetml/2006/main" count="143" uniqueCount="135">
  <si>
    <t>7. CONTACT</t>
  </si>
  <si>
    <t>Note</t>
  </si>
  <si>
    <t>WACC</t>
  </si>
  <si>
    <t>N+1</t>
  </si>
  <si>
    <t>N+2</t>
  </si>
  <si>
    <t>N+3</t>
  </si>
  <si>
    <t>N+4</t>
  </si>
  <si>
    <t>N+5</t>
  </si>
  <si>
    <t>Total / EV</t>
  </si>
  <si>
    <t>Enterprise Value (EV)</t>
  </si>
  <si>
    <t>Equity Value</t>
  </si>
  <si>
    <t>CFO</t>
  </si>
  <si>
    <t>CFI</t>
  </si>
  <si>
    <t>CFF</t>
  </si>
  <si>
    <t>CFO + CFI + CFF</t>
  </si>
  <si>
    <t>FCFF</t>
  </si>
  <si>
    <t>FCFE</t>
  </si>
  <si>
    <t>Enterprise Value</t>
  </si>
  <si>
    <t>Ke×E/(D+E) + Kd×(1-t)×D/(D+E)</t>
  </si>
  <si>
    <t>Ke</t>
  </si>
  <si>
    <t>RÈGLE ABSOLUE — Cohérence Flux / Taux d'actualisation</t>
  </si>
  <si>
    <t>Ke (CAPM augmenté)</t>
  </si>
  <si>
    <t>Equity Value (directe)</t>
  </si>
  <si>
    <t>Sources : Damodaran A. — Investment Valuation, Wiley 2012 (ISBN 978-1-118-13073-5) ; Modigliani F. &amp; Miller M. — AER, vol.48 n°3, 1958 (JSTOR 1809766) ; Berk J. &amp; DeMarzo P. — Corporate Finance, Pearson 2020 ; Hectelion SA, 2026.</t>
  </si>
  <si>
    <t>DISCLAIMER — IMPORTANT NOTICE</t>
  </si>
  <si>
    <t>This financial model (the "Model") was developed by Hectelion SA ("Hectelion"), an independent advisory firm specialising in mergers &amp; acquisitions and business valuation. Accessing or using this Model constitutes acceptance of the terms set out below.</t>
  </si>
  <si>
    <t>1. INDICATIVE NATURE</t>
  </si>
  <si>
    <t>The Model is provided for strictly indicative and educational purposes. It does not constitute a formal valuation report, investment recommendation, legal, tax, or any other form of professional advice. The results presented are illustrative and based on fictitious or simplified data.</t>
  </si>
  <si>
    <t>2. NO WARRANTY</t>
  </si>
  <si>
    <t>Hectelion SA makes no representation or warranty, express or implied, as to the accuracy, completeness, or fitness for a particular purpose of this Model. No decision should be made solely on the basis of the figures presented without prior independent verification.</t>
  </si>
  <si>
    <t>3. NOT A SUBSTITUTE FOR PROFESSIONAL ADVICE</t>
  </si>
  <si>
    <t>The FCFF/FCFE methodology, DCF valuation, and sensitivity analysis presented in this Model are illustrative. Any valuation or investment decision must be based on a formal engagement with a qualified independent financial adviser, legal counsel and, where applicable, a tax adviser. Hectelion SA accepts no liability for decisions made on the basis of this Model.</t>
  </si>
  <si>
    <t>4. FICTITIOUS DATA</t>
  </si>
  <si>
    <t>All numerical examples in this Model (Company A) are entirely fictitious and created for illustrative purposes only. They do not represent any real company, transaction, or financial situation. Any resemblance to existing entities would be purely coincidental.</t>
  </si>
  <si>
    <t>5. CONFIDENTIALITY</t>
  </si>
  <si>
    <t>This Model is provided for the exclusive use of its recipient. It may not be reproduced, distributed, or communicated to any third party without the prior written consent of Hectelion SA.</t>
  </si>
  <si>
    <t>6. JURISDICTION</t>
  </si>
  <si>
    <t>This Model is developed in Switzerland. Any dispute arising from its use shall be subject to the exclusive jurisdiction of the courts of the Canton of Vaud, Switzerland, and governed by Swiss law.</t>
  </si>
  <si>
    <t>For any formal valuation engagement, financial due diligence, or mergers &amp; acquisitions advisory, please contact Hectelion SA.
www.hectelion.com | contact@hectelion.com</t>
  </si>
  <si>
    <t>© Hectelion SA — All rights reserved — 2026</t>
  </si>
  <si>
    <t>FCFF / FCFE — Cash Flow Statement  |  Company A (fictitious data, kCHF)</t>
  </si>
  <si>
    <t>Line</t>
  </si>
  <si>
    <t>Year 1</t>
  </si>
  <si>
    <t>Year 2</t>
  </si>
  <si>
    <t>Year 3</t>
  </si>
  <si>
    <t>OPERATING ACTIVITIES</t>
  </si>
  <si>
    <t>Net income</t>
  </si>
  <si>
    <t>Fictitious data — illustrative case</t>
  </si>
  <si>
    <t>Depreciation &amp; Amortisation (D&amp;A)</t>
  </si>
  <si>
    <t>Constant — simplified assumption</t>
  </si>
  <si>
    <t>Cash Earnings (CE = Net Income + D&amp;A)</t>
  </si>
  <si>
    <t>CE = Net Income + D&amp;A</t>
  </si>
  <si>
    <t>Change in Working Capital (ΔWC)</t>
  </si>
  <si>
    <t>WC observed — see footnote</t>
  </si>
  <si>
    <t>Cash Flow from Operations (CFO)</t>
  </si>
  <si>
    <t>CFO = CE ± ΔWC</t>
  </si>
  <si>
    <t>INVESTING ACTIVITIES</t>
  </si>
  <si>
    <t>Net CapEx (fixed assets)</t>
  </si>
  <si>
    <t>Net change in intangible + tangible assets</t>
  </si>
  <si>
    <t>Cash Flow from Investing (CFI)</t>
  </si>
  <si>
    <t>CFI = −CapEx (simplified case, no other financial movements)</t>
  </si>
  <si>
    <t>FCFF = CE − ΔWC − CapEx</t>
  </si>
  <si>
    <t>FCFF = CE - ΔWC - CapEx. Here numerically = CFO + CFI (since CFI = −CapEx only)</t>
  </si>
  <si>
    <t>FINANCING ACTIVITIES</t>
  </si>
  <si>
    <t>Change in financial debt</t>
  </si>
  <si>
    <t>Net debt raised / repaid</t>
  </si>
  <si>
    <t>Dividends paid</t>
  </si>
  <si>
    <t>No dividends during the period</t>
  </si>
  <si>
    <t>Cash Flow from Financing (CFF)</t>
  </si>
  <si>
    <t>CFF = ΔDebt + Dividends</t>
  </si>
  <si>
    <t>NET CHANGE IN CASH (CFO + CFI + CFF)</t>
  </si>
  <si>
    <t>Net change in cash = CFO + CFI + CFF</t>
  </si>
  <si>
    <t>Opening cash</t>
  </si>
  <si>
    <t>Closing cash</t>
  </si>
  <si>
    <t>FCFE = FCFF + ΔFinancial debt</t>
  </si>
  <si>
    <t>FCFE = cash flow available to equity holders, before dividends</t>
  </si>
  <si>
    <t>Check: FCFE = Change in Cash + Dividends</t>
  </si>
  <si>
    <t>Accounting check: must equal FCFE above</t>
  </si>
  <si>
    <t>Methodological note: FCFF = CE − ΔWC − CapEx. CFI may contain items other than net CapEx (acquisitions of securities, disposals of financial assets): in that case, calculate FCFF = CE − ΔWC − CapEx rather than CFO + CFI. Fictitious data — illustrative case only.</t>
  </si>
  <si>
    <t>Source: Hectelion SA — fictitious illustrative case 2026. Blue text = editable input | Black = formula | See sheet ⚠ Disclaimer.</t>
  </si>
  <si>
    <t>Assumptions &amp; DCF — FCFF Valuation  |  Company A (fictitious data, kCHF)</t>
  </si>
  <si>
    <t>A — Discount Rate Assumptions</t>
  </si>
  <si>
    <t>Parameter</t>
  </si>
  <si>
    <t>Value</t>
  </si>
  <si>
    <t>Risk-free rate Rf</t>
  </si>
  <si>
    <t>Market risk premium (Rm − Rf)</t>
  </si>
  <si>
    <t>Sector beta (β — SaaS)</t>
  </si>
  <si>
    <t>Size premium</t>
  </si>
  <si>
    <t>Startup-specific premium</t>
  </si>
  <si>
    <t>Terminal growth rate (g)</t>
  </si>
  <si>
    <t>Net debt at end of Y3 (kCHF)</t>
  </si>
  <si>
    <t>B — FCFF Projection (kCHF) — Years N+1 to N+5</t>
  </si>
  <si>
    <t>Terminal Value</t>
  </si>
  <si>
    <t>Projected FCFF (kCHF)</t>
  </si>
  <si>
    <t>Terminal Value — Gordon Growth Model</t>
  </si>
  <si>
    <t>PV of FCFF (discounted at WACC)</t>
  </si>
  <si>
    <t>PV of Terminal Value</t>
  </si>
  <si>
    <t>Σ PV(FCFF) — Years N+1 to N+5</t>
  </si>
  <si>
    <t>Terminal Value share of EV</t>
  </si>
  <si>
    <t>C — Enterprise Value → Equity Value Reconciliation</t>
  </si>
  <si>
    <t>(−) Net debt at end of Y3 (kCHF)</t>
  </si>
  <si>
    <t>Source: Hectelion SA — fictitious illustrative case 2026. See ⚠ Disclaimer. Blue assumptions = editable inputs.</t>
  </si>
  <si>
    <t>Formulas &amp; Definitions — FCFF / FCFE / CE  |  Methodological Reference</t>
  </si>
  <si>
    <t>Metric</t>
  </si>
  <si>
    <t>Formula</t>
  </si>
  <si>
    <t>Description and use</t>
  </si>
  <si>
    <t>CE</t>
  </si>
  <si>
    <t>Net Income + D&amp;A</t>
  </si>
  <si>
    <t>Cash Earnings. Pre-WC and pre-CapEx cash flow. Starting point of the cash flow statement.</t>
  </si>
  <si>
    <t>CE ± ΔWC</t>
  </si>
  <si>
    <t>Cash Flow from Operations. Operating cash flow after change in working capital.</t>
  </si>
  <si>
    <t>−CapEx (+ other asset movements)</t>
  </si>
  <si>
    <t>Cash Flow from Investing. Includes CapEx and acquisitions / disposals of financial assets. Differs from CapEx alone if CFI contains other items.</t>
  </si>
  <si>
    <t>ΔDebt − Dividends</t>
  </si>
  <si>
    <t>Cash Flow from Financing. Net change in debt and remuneration of shareholders.</t>
  </si>
  <si>
    <t>Change in cash</t>
  </si>
  <si>
    <t>Net change in cash over the period. Reconciliation of the three blocks of the cash flow statement.</t>
  </si>
  <si>
    <t>CE − ΔWC − CapEx</t>
  </si>
  <si>
    <t>Free Cash Flow to the Firm. Cash flow available to all capital providers (equity holders + creditors). Discounted at WACC → Enterprise Value (EV).</t>
  </si>
  <si>
    <t>FCFF + ΔFinancial debt</t>
  </si>
  <si>
    <t>Free Cash Flow to Equity. Cash flow available to equity holders before dividends. Check: FCFE = Change in cash + Dividends paid. Discounted at Ke → direct Equity Value.</t>
  </si>
  <si>
    <t>Σ PV(FCFF) + PV(TV)</t>
  </si>
  <si>
    <t>Sum of present values of projected FCFFs + present value of terminal value. Discounted at WACC.</t>
  </si>
  <si>
    <t>EV − Net debt</t>
  </si>
  <si>
    <t>Value attributable to shareholders. Should converge with Σ PV(FCFE) discounted at Ke.</t>
  </si>
  <si>
    <t>Terminal Value (TV)</t>
  </si>
  <si>
    <t>FCFF_N / (WACC − g)</t>
  </si>
  <si>
    <t>Gordon Growth Model. Represents 60–75% of EV for a high-growth startup. Highly sensitive to the terminal growth rate (g).</t>
  </si>
  <si>
    <t>FCFF discount rate. Weights cost of equity (Ke) and after-tax cost of debt (Kd×(1−t)).</t>
  </si>
  <si>
    <t>Rf + β×(Rm−Rf) + size prem. + specific prem.</t>
  </si>
  <si>
    <t>Augmented CAPM. FCFE discount rate. Includes size premium (Duff &amp; Phelps) and specific risk premium.</t>
  </si>
  <si>
    <t>ABSOLUTE RULE — Cash Flow / Discount Rate Consistency</t>
  </si>
  <si>
    <t>Ke (augmented CAPM)</t>
  </si>
  <si>
    <t>Equity Value (direct)</t>
  </si>
  <si>
    <t>Sources: Damodaran A. — Investment Valuation, Wiley 2012 (ISBN 978-1-118-13073-5); Modigliani F. &amp; Miller M. — AER, vol.48 n°3, 1958 (JSTOR 1809766); Berk J. &amp; DeMarzo P. — Corporate Finance, Pearson 2020; Hectelion SA,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</si>
</sst>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4" x14ac:knownFonts="1">
    <font>
      <sz val="11"/>
      <color theme="1"/>
      <name val="Calibri"/>
      <family val="2"/>
      <charset val="1"/>
    </font>
    <font>
      <sz val="11"/>
      <color theme="1"/>
      <name val="Cardo"/>
      <family val="1"/>
    </font>
    <font>
      <b/>
      <sz val="12"/>
      <color rgb="FF0E2841"/>
      <name val="Cardo"/>
      <family val="1"/>
    </font>
    <font>
      <sz val="9"/>
      <color rgb="FF0E2841"/>
      <name val="Cardo"/>
      <family val="1"/>
    </font>
    <font>
      <b/>
      <sz val="10"/>
      <color rgb="FF0E2841"/>
      <name val="Cardo"/>
      <family val="1"/>
    </font>
    <font>
      <b/>
      <sz val="9"/>
      <color rgb="FF0E2841"/>
      <name val="Cardo"/>
      <family val="1"/>
    </font>
    <font>
      <b/>
      <sz val="10"/>
      <color rgb="FFFFFFFF"/>
      <name val="Cardo"/>
      <family val="1"/>
    </font>
    <font>
      <sz val="9"/>
      <color rgb="FF1F497D"/>
      <name val="Cardo"/>
      <family val="1"/>
    </font>
    <font>
      <sz val="8"/>
      <color rgb="FF595959"/>
      <name val="Cardo"/>
      <family val="1"/>
    </font>
    <font>
      <i/>
      <sz val="7.5"/>
      <color rgb="FF595959"/>
      <name val="Cardo"/>
      <family val="1"/>
    </font>
    <font>
      <b/>
      <sz val="9"/>
      <color rgb="FF1F497D"/>
      <name val="Cardo"/>
      <family val="1"/>
    </font>
    <font>
      <sz val="9"/>
      <color rgb="FF595959"/>
      <name val="Cardo"/>
      <family val="1"/>
    </font>
    <font>
      <i/>
      <sz val="9"/>
      <color rgb="FF595959"/>
      <name val="Cardo"/>
      <family val="1"/>
    </font>
    <font>
      <i/>
      <sz val="7"/>
      <color rgb="FF595959"/>
      <name val="Cardo"/>
      <family val="1"/>
    </font>
  </fonts>
  <fills count="8">
    <fill>
      <patternFill patternType="none"/>
    </fill>
    <fill>
      <patternFill patternType="gray125"/>
    </fill>
    <fill>
      <patternFill patternType="solid">
        <fgColor rgb="FFF2F2F2"/>
        <bgColor rgb="FFFFFFFF"/>
      </patternFill>
    </fill>
    <fill>
      <patternFill patternType="solid">
        <fgColor rgb="FF0E2841"/>
        <bgColor rgb="FF003300"/>
      </patternFill>
    </fill>
    <fill>
      <patternFill patternType="solid">
        <fgColor rgb="FFDCE6F1"/>
        <bgColor rgb="FFD9E1F2"/>
      </patternFill>
    </fill>
    <fill>
      <patternFill patternType="solid">
        <fgColor rgb="FFFFFFFF"/>
        <bgColor rgb="FFF2F2F2"/>
      </patternFill>
    </fill>
    <fill>
      <patternFill patternType="solid">
        <fgColor rgb="FFD9E1F2"/>
        <bgColor rgb="FFDCE6F1"/>
      </patternFill>
    </fill>
    <fill>
      <patternFill patternType="solid">
        <fgColor rgb="FFBDD7EE"/>
        <bgColor rgb="FFCCCCCC"/>
      </patternFill>
    </fill>
  </fills>
  <borders count="3">
    <border>
      <left/>
      <right/>
      <top/>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s>
  <cellStyleXfs count="1">
    <xf numFmtId="0" fontId="0" fillId="0" borderId="0"/>
  </cellStyleXfs>
  <cellXfs count="40">
    <xf numFmtId="0" fontId="0" fillId="0" borderId="0" xfId="0"/>
    <xf numFmtId="0" fontId="2" fillId="2" borderId="0" xfId="0" applyFont="1" applyFill="1" applyAlignment="1">
      <alignment horizontal="left" vertical="center"/>
    </xf>
    <xf numFmtId="0" fontId="4" fillId="2" borderId="0" xfId="0" applyFont="1" applyFill="1" applyAlignment="1">
      <alignment horizontal="left" vertical="center"/>
    </xf>
    <xf numFmtId="0" fontId="3" fillId="2" borderId="1" xfId="0" applyFont="1" applyFill="1" applyBorder="1" applyAlignment="1">
      <alignment horizontal="center" vertical="center"/>
    </xf>
    <xf numFmtId="0" fontId="5" fillId="2"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0" xfId="0" applyFont="1" applyFill="1" applyAlignment="1">
      <alignment horizontal="left" vertical="center" wrapText="1"/>
    </xf>
    <xf numFmtId="0" fontId="5" fillId="5" borderId="1" xfId="0" applyFont="1" applyFill="1" applyBorder="1" applyAlignment="1">
      <alignment horizontal="left" vertical="center"/>
    </xf>
    <xf numFmtId="0" fontId="3" fillId="2" borderId="1" xfId="0" applyFont="1" applyFill="1" applyBorder="1" applyAlignment="1">
      <alignment horizontal="left" vertical="center"/>
    </xf>
    <xf numFmtId="0" fontId="3" fillId="5" borderId="1" xfId="0" applyFont="1" applyFill="1" applyBorder="1" applyAlignment="1">
      <alignment horizontal="left" vertical="center"/>
    </xf>
    <xf numFmtId="164" fontId="10" fillId="4" borderId="1" xfId="0" applyNumberFormat="1" applyFont="1" applyFill="1" applyBorder="1" applyAlignment="1">
      <alignment horizontal="right" vertical="center"/>
    </xf>
    <xf numFmtId="0" fontId="5" fillId="6" borderId="1" xfId="0" applyFont="1" applyFill="1" applyBorder="1" applyAlignment="1">
      <alignment horizontal="left" vertical="center"/>
    </xf>
    <xf numFmtId="164" fontId="5" fillId="6" borderId="1" xfId="0" applyNumberFormat="1" applyFont="1" applyFill="1" applyBorder="1" applyAlignment="1">
      <alignment horizontal="right" vertical="center"/>
    </xf>
    <xf numFmtId="164" fontId="11" fillId="2" borderId="1" xfId="0" applyNumberFormat="1" applyFont="1" applyFill="1" applyBorder="1" applyAlignment="1">
      <alignment horizontal="right" vertical="center"/>
    </xf>
    <xf numFmtId="164" fontId="3" fillId="2" borderId="1" xfId="0" applyNumberFormat="1" applyFont="1" applyFill="1" applyBorder="1" applyAlignment="1">
      <alignment horizontal="right" vertical="center"/>
    </xf>
    <xf numFmtId="0" fontId="12" fillId="5" borderId="1" xfId="0" applyFont="1" applyFill="1" applyBorder="1" applyAlignment="1">
      <alignment horizontal="left" vertical="center"/>
    </xf>
    <xf numFmtId="165" fontId="12" fillId="5" borderId="1" xfId="0" applyNumberFormat="1" applyFont="1" applyFill="1" applyBorder="1" applyAlignment="1">
      <alignment horizontal="right" vertical="center"/>
    </xf>
    <xf numFmtId="0" fontId="5" fillId="7" borderId="1" xfId="0" applyFont="1" applyFill="1" applyBorder="1" applyAlignment="1">
      <alignment horizontal="left" vertical="center"/>
    </xf>
    <xf numFmtId="164" fontId="5" fillId="7" borderId="1" xfId="0" applyNumberFormat="1" applyFont="1" applyFill="1" applyBorder="1" applyAlignment="1">
      <alignment horizontal="right" vertical="center"/>
    </xf>
    <xf numFmtId="0" fontId="3" fillId="4" borderId="1" xfId="0" applyFont="1" applyFill="1" applyBorder="1" applyAlignment="1">
      <alignment horizontal="left" vertical="center"/>
    </xf>
    <xf numFmtId="164" fontId="7" fillId="4" borderId="1" xfId="0" applyNumberFormat="1" applyFont="1" applyFill="1" applyBorder="1" applyAlignment="1">
      <alignment horizontal="right" vertical="center"/>
    </xf>
    <xf numFmtId="0" fontId="13" fillId="5" borderId="0" xfId="0" applyFont="1" applyFill="1" applyAlignment="1">
      <alignment horizontal="left" vertical="center"/>
    </xf>
    <xf numFmtId="164" fontId="11" fillId="5" borderId="1" xfId="0" applyNumberFormat="1" applyFont="1" applyFill="1" applyBorder="1" applyAlignment="1">
      <alignment horizontal="right" vertical="center"/>
    </xf>
    <xf numFmtId="0" fontId="3" fillId="2" borderId="2" xfId="0" applyFont="1" applyFill="1" applyBorder="1" applyAlignment="1">
      <alignment horizontal="center" vertical="center"/>
    </xf>
    <xf numFmtId="165" fontId="10" fillId="4" borderId="2" xfId="0" applyNumberFormat="1" applyFont="1" applyFill="1" applyBorder="1" applyAlignment="1">
      <alignment horizontal="right" vertical="center"/>
    </xf>
    <xf numFmtId="164" fontId="10" fillId="4" borderId="2" xfId="0" applyNumberFormat="1" applyFont="1" applyFill="1" applyBorder="1" applyAlignment="1">
      <alignment horizontal="right" vertical="center"/>
    </xf>
    <xf numFmtId="0" fontId="3" fillId="0" borderId="0" xfId="0" applyFont="1" applyAlignment="1">
      <alignment horizontal="center" vertical="center"/>
    </xf>
    <xf numFmtId="0" fontId="9" fillId="0" borderId="0" xfId="0" applyFont="1" applyAlignment="1">
      <alignment horizontal="left" vertical="center"/>
    </xf>
    <xf numFmtId="0" fontId="6" fillId="3" borderId="0" xfId="0" applyFont="1" applyFill="1" applyAlignment="1">
      <alignment vertical="center"/>
    </xf>
    <xf numFmtId="0" fontId="5" fillId="2" borderId="0" xfId="0" applyFont="1" applyFill="1" applyAlignment="1">
      <alignment vertical="center"/>
    </xf>
    <xf numFmtId="0" fontId="9" fillId="0" borderId="0" xfId="0" applyFont="1" applyAlignment="1">
      <alignment vertical="center" wrapText="1"/>
    </xf>
    <xf numFmtId="0" fontId="1" fillId="0" borderId="0" xfId="0" applyFont="1" applyAlignment="1">
      <alignment vertical="center"/>
    </xf>
    <xf numFmtId="0" fontId="3" fillId="0" borderId="0" xfId="0" applyFont="1" applyAlignment="1">
      <alignment horizontal="left" vertical="center" wrapText="1"/>
    </xf>
    <xf numFmtId="0" fontId="5" fillId="0" borderId="0" xfId="0" applyFont="1" applyAlignment="1">
      <alignment horizontal="left" vertical="center"/>
    </xf>
    <xf numFmtId="0" fontId="4" fillId="7" borderId="1" xfId="0" applyFont="1" applyFill="1" applyBorder="1" applyAlignment="1">
      <alignment horizontal="center" vertical="center"/>
    </xf>
    <xf numFmtId="164" fontId="1" fillId="0" borderId="0" xfId="0" applyNumberFormat="1" applyFont="1" applyAlignment="1">
      <alignment vertical="center"/>
    </xf>
    <xf numFmtId="0" fontId="9" fillId="0" borderId="0" xfId="0" applyFont="1" applyAlignment="1">
      <alignment vertical="center"/>
    </xf>
    <xf numFmtId="0" fontId="6" fillId="3" borderId="0" xfId="0" applyFont="1" applyFill="1" applyAlignment="1">
      <alignment horizontal="left" vertical="center"/>
    </xf>
    <xf numFmtId="0" fontId="5" fillId="2" borderId="0" xfId="0" applyFont="1" applyFill="1" applyAlignment="1">
      <alignment horizontal="left" vertical="center"/>
    </xf>
    <xf numFmtId="0" fontId="9" fillId="0" borderId="0" xfId="0" applyFont="1" applyAlignment="1">
      <alignment horizontal="left"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2F2F2"/>
      <rgbColor rgb="FFDCE6F1"/>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D9E1F2"/>
      <rgbColor rgb="FFCCFFCC"/>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0E2841"/>
      <rgbColor rgb="FF339966"/>
      <rgbColor rgb="FF003300"/>
      <rgbColor rgb="FF333300"/>
      <rgbColor rgb="FF843C0C"/>
      <rgbColor rgb="FF993366"/>
      <rgbColor rgb="FF1F497D"/>
      <rgbColor rgb="FF37562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AR Capital - Thème - Template">
  <a:themeElements>
    <a:clrScheme name="AR Capital">
      <a:dk1>
        <a:sysClr val="windowText" lastClr="000000"/>
      </a:dk1>
      <a:lt1>
        <a:sysClr val="window" lastClr="FFFFFF"/>
      </a:lt1>
      <a:dk2>
        <a:srgbClr val="0E2841"/>
      </a:dk2>
      <a:lt2>
        <a:srgbClr val="E8E8E8"/>
      </a:lt2>
      <a:accent1>
        <a:srgbClr val="182E4E"/>
      </a:accent1>
      <a:accent2>
        <a:srgbClr val="559AED"/>
      </a:accent2>
      <a:accent3>
        <a:srgbClr val="0052BF"/>
      </a:accent3>
      <a:accent4>
        <a:srgbClr val="722A92"/>
      </a:accent4>
      <a:accent5>
        <a:srgbClr val="6FCF9A"/>
      </a:accent5>
      <a:accent6>
        <a:srgbClr val="6EC2E8"/>
      </a:accent6>
      <a:hlink>
        <a:srgbClr val="4D94D8"/>
      </a:hlink>
      <a:folHlink>
        <a:srgbClr val="215E9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AR Capital - Thème - Template" id="{365F522F-6B5E-40EF-957C-F6533AC27562}" vid="{E9F54E07-5A84-4DF6-A288-186814657B6F}"/>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9CB0104-739A-407E-B135-187C4DE857B5}">
  <we:reference id="WA200009404" version="1.0.0.8" store="Omex" storeType="OMEX"/>
  <we:alternateReferences>
    <we:reference id="WA200009404" version="1.0.0.8" store="WA200009404" storeType="OMEX"/>
  </we:alternateReferences>
  <we:properties>
    <we:property name="claude.fileId" value="&quot;32a20b11-a435-472f-b2a0-198f46f7c682&quot;"/>
  </we:properties>
  <we:bindings/>
  <we:snapshot xmlns:r="http://schemas.openxmlformats.org/officeDocument/2006/relationships"/>
</we:webextension>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B27"/>
  <sheetViews>
    <sheetView showGridLines="0" tabSelected="1" zoomScaleNormal="100" workbookViewId="0"/>
  </sheetViews>
  <sheetFormatPr defaultColWidth="8.6640625" defaultRowHeight="15.6" x14ac:dyDescent="0.3"/>
  <cols>
    <col min="1" max="1" width="4" style="31" customWidth="1"/>
    <col min="2" max="2" width="120.77734375" style="31" customWidth="1"/>
    <col min="3" max="16384" width="8.6640625" style="31"/>
  </cols>
  <sheetData>
    <row r="1" spans="2:2" ht="6" customHeight="1" x14ac:dyDescent="0.3"/>
    <row r="2" spans="2:2" ht="15.75" customHeight="1" x14ac:dyDescent="0.3">
      <c r="B2" s="1" t="s">
        <v>24</v>
      </c>
    </row>
    <row r="3" spans="2:2" ht="3.75" customHeight="1" x14ac:dyDescent="0.3"/>
    <row r="4" spans="2:2" ht="36" customHeight="1" x14ac:dyDescent="0.3">
      <c r="B4" s="32" t="s">
        <v>25</v>
      </c>
    </row>
    <row r="5" spans="2:2" ht="3" customHeight="1" x14ac:dyDescent="0.3"/>
    <row r="6" spans="2:2" ht="12.75" customHeight="1" x14ac:dyDescent="0.3">
      <c r="B6" s="2" t="s">
        <v>26</v>
      </c>
    </row>
    <row r="7" spans="2:2" ht="39.75" customHeight="1" x14ac:dyDescent="0.3">
      <c r="B7" s="32" t="s">
        <v>27</v>
      </c>
    </row>
    <row r="8" spans="2:2" ht="3" customHeight="1" x14ac:dyDescent="0.3"/>
    <row r="9" spans="2:2" ht="12.75" customHeight="1" x14ac:dyDescent="0.3">
      <c r="B9" s="2" t="s">
        <v>28</v>
      </c>
    </row>
    <row r="10" spans="2:2" ht="39.75" customHeight="1" x14ac:dyDescent="0.3">
      <c r="B10" s="32" t="s">
        <v>29</v>
      </c>
    </row>
    <row r="11" spans="2:2" ht="3" customHeight="1" x14ac:dyDescent="0.3"/>
    <row r="12" spans="2:2" ht="12.75" customHeight="1" x14ac:dyDescent="0.3">
      <c r="B12" s="2" t="s">
        <v>30</v>
      </c>
    </row>
    <row r="13" spans="2:2" ht="39.75" customHeight="1" x14ac:dyDescent="0.3">
      <c r="B13" s="32" t="s">
        <v>31</v>
      </c>
    </row>
    <row r="14" spans="2:2" ht="3" customHeight="1" x14ac:dyDescent="0.3"/>
    <row r="15" spans="2:2" ht="12.75" customHeight="1" x14ac:dyDescent="0.3">
      <c r="B15" s="2" t="s">
        <v>32</v>
      </c>
    </row>
    <row r="16" spans="2:2" ht="39.75" customHeight="1" x14ac:dyDescent="0.3">
      <c r="B16" s="32" t="s">
        <v>33</v>
      </c>
    </row>
    <row r="17" spans="2:2" ht="3" customHeight="1" x14ac:dyDescent="0.3"/>
    <row r="18" spans="2:2" ht="12.75" customHeight="1" x14ac:dyDescent="0.3">
      <c r="B18" s="2" t="s">
        <v>34</v>
      </c>
    </row>
    <row r="19" spans="2:2" ht="30" customHeight="1" x14ac:dyDescent="0.3">
      <c r="B19" s="32" t="s">
        <v>35</v>
      </c>
    </row>
    <row r="20" spans="2:2" ht="3" customHeight="1" x14ac:dyDescent="0.3"/>
    <row r="21" spans="2:2" ht="12.75" customHeight="1" x14ac:dyDescent="0.3">
      <c r="B21" s="2" t="s">
        <v>36</v>
      </c>
    </row>
    <row r="22" spans="2:2" ht="30" customHeight="1" x14ac:dyDescent="0.3">
      <c r="B22" s="32" t="s">
        <v>37</v>
      </c>
    </row>
    <row r="23" spans="2:2" ht="3" customHeight="1" x14ac:dyDescent="0.3"/>
    <row r="24" spans="2:2" ht="12.75" customHeight="1" x14ac:dyDescent="0.3">
      <c r="B24" s="2" t="s">
        <v>0</v>
      </c>
    </row>
    <row r="25" spans="2:2" ht="39.75" customHeight="1" x14ac:dyDescent="0.3">
      <c r="B25" s="32" t="s">
        <v>38</v>
      </c>
    </row>
    <row r="26" spans="2:2" ht="3.75" customHeight="1" x14ac:dyDescent="0.3"/>
    <row r="27" spans="2:2" ht="15" customHeight="1" x14ac:dyDescent="0.3">
      <c r="B27" s="33" t="s">
        <v>39</v>
      </c>
    </row>
  </sheetData>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6C563-FACF-40DA-9DE9-E951E7D8A6C1}">
  <sheetPr>
    <tabColor theme="3"/>
  </sheetPr>
  <dimension ref="B1:K28"/>
  <sheetViews>
    <sheetView showGridLines="0" zoomScale="115" zoomScaleNormal="115" workbookViewId="0">
      <pane xSplit="2" ySplit="4" topLeftCell="C5" activePane="bottomRight" state="frozen"/>
      <selection activeCell="D16" sqref="D16"/>
      <selection pane="topRight" activeCell="D16" sqref="D16"/>
      <selection pane="bottomLeft" activeCell="D16" sqref="D16"/>
      <selection pane="bottomRight" activeCell="I24" sqref="I24"/>
    </sheetView>
  </sheetViews>
  <sheetFormatPr defaultColWidth="8.6640625" defaultRowHeight="15.6" x14ac:dyDescent="0.3"/>
  <cols>
    <col min="1" max="1" width="4" style="31" customWidth="1"/>
    <col min="2" max="2" width="52" style="31" customWidth="1"/>
    <col min="3" max="5" width="16" style="31" customWidth="1"/>
    <col min="6" max="6" width="44" style="31" customWidth="1"/>
    <col min="7" max="7" width="4" style="31" customWidth="1"/>
    <col min="8" max="16384" width="8.6640625" style="31"/>
  </cols>
  <sheetData>
    <row r="1" spans="2:11" ht="6" customHeight="1" x14ac:dyDescent="0.3"/>
    <row r="2" spans="2:11" ht="13.5" customHeight="1" x14ac:dyDescent="0.3">
      <c r="B2" s="28" t="s">
        <v>40</v>
      </c>
      <c r="C2" s="28"/>
      <c r="D2" s="28"/>
      <c r="E2" s="28"/>
      <c r="F2" s="28"/>
    </row>
    <row r="3" spans="2:11" ht="3" customHeight="1" x14ac:dyDescent="0.3"/>
    <row r="4" spans="2:11" ht="12" customHeight="1" x14ac:dyDescent="0.3">
      <c r="B4" s="3" t="s">
        <v>41</v>
      </c>
      <c r="C4" s="3" t="s">
        <v>42</v>
      </c>
      <c r="D4" s="3" t="s">
        <v>43</v>
      </c>
      <c r="E4" s="3" t="s">
        <v>44</v>
      </c>
      <c r="F4" s="3" t="s">
        <v>1</v>
      </c>
    </row>
    <row r="5" spans="2:11" ht="3" customHeight="1" x14ac:dyDescent="0.3"/>
    <row r="6" spans="2:11" ht="12" customHeight="1" x14ac:dyDescent="0.3">
      <c r="B6" s="29" t="s">
        <v>45</v>
      </c>
      <c r="C6" s="29"/>
      <c r="D6" s="29"/>
      <c r="E6" s="29"/>
      <c r="F6" s="29"/>
    </row>
    <row r="7" spans="2:11" ht="10.5" customHeight="1" x14ac:dyDescent="0.3">
      <c r="B7" s="19" t="s">
        <v>46</v>
      </c>
      <c r="C7" s="20">
        <v>-1000</v>
      </c>
      <c r="D7" s="20">
        <v>-500</v>
      </c>
      <c r="E7" s="20">
        <v>1000</v>
      </c>
      <c r="F7" s="21" t="s">
        <v>47</v>
      </c>
    </row>
    <row r="8" spans="2:11" ht="10.5" customHeight="1" x14ac:dyDescent="0.3">
      <c r="B8" s="19" t="s">
        <v>48</v>
      </c>
      <c r="C8" s="20">
        <v>1000</v>
      </c>
      <c r="D8" s="20">
        <v>1000</v>
      </c>
      <c r="E8" s="20">
        <v>1000</v>
      </c>
      <c r="F8" s="21" t="s">
        <v>49</v>
      </c>
    </row>
    <row r="9" spans="2:11" ht="10.5" customHeight="1" x14ac:dyDescent="0.3">
      <c r="B9" s="11" t="s">
        <v>50</v>
      </c>
      <c r="C9" s="12">
        <f>C7+C8</f>
        <v>0</v>
      </c>
      <c r="D9" s="12">
        <f>D7+D8</f>
        <v>500</v>
      </c>
      <c r="E9" s="12">
        <f>E7+E8</f>
        <v>2000</v>
      </c>
      <c r="F9" s="21" t="s">
        <v>51</v>
      </c>
    </row>
    <row r="10" spans="2:11" ht="10.5" customHeight="1" x14ac:dyDescent="0.3">
      <c r="B10" s="19" t="s">
        <v>52</v>
      </c>
      <c r="C10" s="20">
        <v>-1000</v>
      </c>
      <c r="D10" s="20">
        <v>-1000</v>
      </c>
      <c r="E10" s="20">
        <v>-500</v>
      </c>
      <c r="F10" s="21" t="s">
        <v>53</v>
      </c>
    </row>
    <row r="11" spans="2:11" ht="10.5" customHeight="1" x14ac:dyDescent="0.3">
      <c r="B11" s="11" t="s">
        <v>54</v>
      </c>
      <c r="C11" s="12">
        <f>C9+C10</f>
        <v>-1000</v>
      </c>
      <c r="D11" s="12">
        <f>D9+D10</f>
        <v>-500</v>
      </c>
      <c r="E11" s="12">
        <f>E9+E10</f>
        <v>1500</v>
      </c>
      <c r="F11" s="21" t="s">
        <v>55</v>
      </c>
    </row>
    <row r="12" spans="2:11" ht="12" customHeight="1" x14ac:dyDescent="0.3">
      <c r="B12" s="29" t="s">
        <v>56</v>
      </c>
      <c r="C12" s="29"/>
      <c r="D12" s="29"/>
      <c r="E12" s="29"/>
      <c r="F12" s="29"/>
    </row>
    <row r="13" spans="2:11" ht="10.5" customHeight="1" x14ac:dyDescent="0.3">
      <c r="B13" s="19" t="s">
        <v>57</v>
      </c>
      <c r="C13" s="20">
        <v>-2000</v>
      </c>
      <c r="D13" s="20">
        <v>-1500</v>
      </c>
      <c r="E13" s="20">
        <v>-500</v>
      </c>
      <c r="F13" s="21" t="s">
        <v>58</v>
      </c>
    </row>
    <row r="14" spans="2:11" ht="10.5" customHeight="1" x14ac:dyDescent="0.3">
      <c r="B14" s="11" t="s">
        <v>59</v>
      </c>
      <c r="C14" s="12">
        <f>C13</f>
        <v>-2000</v>
      </c>
      <c r="D14" s="12">
        <f>D13</f>
        <v>-1500</v>
      </c>
      <c r="E14" s="12">
        <f>E13</f>
        <v>-500</v>
      </c>
      <c r="F14" s="21" t="s">
        <v>60</v>
      </c>
    </row>
    <row r="15" spans="2:11" ht="10.5" customHeight="1" x14ac:dyDescent="0.3">
      <c r="B15" s="17" t="s">
        <v>61</v>
      </c>
      <c r="C15" s="18">
        <f>C11+C14</f>
        <v>-3000</v>
      </c>
      <c r="D15" s="18">
        <f t="shared" ref="D15:E15" si="0">D11+D14</f>
        <v>-2000</v>
      </c>
      <c r="E15" s="18">
        <f t="shared" si="0"/>
        <v>1000</v>
      </c>
      <c r="F15" s="21" t="s">
        <v>62</v>
      </c>
    </row>
    <row r="16" spans="2:11" ht="12" customHeight="1" x14ac:dyDescent="0.3">
      <c r="B16" s="29" t="s">
        <v>63</v>
      </c>
      <c r="C16" s="29"/>
      <c r="D16" s="29"/>
      <c r="E16" s="29"/>
      <c r="F16" s="29"/>
      <c r="H16" s="35"/>
      <c r="I16" s="35"/>
      <c r="J16" s="35"/>
      <c r="K16" s="35"/>
    </row>
    <row r="17" spans="2:6" ht="10.5" customHeight="1" x14ac:dyDescent="0.3">
      <c r="B17" s="19" t="s">
        <v>64</v>
      </c>
      <c r="C17" s="20">
        <v>4000</v>
      </c>
      <c r="D17" s="20">
        <v>2000</v>
      </c>
      <c r="E17" s="20">
        <v>-1000</v>
      </c>
      <c r="F17" s="21" t="s">
        <v>65</v>
      </c>
    </row>
    <row r="18" spans="2:6" ht="10.5" customHeight="1" x14ac:dyDescent="0.3">
      <c r="B18" s="19" t="s">
        <v>66</v>
      </c>
      <c r="C18" s="20">
        <v>0</v>
      </c>
      <c r="D18" s="20">
        <v>0</v>
      </c>
      <c r="E18" s="20">
        <v>0</v>
      </c>
      <c r="F18" s="21" t="s">
        <v>67</v>
      </c>
    </row>
    <row r="19" spans="2:6" ht="10.5" customHeight="1" x14ac:dyDescent="0.3">
      <c r="B19" s="11" t="s">
        <v>68</v>
      </c>
      <c r="C19" s="12">
        <f>C17+C18</f>
        <v>4000</v>
      </c>
      <c r="D19" s="12">
        <f>D17+D18</f>
        <v>2000</v>
      </c>
      <c r="E19" s="12">
        <f>E17+E18</f>
        <v>-1000</v>
      </c>
      <c r="F19" s="21" t="s">
        <v>69</v>
      </c>
    </row>
    <row r="20" spans="2:6" ht="10.5" customHeight="1" x14ac:dyDescent="0.3">
      <c r="B20" s="17" t="s">
        <v>70</v>
      </c>
      <c r="C20" s="18">
        <f>C19+C15</f>
        <v>1000</v>
      </c>
      <c r="D20" s="18">
        <f t="shared" ref="D20:E20" si="1">D19+D15</f>
        <v>0</v>
      </c>
      <c r="E20" s="18">
        <f t="shared" si="1"/>
        <v>0</v>
      </c>
      <c r="F20" s="21" t="s">
        <v>71</v>
      </c>
    </row>
    <row r="21" spans="2:6" ht="10.5" customHeight="1" x14ac:dyDescent="0.3">
      <c r="B21" s="19" t="s">
        <v>72</v>
      </c>
      <c r="C21" s="20">
        <v>0</v>
      </c>
      <c r="D21" s="20">
        <f>C22</f>
        <v>1000</v>
      </c>
      <c r="E21" s="20">
        <f>D22</f>
        <v>1000</v>
      </c>
      <c r="F21" s="21"/>
    </row>
    <row r="22" spans="2:6" ht="10.5" customHeight="1" x14ac:dyDescent="0.3">
      <c r="B22" s="11" t="s">
        <v>73</v>
      </c>
      <c r="C22" s="12">
        <f>C21+C20</f>
        <v>1000</v>
      </c>
      <c r="D22" s="12">
        <f>D21+D20</f>
        <v>1000</v>
      </c>
      <c r="E22" s="12">
        <f>E21+E20</f>
        <v>1000</v>
      </c>
      <c r="F22" s="21"/>
    </row>
    <row r="23" spans="2:6" ht="3.75" customHeight="1" x14ac:dyDescent="0.3"/>
    <row r="24" spans="2:6" ht="10.5" customHeight="1" x14ac:dyDescent="0.3">
      <c r="B24" s="17" t="s">
        <v>74</v>
      </c>
      <c r="C24" s="18">
        <f>C15+C17</f>
        <v>1000</v>
      </c>
      <c r="D24" s="18">
        <f>D15+D17</f>
        <v>0</v>
      </c>
      <c r="E24" s="18">
        <f>E15+E17</f>
        <v>0</v>
      </c>
      <c r="F24" s="21" t="s">
        <v>75</v>
      </c>
    </row>
    <row r="25" spans="2:6" ht="10.5" customHeight="1" x14ac:dyDescent="0.3">
      <c r="B25" s="9" t="s">
        <v>76</v>
      </c>
      <c r="C25" s="22">
        <f>C20+C18</f>
        <v>1000</v>
      </c>
      <c r="D25" s="22">
        <f>D20+D18</f>
        <v>0</v>
      </c>
      <c r="E25" s="22">
        <f>E20+E18</f>
        <v>0</v>
      </c>
      <c r="F25" s="21" t="s">
        <v>77</v>
      </c>
    </row>
    <row r="26" spans="2:6" ht="3.75" customHeight="1" x14ac:dyDescent="0.3"/>
    <row r="27" spans="2:6" ht="21.75" customHeight="1" x14ac:dyDescent="0.3">
      <c r="B27" s="30" t="s">
        <v>78</v>
      </c>
      <c r="C27" s="30"/>
      <c r="D27" s="30"/>
      <c r="E27" s="30"/>
      <c r="F27" s="30"/>
    </row>
    <row r="28" spans="2:6" ht="15" customHeight="1" x14ac:dyDescent="0.3">
      <c r="B28" s="36" t="s">
        <v>79</v>
      </c>
      <c r="C28" s="36"/>
      <c r="D28" s="36"/>
      <c r="E28" s="36"/>
      <c r="F28" s="36"/>
    </row>
  </sheetData>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B1:I35"/>
  <sheetViews>
    <sheetView showGridLines="0" zoomScale="175" zoomScaleNormal="175" workbookViewId="0">
      <selection activeCell="D16" sqref="D16"/>
    </sheetView>
  </sheetViews>
  <sheetFormatPr defaultColWidth="8.6640625" defaultRowHeight="15.6" x14ac:dyDescent="0.3"/>
  <cols>
    <col min="1" max="1" width="4" style="31" customWidth="1"/>
    <col min="2" max="2" width="52" style="31" customWidth="1"/>
    <col min="3" max="8" width="13" style="31" customWidth="1"/>
    <col min="9" max="9" width="16" style="31" customWidth="1"/>
    <col min="10" max="10" width="4" style="31" customWidth="1"/>
    <col min="11" max="16384" width="8.6640625" style="31"/>
  </cols>
  <sheetData>
    <row r="1" spans="2:4" ht="6" customHeight="1" x14ac:dyDescent="0.3"/>
    <row r="2" spans="2:4" ht="13.5" customHeight="1" x14ac:dyDescent="0.3">
      <c r="B2" s="37" t="s">
        <v>80</v>
      </c>
      <c r="C2" s="37"/>
      <c r="D2" s="37"/>
    </row>
    <row r="3" spans="2:4" ht="3" customHeight="1" x14ac:dyDescent="0.3"/>
    <row r="4" spans="2:4" ht="12" customHeight="1" x14ac:dyDescent="0.3">
      <c r="B4" s="38" t="s">
        <v>81</v>
      </c>
      <c r="C4" s="38"/>
      <c r="D4" s="38"/>
    </row>
    <row r="5" spans="2:4" ht="3" customHeight="1" x14ac:dyDescent="0.3"/>
    <row r="6" spans="2:4" ht="12" customHeight="1" x14ac:dyDescent="0.3">
      <c r="B6" s="3" t="s">
        <v>82</v>
      </c>
      <c r="C6" s="23" t="s">
        <v>83</v>
      </c>
      <c r="D6" s="26"/>
    </row>
    <row r="7" spans="2:4" ht="1.5" customHeight="1" x14ac:dyDescent="0.3"/>
    <row r="8" spans="2:4" ht="10.5" customHeight="1" x14ac:dyDescent="0.3">
      <c r="B8" s="8" t="s">
        <v>84</v>
      </c>
      <c r="C8" s="24">
        <v>1.2E-2</v>
      </c>
      <c r="D8" s="27"/>
    </row>
    <row r="9" spans="2:4" ht="10.5" customHeight="1" x14ac:dyDescent="0.3">
      <c r="B9" s="9" t="s">
        <v>85</v>
      </c>
      <c r="C9" s="24">
        <v>0.06</v>
      </c>
      <c r="D9" s="27"/>
    </row>
    <row r="10" spans="2:4" ht="10.5" customHeight="1" x14ac:dyDescent="0.3">
      <c r="B10" s="8" t="s">
        <v>86</v>
      </c>
      <c r="C10" s="24">
        <v>1.2</v>
      </c>
      <c r="D10" s="27"/>
    </row>
    <row r="11" spans="2:4" ht="10.5" customHeight="1" x14ac:dyDescent="0.3">
      <c r="B11" s="9" t="s">
        <v>87</v>
      </c>
      <c r="C11" s="24">
        <v>0.03</v>
      </c>
      <c r="D11" s="27"/>
    </row>
    <row r="12" spans="2:4" ht="10.5" customHeight="1" x14ac:dyDescent="0.3">
      <c r="B12" s="8" t="s">
        <v>88</v>
      </c>
      <c r="C12" s="24">
        <v>0.02</v>
      </c>
      <c r="D12" s="27"/>
    </row>
    <row r="13" spans="2:4" ht="10.5" customHeight="1" x14ac:dyDescent="0.3">
      <c r="B13" s="9" t="s">
        <v>2</v>
      </c>
      <c r="C13" s="24">
        <v>0.13</v>
      </c>
      <c r="D13" s="27"/>
    </row>
    <row r="14" spans="2:4" ht="10.5" customHeight="1" x14ac:dyDescent="0.3">
      <c r="B14" s="9" t="s">
        <v>89</v>
      </c>
      <c r="C14" s="24">
        <v>0.03</v>
      </c>
      <c r="D14" s="27"/>
    </row>
    <row r="15" spans="2:4" ht="10.5" customHeight="1" x14ac:dyDescent="0.3">
      <c r="B15" s="9" t="s">
        <v>90</v>
      </c>
      <c r="C15" s="25">
        <v>-4000</v>
      </c>
      <c r="D15" s="27"/>
    </row>
    <row r="17" spans="2:9" ht="3.75" customHeight="1" x14ac:dyDescent="0.3"/>
    <row r="18" spans="2:9" ht="12" customHeight="1" x14ac:dyDescent="0.3">
      <c r="B18" s="38" t="s">
        <v>91</v>
      </c>
      <c r="C18" s="38"/>
      <c r="D18" s="38"/>
    </row>
    <row r="19" spans="2:9" ht="3" customHeight="1" x14ac:dyDescent="0.3"/>
    <row r="20" spans="2:9" ht="12" customHeight="1" x14ac:dyDescent="0.3">
      <c r="B20" s="3" t="s">
        <v>41</v>
      </c>
      <c r="C20" s="3" t="s">
        <v>3</v>
      </c>
      <c r="D20" s="3" t="s">
        <v>4</v>
      </c>
      <c r="E20" s="3" t="s">
        <v>5</v>
      </c>
      <c r="F20" s="3" t="s">
        <v>6</v>
      </c>
      <c r="G20" s="3" t="s">
        <v>7</v>
      </c>
      <c r="H20" s="3" t="s">
        <v>92</v>
      </c>
      <c r="I20" s="3" t="s">
        <v>8</v>
      </c>
    </row>
    <row r="21" spans="2:9" ht="1.5" customHeight="1" x14ac:dyDescent="0.3"/>
    <row r="22" spans="2:9" ht="10.5" customHeight="1" x14ac:dyDescent="0.3">
      <c r="B22" s="4" t="s">
        <v>93</v>
      </c>
      <c r="C22" s="10">
        <v>2000</v>
      </c>
      <c r="D22" s="10">
        <v>3000</v>
      </c>
      <c r="E22" s="10">
        <v>4000</v>
      </c>
      <c r="F22" s="10">
        <v>4500</v>
      </c>
      <c r="G22" s="10">
        <v>5000</v>
      </c>
    </row>
    <row r="23" spans="2:9" ht="10.5" customHeight="1" x14ac:dyDescent="0.3">
      <c r="B23" s="11" t="s">
        <v>94</v>
      </c>
      <c r="H23" s="12">
        <f>G22/(C13-C14)</f>
        <v>50000</v>
      </c>
    </row>
    <row r="24" spans="2:9" ht="10.5" customHeight="1" x14ac:dyDescent="0.3">
      <c r="B24" s="8" t="s">
        <v>95</v>
      </c>
      <c r="C24" s="13">
        <f>C22/(1+C13)^1</f>
        <v>1769.911504424779</v>
      </c>
      <c r="D24" s="13">
        <f>D22/(1+C13)^2</f>
        <v>2349.4400501213881</v>
      </c>
      <c r="E24" s="13">
        <f>E22/(1+C13)^3</f>
        <v>2772.2006491107832</v>
      </c>
      <c r="F24" s="13">
        <f>F22/(1+C13)^4</f>
        <v>2759.9342745571957</v>
      </c>
      <c r="G24" s="13">
        <f>G22/(1+C13)^5</f>
        <v>2713.7996799972429</v>
      </c>
    </row>
    <row r="25" spans="2:9" ht="10.5" customHeight="1" x14ac:dyDescent="0.3">
      <c r="B25" s="11" t="s">
        <v>96</v>
      </c>
      <c r="H25" s="12">
        <f>H23/(1+C13)^5</f>
        <v>27137.996799972429</v>
      </c>
    </row>
    <row r="26" spans="2:9" ht="10.5" customHeight="1" x14ac:dyDescent="0.3">
      <c r="B26" s="8" t="s">
        <v>97</v>
      </c>
      <c r="I26" s="14">
        <f>SUM(C24:G24)</f>
        <v>12365.286158211387</v>
      </c>
    </row>
    <row r="27" spans="2:9" ht="10.5" customHeight="1" x14ac:dyDescent="0.3">
      <c r="B27" s="15" t="s">
        <v>98</v>
      </c>
      <c r="I27" s="16">
        <f>H25/I31</f>
        <v>0.6869807967276883</v>
      </c>
    </row>
    <row r="28" spans="2:9" ht="3.75" customHeight="1" x14ac:dyDescent="0.3"/>
    <row r="29" spans="2:9" ht="12" customHeight="1" x14ac:dyDescent="0.3">
      <c r="B29" s="38" t="s">
        <v>99</v>
      </c>
      <c r="C29" s="38"/>
      <c r="D29" s="38"/>
      <c r="E29" s="38"/>
      <c r="F29" s="38"/>
      <c r="G29" s="38"/>
      <c r="H29" s="38"/>
      <c r="I29" s="38"/>
    </row>
    <row r="30" spans="2:9" ht="3" customHeight="1" x14ac:dyDescent="0.3"/>
    <row r="31" spans="2:9" ht="10.5" customHeight="1" x14ac:dyDescent="0.3">
      <c r="B31" s="17" t="s">
        <v>9</v>
      </c>
      <c r="I31" s="18">
        <f>I26+H25</f>
        <v>39503.282958183816</v>
      </c>
    </row>
    <row r="32" spans="2:9" ht="10.5" customHeight="1" x14ac:dyDescent="0.3">
      <c r="B32" s="8" t="s">
        <v>100</v>
      </c>
      <c r="I32" s="14">
        <f>C15</f>
        <v>-4000</v>
      </c>
    </row>
    <row r="33" spans="2:9" ht="10.5" customHeight="1" x14ac:dyDescent="0.3">
      <c r="B33" s="17" t="s">
        <v>10</v>
      </c>
      <c r="I33" s="18">
        <f>I31+I32</f>
        <v>35503.282958183816</v>
      </c>
    </row>
    <row r="35" spans="2:9" ht="15" customHeight="1" x14ac:dyDescent="0.3">
      <c r="B35" s="39" t="s">
        <v>101</v>
      </c>
      <c r="C35" s="39"/>
      <c r="D35" s="39"/>
      <c r="E35" s="39"/>
      <c r="F35" s="39"/>
      <c r="G35" s="39"/>
      <c r="H35" s="39"/>
      <c r="I35" s="39"/>
    </row>
  </sheetData>
  <mergeCells count="5">
    <mergeCell ref="B2:D2"/>
    <mergeCell ref="B4:D4"/>
    <mergeCell ref="B18:D18"/>
    <mergeCell ref="B29:I29"/>
    <mergeCell ref="B35:I35"/>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sheetPr>
  <dimension ref="B1:D25"/>
  <sheetViews>
    <sheetView showGridLines="0" zoomScaleNormal="100" workbookViewId="0">
      <selection activeCell="D16" sqref="D16"/>
    </sheetView>
  </sheetViews>
  <sheetFormatPr defaultColWidth="8.6640625" defaultRowHeight="15.6" x14ac:dyDescent="0.3"/>
  <cols>
    <col min="1" max="1" width="4" style="31" customWidth="1"/>
    <col min="2" max="2" width="24" style="31" customWidth="1"/>
    <col min="3" max="3" width="46" style="31" customWidth="1"/>
    <col min="4" max="4" width="42" style="31" customWidth="1"/>
    <col min="5" max="5" width="4" style="31" customWidth="1"/>
    <col min="6" max="16384" width="8.6640625" style="31"/>
  </cols>
  <sheetData>
    <row r="1" spans="2:4" ht="6" customHeight="1" x14ac:dyDescent="0.3"/>
    <row r="2" spans="2:4" ht="13.5" customHeight="1" x14ac:dyDescent="0.3">
      <c r="B2" s="37" t="s">
        <v>102</v>
      </c>
      <c r="C2" s="37"/>
      <c r="D2" s="37"/>
    </row>
    <row r="3" spans="2:4" ht="3" customHeight="1" x14ac:dyDescent="0.3"/>
    <row r="4" spans="2:4" ht="12" customHeight="1" x14ac:dyDescent="0.3">
      <c r="B4" s="3" t="s">
        <v>103</v>
      </c>
      <c r="C4" s="3" t="s">
        <v>104</v>
      </c>
      <c r="D4" s="3" t="s">
        <v>105</v>
      </c>
    </row>
    <row r="5" spans="2:4" ht="1.5" customHeight="1" x14ac:dyDescent="0.3"/>
    <row r="6" spans="2:4" ht="21.75" customHeight="1" x14ac:dyDescent="0.3">
      <c r="B6" s="4" t="s">
        <v>106</v>
      </c>
      <c r="C6" s="5" t="s">
        <v>107</v>
      </c>
      <c r="D6" s="6" t="s">
        <v>108</v>
      </c>
    </row>
    <row r="7" spans="2:4" ht="21.75" customHeight="1" x14ac:dyDescent="0.3">
      <c r="B7" s="7" t="s">
        <v>11</v>
      </c>
      <c r="C7" s="5" t="s">
        <v>109</v>
      </c>
      <c r="D7" s="6" t="s">
        <v>110</v>
      </c>
    </row>
    <row r="8" spans="2:4" ht="21.75" customHeight="1" x14ac:dyDescent="0.3">
      <c r="B8" s="4" t="s">
        <v>12</v>
      </c>
      <c r="C8" s="5" t="s">
        <v>111</v>
      </c>
      <c r="D8" s="6" t="s">
        <v>112</v>
      </c>
    </row>
    <row r="9" spans="2:4" ht="21.75" customHeight="1" x14ac:dyDescent="0.3">
      <c r="B9" s="7" t="s">
        <v>13</v>
      </c>
      <c r="C9" s="5" t="s">
        <v>113</v>
      </c>
      <c r="D9" s="6" t="s">
        <v>114</v>
      </c>
    </row>
    <row r="10" spans="2:4" ht="21.75" customHeight="1" x14ac:dyDescent="0.3">
      <c r="B10" s="4" t="s">
        <v>115</v>
      </c>
      <c r="C10" s="5" t="s">
        <v>14</v>
      </c>
      <c r="D10" s="6" t="s">
        <v>116</v>
      </c>
    </row>
    <row r="11" spans="2:4" ht="21.75" customHeight="1" x14ac:dyDescent="0.3">
      <c r="B11" s="7" t="s">
        <v>15</v>
      </c>
      <c r="C11" s="5" t="s">
        <v>117</v>
      </c>
      <c r="D11" s="6" t="s">
        <v>118</v>
      </c>
    </row>
    <row r="12" spans="2:4" ht="21.75" customHeight="1" x14ac:dyDescent="0.3">
      <c r="B12" s="4" t="s">
        <v>16</v>
      </c>
      <c r="C12" s="5" t="s">
        <v>119</v>
      </c>
      <c r="D12" s="6" t="s">
        <v>120</v>
      </c>
    </row>
    <row r="13" spans="2:4" ht="21.75" customHeight="1" x14ac:dyDescent="0.3">
      <c r="B13" s="7" t="s">
        <v>17</v>
      </c>
      <c r="C13" s="5" t="s">
        <v>121</v>
      </c>
      <c r="D13" s="6" t="s">
        <v>122</v>
      </c>
    </row>
    <row r="14" spans="2:4" ht="21.75" customHeight="1" x14ac:dyDescent="0.3">
      <c r="B14" s="4" t="s">
        <v>10</v>
      </c>
      <c r="C14" s="5" t="s">
        <v>123</v>
      </c>
      <c r="D14" s="6" t="s">
        <v>124</v>
      </c>
    </row>
    <row r="15" spans="2:4" ht="21.75" customHeight="1" x14ac:dyDescent="0.3">
      <c r="B15" s="7" t="s">
        <v>125</v>
      </c>
      <c r="C15" s="5" t="s">
        <v>126</v>
      </c>
      <c r="D15" s="6" t="s">
        <v>127</v>
      </c>
    </row>
    <row r="16" spans="2:4" ht="21.75" customHeight="1" x14ac:dyDescent="0.3">
      <c r="B16" s="4" t="s">
        <v>2</v>
      </c>
      <c r="C16" s="5" t="s">
        <v>18</v>
      </c>
      <c r="D16" s="6" t="s">
        <v>128</v>
      </c>
    </row>
    <row r="17" spans="2:4" ht="21.75" customHeight="1" x14ac:dyDescent="0.3">
      <c r="B17" s="7" t="s">
        <v>19</v>
      </c>
      <c r="C17" s="5" t="s">
        <v>129</v>
      </c>
      <c r="D17" s="6" t="s">
        <v>130</v>
      </c>
    </row>
    <row r="19" spans="2:4" ht="3.75" customHeight="1" x14ac:dyDescent="0.3">
      <c r="B19" s="31" t="s">
        <v>131</v>
      </c>
    </row>
    <row r="20" spans="2:4" ht="12" customHeight="1" x14ac:dyDescent="0.3">
      <c r="B20" s="38" t="s">
        <v>20</v>
      </c>
      <c r="C20" s="38"/>
      <c r="D20" s="38"/>
    </row>
    <row r="21" spans="2:4" ht="3" customHeight="1" x14ac:dyDescent="0.3">
      <c r="B21" s="31" t="s">
        <v>15</v>
      </c>
      <c r="C21" s="31" t="s">
        <v>2</v>
      </c>
      <c r="D21" s="31" t="s">
        <v>9</v>
      </c>
    </row>
    <row r="22" spans="2:4" ht="13.5" customHeight="1" x14ac:dyDescent="0.3">
      <c r="B22" s="34" t="s">
        <v>16</v>
      </c>
      <c r="C22" s="34" t="s">
        <v>132</v>
      </c>
      <c r="D22" s="34" t="s">
        <v>133</v>
      </c>
    </row>
    <row r="23" spans="2:4" ht="13.5" customHeight="1" x14ac:dyDescent="0.3">
      <c r="B23" s="34" t="s">
        <v>16</v>
      </c>
      <c r="C23" s="34" t="s">
        <v>21</v>
      </c>
      <c r="D23" s="34" t="s">
        <v>22</v>
      </c>
    </row>
    <row r="24" spans="2:4" x14ac:dyDescent="0.3">
      <c r="B24" s="31" t="s">
        <v>134</v>
      </c>
    </row>
    <row r="25" spans="2:4" ht="15" customHeight="1" x14ac:dyDescent="0.3">
      <c r="B25" s="39" t="s">
        <v>23</v>
      </c>
      <c r="C25" s="39"/>
      <c r="D25" s="39"/>
    </row>
  </sheetData>
  <mergeCells count="3">
    <mergeCell ref="B2:D2"/>
    <mergeCell ref="B20:D20"/>
    <mergeCell ref="B25:D25"/>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 Disclaimer</vt:lpstr>
      <vt:lpstr>1 — Cash Flow Statement</vt:lpstr>
      <vt:lpstr>2 — Assumptions &amp; DCF</vt:lpstr>
      <vt:lpstr>3 — Formulas &amp; 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Aristide Ruot</cp:lastModifiedBy>
  <cp:revision>0</cp:revision>
  <dcterms:created xsi:type="dcterms:W3CDTF">2026-05-15T09:59:59Z</dcterms:created>
  <dcterms:modified xsi:type="dcterms:W3CDTF">2026-05-15T13:14:16Z</dcterms:modified>
  <dc:language>en-US</dc:language>
</cp:coreProperties>
</file>