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Z:\Hectelion\01_Admin\08_Marketing\11_Publications gratuites\Matériel\37_FCFF\"/>
    </mc:Choice>
  </mc:AlternateContent>
  <xr:revisionPtr revIDLastSave="0" documentId="13_ncr:1_{3C510B69-420D-4DCF-ABC7-E53533CF695D}" xr6:coauthVersionLast="47" xr6:coauthVersionMax="47" xr10:uidLastSave="{00000000-0000-0000-0000-000000000000}"/>
  <bookViews>
    <workbookView xWindow="-38508" yWindow="-2280" windowWidth="38616" windowHeight="21096" tabRatio="500" xr2:uid="{00000000-000D-0000-FFFF-FFFF00000000}"/>
  </bookViews>
  <sheets>
    <sheet name="⚠ Disclaimer" sheetId="1" r:id="rId1"/>
    <sheet name="1 — Cash Flow Statement" sheetId="6" r:id="rId2"/>
    <sheet name="2 — Assumptions &amp; DCF" sheetId="3" r:id="rId3"/>
    <sheet name="3 — Formulas &amp; Definitions" sheetId="5" r:id="rId4"/>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23" i="3" l="1"/>
  <c r="I32" i="3"/>
  <c r="E19" i="6" l="1"/>
  <c r="E20" i="6" s="1"/>
  <c r="E25" i="6" s="1"/>
  <c r="D19" i="6"/>
  <c r="D20" i="6" s="1"/>
  <c r="D25" i="6" s="1"/>
  <c r="C19" i="6"/>
  <c r="C20" i="6" s="1"/>
  <c r="E14" i="6"/>
  <c r="D14" i="6"/>
  <c r="C14" i="6"/>
  <c r="E9" i="6"/>
  <c r="E11" i="6" s="1"/>
  <c r="E15" i="6" s="1"/>
  <c r="E24" i="6" s="1"/>
  <c r="D9" i="6"/>
  <c r="D11" i="6" s="1"/>
  <c r="D15" i="6" s="1"/>
  <c r="D24" i="6" s="1"/>
  <c r="C9" i="6"/>
  <c r="C11" i="6" s="1"/>
  <c r="C15" i="6" s="1"/>
  <c r="C24" i="6" s="1"/>
  <c r="C25" i="6" l="1"/>
  <c r="C22" i="6"/>
  <c r="D21" i="6" s="1"/>
  <c r="D22" i="6" s="1"/>
  <c r="E21" i="6" s="1"/>
  <c r="E22" i="6" s="1"/>
  <c r="G24" i="3" l="1"/>
  <c r="F24" i="3"/>
  <c r="E24" i="3"/>
  <c r="D24" i="3"/>
  <c r="C24" i="3"/>
  <c r="H25" i="3"/>
  <c r="I26" i="3" l="1"/>
  <c r="I31" i="3" s="1"/>
  <c r="I33" i="3" s="1"/>
  <c r="I27" i="3"/>
</calcChain>
</file>

<file path=xl/sharedStrings.xml><?xml version="1.0" encoding="utf-8"?>
<sst xmlns="http://schemas.openxmlformats.org/spreadsheetml/2006/main" count="139" uniqueCount="134">
  <si>
    <t>7. CONTACT</t>
  </si>
  <si>
    <t>Note</t>
  </si>
  <si>
    <t>WACC</t>
  </si>
  <si>
    <t>N+1</t>
  </si>
  <si>
    <t>N+2</t>
  </si>
  <si>
    <t>N+3</t>
  </si>
  <si>
    <t>N+4</t>
  </si>
  <si>
    <t>N+5</t>
  </si>
  <si>
    <t>Total / EV</t>
  </si>
  <si>
    <t>CFO</t>
  </si>
  <si>
    <t>CFI</t>
  </si>
  <si>
    <t>CFF</t>
  </si>
  <si>
    <t>CFO + CFI + CFF</t>
  </si>
  <si>
    <t>FCFF</t>
  </si>
  <si>
    <t>FCFE</t>
  </si>
  <si>
    <t>Ke×E/(D+E) + Kd×(1-t)×D/(D+E)</t>
  </si>
  <si>
    <t>Ke</t>
  </si>
  <si>
    <t>RÈGLE ABSOLUE — Cohérence Flux / Taux d'actualisation</t>
  </si>
  <si>
    <t>Ke (CAPM augmenté)</t>
  </si>
  <si>
    <t>Equity Value (directe)</t>
  </si>
  <si>
    <t>Sources : Damodaran A. — Investment Valuation, Wiley 2012 (ISBN 978-1-118-13073-5) ; Modigliani F. &amp; Miller M. — AER, vol.48 n°3, 1958 (JSTOR 1809766) ; Berk J. &amp; DeMarzo P. — Corporate Finance, Pearson 2020 ; Hectelion SA, 2026.</t>
  </si>
  <si>
    <t>Year 1</t>
  </si>
  <si>
    <t>Year 2</t>
  </si>
  <si>
    <t>Year 3</t>
  </si>
  <si>
    <t>Terminal Value</t>
  </si>
  <si>
    <t>CE</t>
  </si>
  <si>
    <t>FCFF_N / (WACC − g)</t>
  </si>
  <si>
    <t>Rf + β×(Rm−Rf) + size prem. + specific prem.</t>
  </si>
  <si>
    <t>Ke (augmented CAPM)</t>
  </si>
  <si>
    <t>Sources: Damodaran A. — Investment Valuation, Wiley 2012 (ISBN 978-1-118-13073-5); Modigliani F. &amp; Miller M. — AER, vol.48 n°3, 1958 (JSTOR 1809766); Berk J. &amp; DeMarzo P. — Corporate Finance, Pearson 2020; Hectelion SA, 2026.</t>
  </si>
  <si>
    <t>AVERTISSEMENT — NOTICE IMPORTANTE</t>
  </si>
  <si>
    <t>Ce modèle financier (le « Modèle ») a été développé par Hectelion SA (« Hectelion »), cabinet de conseil indépendant spécialisé en fusions &amp; acquisitions et évaluation d'entreprises. L'accès ou l'utilisation de ce Modèle vaut acceptation des conditions énoncées ci-dessous.</t>
  </si>
  <si>
    <t>1. NATURE INDICATIVE</t>
  </si>
  <si>
    <t>Le Modèle est fourni à des fins strictement indicatives et pédagogiques. Il ne constitue pas un rapport d'évaluation formel, une recommandation d'investissement, ni un conseil juridique, fiscal ou de toute autre nature professionnelle. Les résultats présentés sont illustratifs et basés sur des données fictives ou simplifiées.</t>
  </si>
  <si>
    <t>2. ABSENCE DE GARANTIE</t>
  </si>
  <si>
    <t>Hectelion SA ne donne aucune représentation ni garantie, expresse ou implicite, quant à l'exactitude, l'exhaustivité ou l'adéquation à un usage particulier de ce Modèle. Aucune décision ne devrait être prise sur la seule base des chiffres présentés sans vérification indépendante préalable.</t>
  </si>
  <si>
    <t>3. NE SE SUBSTITUE PAS À UN CONSEIL PROFESSIONNEL</t>
  </si>
  <si>
    <t>La méthodologie FCFF/FCFE, l'évaluation par DCF et l'analyse de sensibilité présentées dans ce Modèle sont illustratives. Toute décision de valorisation ou d'investissement doit s'appuyer sur un mandat formel confié à un conseiller financier indépendant qualifié, à un conseil juridique et, le cas échéant, à un conseiller fiscal. Hectelion SA décline toute responsabilité pour les décisions prises sur la base de ce Modèle.</t>
  </si>
  <si>
    <t>4. DONNÉES FICTIVES</t>
  </si>
  <si>
    <t>Tous les exemples chiffrés de ce Modèle (Société A) sont entièrement fictifs et créés à des fins illustratives uniquement. Ils ne représentent aucune société, transaction ou situation financière réelle. Toute ressemblance avec des entités existantes serait purement fortuite.</t>
  </si>
  <si>
    <t>5. CONFIDENTIALITÉ</t>
  </si>
  <si>
    <t>Ce Modèle est fourni à l'usage exclusif de son destinataire. Il ne peut être reproduit, distribué ou communiqué à un tiers sans le consentement écrit préalable d'Hectelion SA.</t>
  </si>
  <si>
    <t>6. JURIDICTION</t>
  </si>
  <si>
    <t>Ce Modèle est développé en Suisse. Tout litige découlant de son utilisation sera soumis à la compétence exclusive des tribunaux du Canton de Vaud, Suisse, et régi par le droit suisse.</t>
  </si>
  <si>
    <t>Pour tout mandat formel d'évaluation, de due diligence financière ou de conseil en fusions &amp; acquisitions, veuillez contacter Hectelion SA.
www.hectelion.com | contact@hectelion.com</t>
  </si>
  <si>
    <t>© Hectelion SA — Tous droits réservés — 2026</t>
  </si>
  <si>
    <t>FCFF / FCFE — Tableau des flux de trésorerie  |  Société A (données fictives, kCHF)</t>
  </si>
  <si>
    <t>Ligne</t>
  </si>
  <si>
    <t>ACTIVITÉS OPÉRATIONNELLES</t>
  </si>
  <si>
    <t>Résultat net</t>
  </si>
  <si>
    <t>Amortissements (D&amp;A)</t>
  </si>
  <si>
    <t>Résultat de trésorerie (CE = Résultat net + D&amp;A)</t>
  </si>
  <si>
    <t>Variation du besoin en fonds de roulement (ΔBFR)</t>
  </si>
  <si>
    <t>Flux de trésorerie d'exploitation (CFO)</t>
  </si>
  <si>
    <t>ACTIVITÉS D'INVESTISSEMENT</t>
  </si>
  <si>
    <t>CapEx net (actifs immobilisés)</t>
  </si>
  <si>
    <t>Flux de trésorerie d'investissement (CFI)</t>
  </si>
  <si>
    <t>FCFF = CE − ΔBFR − CapEx</t>
  </si>
  <si>
    <t>ACTIVITÉS DE FINANCEMENT</t>
  </si>
  <si>
    <t>Variation de la dette financière</t>
  </si>
  <si>
    <t>Dividendes versés</t>
  </si>
  <si>
    <t>Flux de trésorerie de financement (CFF)</t>
  </si>
  <si>
    <t>VARIATION NETTE DE TRÉSORERIE (CFO + CFI + CFF)</t>
  </si>
  <si>
    <t>Trésorerie d'ouverture</t>
  </si>
  <si>
    <t>Trésorerie de clôture</t>
  </si>
  <si>
    <t>FCFE = FCFF + ΔDette financière</t>
  </si>
  <si>
    <t>Vérification : FCFE = Variation de trésorerie + Dividendes</t>
  </si>
  <si>
    <t>Note méthodologique : FCFF = CE − ΔBFR − CapEx. Le CFI peut contenir des éléments autres que le CapEx net (acquisitions de titres, cessions d'actifs financiers) : dans ce cas, calculer FCFF = CE − ΔBFR − CapEx plutôt que CFO + CFI. Données fictives — cas illustratif uniquement.</t>
  </si>
  <si>
    <t>Source : Hectelion SA — cas illustratif fictif 2026. Texte bleu = saisie modifiable | Noir = formule | Voir feuille ⚠ Disclaimer.</t>
  </si>
  <si>
    <t>Données fictives — cas illustratif</t>
  </si>
  <si>
    <t>Constante — hypothèse simplifiée</t>
  </si>
  <si>
    <t>CE = Résultat net + D&amp;A</t>
  </si>
  <si>
    <t>BFR observé — voir note de bas de page</t>
  </si>
  <si>
    <t>CFO = CE ± ΔBFR</t>
  </si>
  <si>
    <t>Variation nette des actifs incorporels + corporels</t>
  </si>
  <si>
    <t>CFI = −CapEx (cas simplifié, aucun autre mouvement financier)</t>
  </si>
  <si>
    <t>FCFF = CE − ΔBFR − CapEx. Ici numériquement = CFO + CFI (car CFI = −CapEx uniquement)</t>
  </si>
  <si>
    <t>Dette nette levée / remboursée</t>
  </si>
  <si>
    <t>Aucun dividende sur la période</t>
  </si>
  <si>
    <t>CFF = ΔDette + Dividendes</t>
  </si>
  <si>
    <t>Variation nette de trésorerie = CFO + CFI + CFF</t>
  </si>
  <si>
    <t>FCFE = flux de trésorerie disponible pour les actionnaires, avant dividendes</t>
  </si>
  <si>
    <t>Vérification comptable : doit égaler le FCFE ci-dessus</t>
  </si>
  <si>
    <t>Hypothèses &amp; DCF — Valorisation FCFF  |  Société A (données fictives, kCHF)</t>
  </si>
  <si>
    <t>A — Hypothèses de taux d'actualisation</t>
  </si>
  <si>
    <t>Paramètre</t>
  </si>
  <si>
    <t>Taux sans risque Rf</t>
  </si>
  <si>
    <t>Prime de risque marché (Rm − Rf)</t>
  </si>
  <si>
    <t>Bêta sectoriel (β — SaaS)</t>
  </si>
  <si>
    <t>Prime de taille</t>
  </si>
  <si>
    <t>Prime spécifique startup</t>
  </si>
  <si>
    <t>Taux de croissance terminal (g)</t>
  </si>
  <si>
    <t>Dette nette fin année 3 (kCHF)</t>
  </si>
  <si>
    <t>B — Projection FCFF (kCHF) — Années N+1 à N+5</t>
  </si>
  <si>
    <t>FCFF projeté (kCHF)</t>
  </si>
  <si>
    <t>Valeur terminale — Modèle de Gordon-Shapiro</t>
  </si>
  <si>
    <t>VA des FCFF (actualisés au WACC)</t>
  </si>
  <si>
    <t>VA de la valeur terminale</t>
  </si>
  <si>
    <t>Σ VA(FCFF) — Années N+1 à N+5</t>
  </si>
  <si>
    <t>Part de la valeur terminale dans la VE</t>
  </si>
  <si>
    <t>C — Valeur d'entreprise → Valeur des fonds propres</t>
  </si>
  <si>
    <t>Valeur d'entreprise (VE)</t>
  </si>
  <si>
    <t>(−) Dette nette fin année 3 (kCHF)</t>
  </si>
  <si>
    <t>Valeur des fonds propres</t>
  </si>
  <si>
    <t>Source : Hectelion SA — cas illustratif fictif 2026. Voir ⚠ Disclaimer. Hypothèses en bleu = saisies modifiables.</t>
  </si>
  <si>
    <t>Valeur</t>
  </si>
  <si>
    <t>Formules &amp; Définitions — FCFF / FCFE / CE  |  Référence méthodologique</t>
  </si>
  <si>
    <t>Indicateur</t>
  </si>
  <si>
    <t>Variation de trésorerie</t>
  </si>
  <si>
    <t>Valeur d'entreprise</t>
  </si>
  <si>
    <t>Valeur terminale (VT)</t>
  </si>
  <si>
    <t>Formule</t>
  </si>
  <si>
    <t>Résultat net + D&amp;A</t>
  </si>
  <si>
    <t>CE ± ΔBFR</t>
  </si>
  <si>
    <t>−CapEx (+ autres mouvements d'actifs)</t>
  </si>
  <si>
    <t>ΔDette − Dividendes</t>
  </si>
  <si>
    <t>CE − ΔBFR − CapEx</t>
  </si>
  <si>
    <t>FCFF + ΔDette financière</t>
  </si>
  <si>
    <t>Σ VA(FCFF) + VA(VT)</t>
  </si>
  <si>
    <t>VE − Dette nette</t>
  </si>
  <si>
    <t>Description et utilisation</t>
  </si>
  <si>
    <t>Cash Earnings. Flux de trésorerie avant variation de BFR et avant CapEx. Point de départ du tableau des flux de trésorerie.</t>
  </si>
  <si>
    <t>Flux de trésorerie d'exploitation. Flux opérationnel après variation du besoin en fonds de roulement.</t>
  </si>
  <si>
    <t>Flux de trésorerie d'investissement. Comprend le CapEx et les acquisitions / cessions d'actifs financiers. Diffère du seul CapEx si le CFI contient d'autres éléments.</t>
  </si>
  <si>
    <t>Flux de trésorerie de financement. Variation nette de la dette et rémunération des actionnaires.</t>
  </si>
  <si>
    <t>Variation nette de trésorerie sur la période. Rapprochement des trois blocs du tableau des flux de trésorerie.</t>
  </si>
  <si>
    <t>Free Cash Flow to the Firm. Flux de trésorerie disponible pour l'ensemble des apporteurs de capitaux (actionnaires + créanciers). Actualisé au WACC → Valeur d'entreprise (VE).</t>
  </si>
  <si>
    <t>Free Cash Flow to Equity. Flux de trésorerie disponible pour les actionnaires avant dividendes. Vérification : FCFE = Variation de trésorerie + Dividendes versés. Actualisé au Ke → Valeur des fonds propres directe.</t>
  </si>
  <si>
    <t>Somme des valeurs actuelles des FCFF projetés + valeur actuelle de la valeur terminale. Actualisée au WACC.</t>
  </si>
  <si>
    <t>Valeur attribuable aux actionnaires. Doit converger avec Σ VA(FCFE) actualisé au Ke.</t>
  </si>
  <si>
    <t>Modèle de Gordon-Shapiro. Représente 60–75 % de la VE pour une startup en forte croissance. Très sensible au taux de croissance terminal (g).</t>
  </si>
  <si>
    <t>Taux d'actualisation du FCFF. Pondère le coût des fonds propres (Ke) et le coût de la dette après impôt (Kd×(1−t)).</t>
  </si>
  <si>
    <t>CAPM augmenté. Taux d'actualisation du FCFE. Inclut la prime de taille (Duff &amp; Phelps) et la prime de risque spécifique.</t>
  </si>
  <si>
    <t>Valeur des fonds propres (directe)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</si>
</sst>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4" x14ac:knownFonts="1">
    <font>
      <sz val="11"/>
      <color theme="1"/>
      <name val="Calibri"/>
      <family val="2"/>
      <charset val="1"/>
    </font>
    <font>
      <sz val="11"/>
      <color theme="1"/>
      <name val="Cardo"/>
      <family val="1"/>
    </font>
    <font>
      <b/>
      <sz val="12"/>
      <color rgb="FF0E2841"/>
      <name val="Cardo"/>
      <family val="1"/>
    </font>
    <font>
      <sz val="9"/>
      <color rgb="FF0E2841"/>
      <name val="Cardo"/>
      <family val="1"/>
    </font>
    <font>
      <b/>
      <sz val="10"/>
      <color rgb="FF0E2841"/>
      <name val="Cardo"/>
      <family val="1"/>
    </font>
    <font>
      <b/>
      <sz val="9"/>
      <color rgb="FF0E2841"/>
      <name val="Cardo"/>
      <family val="1"/>
    </font>
    <font>
      <b/>
      <sz val="10"/>
      <color rgb="FFFFFFFF"/>
      <name val="Cardo"/>
      <family val="1"/>
    </font>
    <font>
      <sz val="9"/>
      <color rgb="FF1F497D"/>
      <name val="Cardo"/>
      <family val="1"/>
    </font>
    <font>
      <sz val="8"/>
      <color rgb="FF595959"/>
      <name val="Cardo"/>
      <family val="1"/>
    </font>
    <font>
      <i/>
      <sz val="7.5"/>
      <color rgb="FF595959"/>
      <name val="Cardo"/>
      <family val="1"/>
    </font>
    <font>
      <b/>
      <sz val="9"/>
      <color rgb="FF1F497D"/>
      <name val="Cardo"/>
      <family val="1"/>
    </font>
    <font>
      <sz val="9"/>
      <color rgb="FF595959"/>
      <name val="Cardo"/>
      <family val="1"/>
    </font>
    <font>
      <i/>
      <sz val="9"/>
      <color rgb="FF595959"/>
      <name val="Cardo"/>
      <family val="1"/>
    </font>
    <font>
      <i/>
      <sz val="7"/>
      <color rgb="FF595959"/>
      <name val="Cardo"/>
      <family val="1"/>
    </font>
  </fonts>
  <fills count="8">
    <fill>
      <patternFill patternType="none"/>
    </fill>
    <fill>
      <patternFill patternType="gray125"/>
    </fill>
    <fill>
      <patternFill patternType="solid">
        <fgColor rgb="FFF2F2F2"/>
        <bgColor rgb="FFFFFFFF"/>
      </patternFill>
    </fill>
    <fill>
      <patternFill patternType="solid">
        <fgColor rgb="FF0E2841"/>
        <bgColor rgb="FF003300"/>
      </patternFill>
    </fill>
    <fill>
      <patternFill patternType="solid">
        <fgColor rgb="FFDCE6F1"/>
        <bgColor rgb="FFD9E1F2"/>
      </patternFill>
    </fill>
    <fill>
      <patternFill patternType="solid">
        <fgColor rgb="FFFFFFFF"/>
        <bgColor rgb="FFF2F2F2"/>
      </patternFill>
    </fill>
    <fill>
      <patternFill patternType="solid">
        <fgColor rgb="FFD9E1F2"/>
        <bgColor rgb="FFDCE6F1"/>
      </patternFill>
    </fill>
    <fill>
      <patternFill patternType="solid">
        <fgColor rgb="FFBDD7EE"/>
        <bgColor rgb="FFCCCCCC"/>
      </patternFill>
    </fill>
  </fills>
  <borders count="4">
    <border>
      <left/>
      <right/>
      <top/>
      <bottom/>
      <diagonal/>
    </border>
    <border>
      <left style="thin">
        <color rgb="FFCCCCCC"/>
      </left>
      <right style="thin">
        <color rgb="FFCCCCCC"/>
      </right>
      <top style="thin">
        <color rgb="FFCCCCCC"/>
      </top>
      <bottom style="thin">
        <color rgb="FFCCCCCC"/>
      </bottom>
      <diagonal/>
    </border>
    <border>
      <left style="thin">
        <color rgb="FFCCCCCC"/>
      </left>
      <right/>
      <top style="thin">
        <color rgb="FFCCCCCC"/>
      </top>
      <bottom style="thin">
        <color rgb="FFCCCCCC"/>
      </bottom>
      <diagonal/>
    </border>
    <border>
      <left/>
      <right/>
      <top style="thin">
        <color rgb="FFCCCCCC"/>
      </top>
      <bottom/>
      <diagonal/>
    </border>
  </borders>
  <cellStyleXfs count="1">
    <xf numFmtId="0" fontId="0" fillId="0" borderId="0"/>
  </cellStyleXfs>
  <cellXfs count="43">
    <xf numFmtId="0" fontId="0" fillId="0" borderId="0" xfId="0"/>
    <xf numFmtId="0" fontId="2" fillId="2" borderId="0" xfId="0" applyFont="1" applyFill="1" applyAlignment="1">
      <alignment horizontal="left" vertical="center"/>
    </xf>
    <xf numFmtId="0" fontId="4" fillId="2" borderId="0" xfId="0" applyFont="1" applyFill="1" applyAlignment="1">
      <alignment horizontal="left" vertical="center"/>
    </xf>
    <xf numFmtId="0" fontId="3" fillId="2" borderId="1" xfId="0" applyFont="1" applyFill="1" applyBorder="1" applyAlignment="1">
      <alignment horizontal="center" vertical="center"/>
    </xf>
    <xf numFmtId="0" fontId="5" fillId="2"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0" xfId="0" applyFont="1" applyFill="1" applyAlignment="1">
      <alignment horizontal="left" vertical="center" wrapText="1"/>
    </xf>
    <xf numFmtId="0" fontId="5" fillId="5" borderId="1" xfId="0" applyFont="1" applyFill="1" applyBorder="1" applyAlignment="1">
      <alignment horizontal="left" vertical="center"/>
    </xf>
    <xf numFmtId="0" fontId="3" fillId="2" borderId="1" xfId="0" applyFont="1" applyFill="1" applyBorder="1" applyAlignment="1">
      <alignment horizontal="left" vertical="center"/>
    </xf>
    <xf numFmtId="0" fontId="3" fillId="5" borderId="1" xfId="0" applyFont="1" applyFill="1" applyBorder="1" applyAlignment="1">
      <alignment horizontal="left" vertical="center"/>
    </xf>
    <xf numFmtId="164" fontId="10" fillId="4" borderId="1" xfId="0" applyNumberFormat="1" applyFont="1" applyFill="1" applyBorder="1" applyAlignment="1">
      <alignment horizontal="right" vertical="center"/>
    </xf>
    <xf numFmtId="0" fontId="5" fillId="6" borderId="1" xfId="0" applyFont="1" applyFill="1" applyBorder="1" applyAlignment="1">
      <alignment horizontal="left" vertical="center"/>
    </xf>
    <xf numFmtId="164" fontId="5" fillId="6" borderId="1" xfId="0" applyNumberFormat="1" applyFont="1" applyFill="1" applyBorder="1" applyAlignment="1">
      <alignment horizontal="right" vertical="center"/>
    </xf>
    <xf numFmtId="164" fontId="11" fillId="2" borderId="1" xfId="0" applyNumberFormat="1" applyFont="1" applyFill="1" applyBorder="1" applyAlignment="1">
      <alignment horizontal="right" vertical="center"/>
    </xf>
    <xf numFmtId="164" fontId="3" fillId="2" borderId="1" xfId="0" applyNumberFormat="1" applyFont="1" applyFill="1" applyBorder="1" applyAlignment="1">
      <alignment horizontal="right" vertical="center"/>
    </xf>
    <xf numFmtId="0" fontId="12" fillId="5" borderId="1" xfId="0" applyFont="1" applyFill="1" applyBorder="1" applyAlignment="1">
      <alignment horizontal="left" vertical="center"/>
    </xf>
    <xf numFmtId="165" fontId="12" fillId="5" borderId="1" xfId="0" applyNumberFormat="1" applyFont="1" applyFill="1" applyBorder="1" applyAlignment="1">
      <alignment horizontal="right" vertical="center"/>
    </xf>
    <xf numFmtId="0" fontId="5" fillId="7" borderId="1" xfId="0" applyFont="1" applyFill="1" applyBorder="1" applyAlignment="1">
      <alignment horizontal="left" vertical="center"/>
    </xf>
    <xf numFmtId="164" fontId="5" fillId="7" borderId="1" xfId="0" applyNumberFormat="1" applyFont="1" applyFill="1" applyBorder="1" applyAlignment="1">
      <alignment horizontal="right" vertical="center"/>
    </xf>
    <xf numFmtId="0" fontId="3" fillId="4" borderId="1" xfId="0" applyFont="1" applyFill="1" applyBorder="1" applyAlignment="1">
      <alignment horizontal="left" vertical="center"/>
    </xf>
    <xf numFmtId="164" fontId="7" fillId="4" borderId="1" xfId="0" applyNumberFormat="1" applyFont="1" applyFill="1" applyBorder="1" applyAlignment="1">
      <alignment horizontal="right" vertical="center"/>
    </xf>
    <xf numFmtId="0" fontId="13" fillId="5" borderId="0" xfId="0" applyFont="1" applyFill="1" applyAlignment="1">
      <alignment horizontal="left" vertical="center"/>
    </xf>
    <xf numFmtId="164" fontId="11" fillId="5" borderId="1" xfId="0" applyNumberFormat="1" applyFont="1" applyFill="1" applyBorder="1" applyAlignment="1">
      <alignment horizontal="right" vertical="center"/>
    </xf>
    <xf numFmtId="0" fontId="3" fillId="2" borderId="2" xfId="0" applyFont="1" applyFill="1" applyBorder="1" applyAlignment="1">
      <alignment horizontal="center" vertical="center"/>
    </xf>
    <xf numFmtId="165" fontId="10" fillId="4" borderId="2" xfId="0" applyNumberFormat="1" applyFont="1" applyFill="1" applyBorder="1" applyAlignment="1">
      <alignment horizontal="right" vertical="center"/>
    </xf>
    <xf numFmtId="164" fontId="10" fillId="4" borderId="2" xfId="0" applyNumberFormat="1" applyFont="1" applyFill="1" applyBorder="1" applyAlignment="1">
      <alignment horizontal="right" vertical="center"/>
    </xf>
    <xf numFmtId="0" fontId="3" fillId="0" borderId="0" xfId="0" applyFont="1" applyAlignment="1">
      <alignment horizontal="center" vertical="center"/>
    </xf>
    <xf numFmtId="0" fontId="9" fillId="0" borderId="0" xfId="0" applyFont="1" applyAlignment="1">
      <alignment horizontal="left" vertical="center"/>
    </xf>
    <xf numFmtId="0" fontId="6" fillId="3" borderId="0" xfId="0" applyFont="1" applyFill="1" applyAlignment="1">
      <alignment vertical="center"/>
    </xf>
    <xf numFmtId="0" fontId="5" fillId="2" borderId="0" xfId="0" applyFont="1" applyFill="1" applyAlignment="1">
      <alignment vertical="center"/>
    </xf>
    <xf numFmtId="0" fontId="9" fillId="0" borderId="0" xfId="0" applyFont="1" applyAlignment="1">
      <alignment vertical="center" wrapText="1"/>
    </xf>
    <xf numFmtId="0" fontId="1" fillId="0" borderId="0" xfId="0" applyFont="1" applyAlignment="1">
      <alignment vertical="center"/>
    </xf>
    <xf numFmtId="0" fontId="3" fillId="0" borderId="0" xfId="0" applyFont="1" applyAlignment="1">
      <alignment horizontal="left" vertical="center" wrapText="1"/>
    </xf>
    <xf numFmtId="0" fontId="5" fillId="0" borderId="0" xfId="0" applyFont="1" applyAlignment="1">
      <alignment horizontal="left" vertical="center"/>
    </xf>
    <xf numFmtId="0" fontId="4" fillId="7" borderId="1" xfId="0" applyFont="1" applyFill="1" applyBorder="1" applyAlignment="1">
      <alignment horizontal="center" vertical="center"/>
    </xf>
    <xf numFmtId="164" fontId="1" fillId="0" borderId="0" xfId="0" applyNumberFormat="1" applyFont="1" applyAlignment="1">
      <alignment vertical="center"/>
    </xf>
    <xf numFmtId="0" fontId="9" fillId="0" borderId="0" xfId="0" applyFont="1" applyAlignment="1">
      <alignment vertical="center"/>
    </xf>
    <xf numFmtId="0" fontId="6" fillId="3" borderId="0" xfId="0" applyFont="1" applyFill="1" applyAlignment="1">
      <alignment horizontal="left" vertical="center"/>
    </xf>
    <xf numFmtId="0" fontId="5" fillId="2" borderId="0" xfId="0" applyFont="1" applyFill="1" applyAlignment="1">
      <alignment horizontal="left" vertical="center"/>
    </xf>
    <xf numFmtId="0" fontId="9" fillId="0" borderId="0" xfId="0" applyFont="1" applyAlignment="1">
      <alignment horizontal="left" vertical="center"/>
    </xf>
    <xf numFmtId="0" fontId="1" fillId="0" borderId="0" xfId="0" applyFont="1" applyAlignment="1">
      <alignment vertical="center" wrapText="1"/>
    </xf>
    <xf numFmtId="0" fontId="1" fillId="0" borderId="3" xfId="0" applyFont="1" applyBorder="1" applyAlignment="1">
      <alignment horizontal="left" vertical="center" wrapText="1"/>
    </xf>
    <xf numFmtId="0" fontId="9"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F2F2F2"/>
      <rgbColor rgb="FFDCE6F1"/>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D9E1F2"/>
      <rgbColor rgb="FFCCFFCC"/>
      <rgbColor rgb="FFFFFF99"/>
      <rgbColor rgb="FF99CCFF"/>
      <rgbColor rgb="FFFF99CC"/>
      <rgbColor rgb="FFCC99FF"/>
      <rgbColor rgb="FFFFCC99"/>
      <rgbColor rgb="FF3366FF"/>
      <rgbColor rgb="FF33CCCC"/>
      <rgbColor rgb="FF99CC00"/>
      <rgbColor rgb="FFFFCC00"/>
      <rgbColor rgb="FFFF9900"/>
      <rgbColor rgb="FFFF6600"/>
      <rgbColor rgb="FF595959"/>
      <rgbColor rgb="FF969696"/>
      <rgbColor rgb="FF0E2841"/>
      <rgbColor rgb="FF339966"/>
      <rgbColor rgb="FF003300"/>
      <rgbColor rgb="FF333300"/>
      <rgbColor rgb="FF843C0C"/>
      <rgbColor rgb="FF993366"/>
      <rgbColor rgb="FF1F497D"/>
      <rgbColor rgb="FF37562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AR Capital - Thème - Template">
  <a:themeElements>
    <a:clrScheme name="AR Capital">
      <a:dk1>
        <a:sysClr val="windowText" lastClr="000000"/>
      </a:dk1>
      <a:lt1>
        <a:sysClr val="window" lastClr="FFFFFF"/>
      </a:lt1>
      <a:dk2>
        <a:srgbClr val="0E2841"/>
      </a:dk2>
      <a:lt2>
        <a:srgbClr val="E8E8E8"/>
      </a:lt2>
      <a:accent1>
        <a:srgbClr val="182E4E"/>
      </a:accent1>
      <a:accent2>
        <a:srgbClr val="559AED"/>
      </a:accent2>
      <a:accent3>
        <a:srgbClr val="0052BF"/>
      </a:accent3>
      <a:accent4>
        <a:srgbClr val="722A92"/>
      </a:accent4>
      <a:accent5>
        <a:srgbClr val="6FCF9A"/>
      </a:accent5>
      <a:accent6>
        <a:srgbClr val="6EC2E8"/>
      </a:accent6>
      <a:hlink>
        <a:srgbClr val="4D94D8"/>
      </a:hlink>
      <a:folHlink>
        <a:srgbClr val="215E9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AR Capital - Thème - Template" id="{365F522F-6B5E-40EF-957C-F6533AC27562}" vid="{E9F54E07-5A84-4DF6-A288-186814657B6F}"/>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69CB0104-739A-407E-B135-187C4DE857B5}">
  <we:reference id="WA200009404" version="1.0.0.8" store="Omex" storeType="OMEX"/>
  <we:alternateReferences>
    <we:reference id="WA200009404" version="1.0.0.8" store="WA200009404" storeType="OMEX"/>
  </we:alternateReferences>
  <we:properties>
    <we:property name="claude.fileId" value="&quot;32a20b11-a435-472f-b2a0-198f46f7c682&quot;"/>
  </we:properties>
  <we:bindings/>
  <we:snapshot xmlns:r="http://schemas.openxmlformats.org/officeDocument/2006/relationships"/>
</we:webextension>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1:B27"/>
  <sheetViews>
    <sheetView showGridLines="0" tabSelected="1" zoomScaleNormal="100" workbookViewId="0"/>
  </sheetViews>
  <sheetFormatPr defaultColWidth="8.6640625" defaultRowHeight="15.6" x14ac:dyDescent="0.3"/>
  <cols>
    <col min="1" max="1" width="4" style="31" customWidth="1"/>
    <col min="2" max="2" width="120.77734375" style="31" customWidth="1"/>
    <col min="3" max="16384" width="8.6640625" style="31"/>
  </cols>
  <sheetData>
    <row r="1" spans="2:2" ht="6" customHeight="1" x14ac:dyDescent="0.3"/>
    <row r="2" spans="2:2" ht="15.75" customHeight="1" x14ac:dyDescent="0.3">
      <c r="B2" s="1" t="s">
        <v>30</v>
      </c>
    </row>
    <row r="3" spans="2:2" ht="3.75" customHeight="1" x14ac:dyDescent="0.3"/>
    <row r="4" spans="2:2" ht="36" customHeight="1" x14ac:dyDescent="0.3">
      <c r="B4" s="32" t="s">
        <v>31</v>
      </c>
    </row>
    <row r="5" spans="2:2" ht="3" customHeight="1" x14ac:dyDescent="0.3"/>
    <row r="6" spans="2:2" ht="12.75" customHeight="1" x14ac:dyDescent="0.3">
      <c r="B6" s="2" t="s">
        <v>32</v>
      </c>
    </row>
    <row r="7" spans="2:2" ht="39.75" customHeight="1" x14ac:dyDescent="0.3">
      <c r="B7" s="32" t="s">
        <v>33</v>
      </c>
    </row>
    <row r="8" spans="2:2" ht="3" customHeight="1" x14ac:dyDescent="0.3"/>
    <row r="9" spans="2:2" ht="12.75" customHeight="1" x14ac:dyDescent="0.3">
      <c r="B9" s="2" t="s">
        <v>34</v>
      </c>
    </row>
    <row r="10" spans="2:2" ht="39.75" customHeight="1" x14ac:dyDescent="0.3">
      <c r="B10" s="32" t="s">
        <v>35</v>
      </c>
    </row>
    <row r="11" spans="2:2" ht="3" customHeight="1" x14ac:dyDescent="0.3"/>
    <row r="12" spans="2:2" ht="12.75" customHeight="1" x14ac:dyDescent="0.3">
      <c r="B12" s="2" t="s">
        <v>36</v>
      </c>
    </row>
    <row r="13" spans="2:2" ht="39.75" customHeight="1" x14ac:dyDescent="0.3">
      <c r="B13" s="32" t="s">
        <v>37</v>
      </c>
    </row>
    <row r="14" spans="2:2" ht="3" customHeight="1" x14ac:dyDescent="0.3"/>
    <row r="15" spans="2:2" ht="12.75" customHeight="1" x14ac:dyDescent="0.3">
      <c r="B15" s="2" t="s">
        <v>38</v>
      </c>
    </row>
    <row r="16" spans="2:2" ht="39.75" customHeight="1" x14ac:dyDescent="0.3">
      <c r="B16" s="32" t="s">
        <v>39</v>
      </c>
    </row>
    <row r="17" spans="2:2" ht="3" customHeight="1" x14ac:dyDescent="0.3"/>
    <row r="18" spans="2:2" ht="12.75" customHeight="1" x14ac:dyDescent="0.3">
      <c r="B18" s="2" t="s">
        <v>40</v>
      </c>
    </row>
    <row r="19" spans="2:2" ht="30" customHeight="1" x14ac:dyDescent="0.3">
      <c r="B19" s="32" t="s">
        <v>41</v>
      </c>
    </row>
    <row r="20" spans="2:2" ht="3" customHeight="1" x14ac:dyDescent="0.3"/>
    <row r="21" spans="2:2" ht="12.75" customHeight="1" x14ac:dyDescent="0.3">
      <c r="B21" s="2" t="s">
        <v>42</v>
      </c>
    </row>
    <row r="22" spans="2:2" ht="30" customHeight="1" x14ac:dyDescent="0.3">
      <c r="B22" s="32" t="s">
        <v>43</v>
      </c>
    </row>
    <row r="23" spans="2:2" ht="3" customHeight="1" x14ac:dyDescent="0.3"/>
    <row r="24" spans="2:2" ht="12.75" customHeight="1" x14ac:dyDescent="0.3">
      <c r="B24" s="2" t="s">
        <v>0</v>
      </c>
    </row>
    <row r="25" spans="2:2" ht="39.75" customHeight="1" x14ac:dyDescent="0.3">
      <c r="B25" s="32" t="s">
        <v>44</v>
      </c>
    </row>
    <row r="26" spans="2:2" ht="3.75" customHeight="1" x14ac:dyDescent="0.3"/>
    <row r="27" spans="2:2" ht="15" customHeight="1" x14ac:dyDescent="0.3">
      <c r="B27" s="33" t="s">
        <v>45</v>
      </c>
    </row>
  </sheetData>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6C563-FACF-40DA-9DE9-E951E7D8A6C1}">
  <sheetPr>
    <tabColor theme="3"/>
  </sheetPr>
  <dimension ref="B1:K28"/>
  <sheetViews>
    <sheetView showGridLines="0" zoomScale="115" zoomScaleNormal="115" workbookViewId="0">
      <pane xSplit="2" ySplit="4" topLeftCell="C5" activePane="bottomRight" state="frozen"/>
      <selection activeCell="I16" sqref="I16"/>
      <selection pane="topRight" activeCell="I16" sqref="I16"/>
      <selection pane="bottomLeft" activeCell="I16" sqref="I16"/>
      <selection pane="bottomRight" activeCell="B29" sqref="B29"/>
    </sheetView>
  </sheetViews>
  <sheetFormatPr defaultColWidth="8.6640625" defaultRowHeight="15.6" x14ac:dyDescent="0.3"/>
  <cols>
    <col min="1" max="1" width="4" style="31" customWidth="1"/>
    <col min="2" max="2" width="52" style="31" customWidth="1"/>
    <col min="3" max="5" width="16" style="31" customWidth="1"/>
    <col min="6" max="6" width="44" style="31" customWidth="1"/>
    <col min="7" max="7" width="4" style="31" customWidth="1"/>
    <col min="8" max="16384" width="8.6640625" style="31"/>
  </cols>
  <sheetData>
    <row r="1" spans="2:11" ht="6" customHeight="1" x14ac:dyDescent="0.3"/>
    <row r="2" spans="2:11" ht="13.5" customHeight="1" x14ac:dyDescent="0.3">
      <c r="B2" s="28" t="s">
        <v>46</v>
      </c>
      <c r="C2" s="28"/>
      <c r="D2" s="28"/>
      <c r="E2" s="28"/>
      <c r="F2" s="28"/>
    </row>
    <row r="3" spans="2:11" ht="3" customHeight="1" x14ac:dyDescent="0.3"/>
    <row r="4" spans="2:11" ht="12" customHeight="1" x14ac:dyDescent="0.3">
      <c r="B4" s="3" t="s">
        <v>47</v>
      </c>
      <c r="C4" s="3" t="s">
        <v>21</v>
      </c>
      <c r="D4" s="3" t="s">
        <v>22</v>
      </c>
      <c r="E4" s="3" t="s">
        <v>23</v>
      </c>
      <c r="F4" s="3" t="s">
        <v>1</v>
      </c>
    </row>
    <row r="5" spans="2:11" ht="3" customHeight="1" x14ac:dyDescent="0.3"/>
    <row r="6" spans="2:11" ht="12" customHeight="1" x14ac:dyDescent="0.3">
      <c r="B6" s="29" t="s">
        <v>48</v>
      </c>
      <c r="C6" s="29"/>
      <c r="D6" s="29"/>
      <c r="E6" s="29"/>
      <c r="F6" s="29"/>
    </row>
    <row r="7" spans="2:11" ht="10.5" customHeight="1" x14ac:dyDescent="0.3">
      <c r="B7" s="19" t="s">
        <v>49</v>
      </c>
      <c r="C7" s="20">
        <v>-1000</v>
      </c>
      <c r="D7" s="20">
        <v>-500</v>
      </c>
      <c r="E7" s="20">
        <v>1000</v>
      </c>
      <c r="F7" s="21" t="s">
        <v>69</v>
      </c>
    </row>
    <row r="8" spans="2:11" ht="10.5" customHeight="1" x14ac:dyDescent="0.3">
      <c r="B8" s="19" t="s">
        <v>50</v>
      </c>
      <c r="C8" s="20">
        <v>1000</v>
      </c>
      <c r="D8" s="20">
        <v>1000</v>
      </c>
      <c r="E8" s="20">
        <v>1000</v>
      </c>
      <c r="F8" s="21" t="s">
        <v>70</v>
      </c>
    </row>
    <row r="9" spans="2:11" ht="10.5" customHeight="1" x14ac:dyDescent="0.3">
      <c r="B9" s="11" t="s">
        <v>51</v>
      </c>
      <c r="C9" s="12">
        <f>C7+C8</f>
        <v>0</v>
      </c>
      <c r="D9" s="12">
        <f>D7+D8</f>
        <v>500</v>
      </c>
      <c r="E9" s="12">
        <f>E7+E8</f>
        <v>2000</v>
      </c>
      <c r="F9" s="21" t="s">
        <v>71</v>
      </c>
    </row>
    <row r="10" spans="2:11" ht="10.5" customHeight="1" x14ac:dyDescent="0.3">
      <c r="B10" s="19" t="s">
        <v>52</v>
      </c>
      <c r="C10" s="20">
        <v>-1000</v>
      </c>
      <c r="D10" s="20">
        <v>-1000</v>
      </c>
      <c r="E10" s="20">
        <v>-500</v>
      </c>
      <c r="F10" s="21" t="s">
        <v>72</v>
      </c>
    </row>
    <row r="11" spans="2:11" ht="10.5" customHeight="1" x14ac:dyDescent="0.3">
      <c r="B11" s="11" t="s">
        <v>53</v>
      </c>
      <c r="C11" s="12">
        <f>C9+C10</f>
        <v>-1000</v>
      </c>
      <c r="D11" s="12">
        <f>D9+D10</f>
        <v>-500</v>
      </c>
      <c r="E11" s="12">
        <f>E9+E10</f>
        <v>1500</v>
      </c>
      <c r="F11" s="21" t="s">
        <v>73</v>
      </c>
    </row>
    <row r="12" spans="2:11" ht="12" customHeight="1" x14ac:dyDescent="0.3">
      <c r="B12" s="29" t="s">
        <v>54</v>
      </c>
      <c r="C12" s="29"/>
      <c r="D12" s="29"/>
      <c r="E12" s="29"/>
      <c r="F12" s="29"/>
    </row>
    <row r="13" spans="2:11" ht="10.5" customHeight="1" x14ac:dyDescent="0.3">
      <c r="B13" s="19" t="s">
        <v>55</v>
      </c>
      <c r="C13" s="20">
        <v>-2000</v>
      </c>
      <c r="D13" s="20">
        <v>-1500</v>
      </c>
      <c r="E13" s="20">
        <v>-500</v>
      </c>
      <c r="F13" s="21" t="s">
        <v>74</v>
      </c>
    </row>
    <row r="14" spans="2:11" ht="10.5" customHeight="1" x14ac:dyDescent="0.3">
      <c r="B14" s="11" t="s">
        <v>56</v>
      </c>
      <c r="C14" s="12">
        <f>C13</f>
        <v>-2000</v>
      </c>
      <c r="D14" s="12">
        <f>D13</f>
        <v>-1500</v>
      </c>
      <c r="E14" s="12">
        <f>E13</f>
        <v>-500</v>
      </c>
      <c r="F14" s="21" t="s">
        <v>75</v>
      </c>
    </row>
    <row r="15" spans="2:11" ht="10.5" customHeight="1" x14ac:dyDescent="0.3">
      <c r="B15" s="17" t="s">
        <v>57</v>
      </c>
      <c r="C15" s="18">
        <f>C11+C14</f>
        <v>-3000</v>
      </c>
      <c r="D15" s="18">
        <f t="shared" ref="D15:E15" si="0">D11+D14</f>
        <v>-2000</v>
      </c>
      <c r="E15" s="18">
        <f t="shared" si="0"/>
        <v>1000</v>
      </c>
      <c r="F15" s="21" t="s">
        <v>76</v>
      </c>
    </row>
    <row r="16" spans="2:11" ht="12" customHeight="1" x14ac:dyDescent="0.3">
      <c r="B16" s="29" t="s">
        <v>58</v>
      </c>
      <c r="C16" s="29"/>
      <c r="D16" s="29"/>
      <c r="E16" s="29"/>
      <c r="F16" s="29"/>
      <c r="H16" s="35"/>
      <c r="I16" s="35"/>
      <c r="J16" s="35"/>
      <c r="K16" s="35"/>
    </row>
    <row r="17" spans="2:6" ht="10.5" customHeight="1" x14ac:dyDescent="0.3">
      <c r="B17" s="19" t="s">
        <v>59</v>
      </c>
      <c r="C17" s="20">
        <v>4000</v>
      </c>
      <c r="D17" s="20">
        <v>2000</v>
      </c>
      <c r="E17" s="20">
        <v>-1000</v>
      </c>
      <c r="F17" s="21" t="s">
        <v>77</v>
      </c>
    </row>
    <row r="18" spans="2:6" ht="10.5" customHeight="1" x14ac:dyDescent="0.3">
      <c r="B18" s="19" t="s">
        <v>60</v>
      </c>
      <c r="C18" s="20">
        <v>0</v>
      </c>
      <c r="D18" s="20">
        <v>0</v>
      </c>
      <c r="E18" s="20">
        <v>0</v>
      </c>
      <c r="F18" s="21" t="s">
        <v>78</v>
      </c>
    </row>
    <row r="19" spans="2:6" ht="10.5" customHeight="1" x14ac:dyDescent="0.3">
      <c r="B19" s="11" t="s">
        <v>61</v>
      </c>
      <c r="C19" s="12">
        <f>C17+C18</f>
        <v>4000</v>
      </c>
      <c r="D19" s="12">
        <f>D17+D18</f>
        <v>2000</v>
      </c>
      <c r="E19" s="12">
        <f>E17+E18</f>
        <v>-1000</v>
      </c>
      <c r="F19" s="21" t="s">
        <v>79</v>
      </c>
    </row>
    <row r="20" spans="2:6" ht="10.5" customHeight="1" x14ac:dyDescent="0.3">
      <c r="B20" s="17" t="s">
        <v>62</v>
      </c>
      <c r="C20" s="18">
        <f>C19+C15</f>
        <v>1000</v>
      </c>
      <c r="D20" s="18">
        <f t="shared" ref="D20:E20" si="1">D19+D15</f>
        <v>0</v>
      </c>
      <c r="E20" s="18">
        <f t="shared" si="1"/>
        <v>0</v>
      </c>
      <c r="F20" s="21" t="s">
        <v>80</v>
      </c>
    </row>
    <row r="21" spans="2:6" ht="10.5" customHeight="1" x14ac:dyDescent="0.3">
      <c r="B21" s="19" t="s">
        <v>63</v>
      </c>
      <c r="C21" s="20">
        <v>0</v>
      </c>
      <c r="D21" s="20">
        <f>C22</f>
        <v>1000</v>
      </c>
      <c r="E21" s="20">
        <f>D22</f>
        <v>1000</v>
      </c>
      <c r="F21" s="21"/>
    </row>
    <row r="22" spans="2:6" ht="10.5" customHeight="1" x14ac:dyDescent="0.3">
      <c r="B22" s="11" t="s">
        <v>64</v>
      </c>
      <c r="C22" s="12">
        <f>C21+C20</f>
        <v>1000</v>
      </c>
      <c r="D22" s="12">
        <f>D21+D20</f>
        <v>1000</v>
      </c>
      <c r="E22" s="12">
        <f>E21+E20</f>
        <v>1000</v>
      </c>
      <c r="F22" s="21"/>
    </row>
    <row r="23" spans="2:6" ht="3.75" customHeight="1" x14ac:dyDescent="0.3"/>
    <row r="24" spans="2:6" ht="10.5" customHeight="1" x14ac:dyDescent="0.3">
      <c r="B24" s="17" t="s">
        <v>65</v>
      </c>
      <c r="C24" s="18">
        <f>C15+C17</f>
        <v>1000</v>
      </c>
      <c r="D24" s="18">
        <f>D15+D17</f>
        <v>0</v>
      </c>
      <c r="E24" s="18">
        <f>E15+E17</f>
        <v>0</v>
      </c>
      <c r="F24" s="21" t="s">
        <v>81</v>
      </c>
    </row>
    <row r="25" spans="2:6" ht="10.5" customHeight="1" x14ac:dyDescent="0.3">
      <c r="B25" s="9" t="s">
        <v>66</v>
      </c>
      <c r="C25" s="22">
        <f>C20+C18</f>
        <v>1000</v>
      </c>
      <c r="D25" s="22">
        <f>D20+D18</f>
        <v>0</v>
      </c>
      <c r="E25" s="22">
        <f>E20+E18</f>
        <v>0</v>
      </c>
      <c r="F25" s="21" t="s">
        <v>82</v>
      </c>
    </row>
    <row r="26" spans="2:6" ht="3.75" customHeight="1" x14ac:dyDescent="0.3"/>
    <row r="27" spans="2:6" ht="21.75" customHeight="1" x14ac:dyDescent="0.3">
      <c r="B27" s="42" t="s">
        <v>67</v>
      </c>
      <c r="C27" s="42"/>
      <c r="D27" s="42"/>
      <c r="E27" s="42"/>
      <c r="F27" s="30"/>
    </row>
    <row r="28" spans="2:6" ht="15" customHeight="1" x14ac:dyDescent="0.3">
      <c r="B28" s="36" t="s">
        <v>68</v>
      </c>
      <c r="C28" s="36"/>
      <c r="D28" s="36"/>
      <c r="E28" s="36"/>
      <c r="F28" s="36"/>
    </row>
  </sheetData>
  <mergeCells count="1">
    <mergeCell ref="B27:E27"/>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B1:I35"/>
  <sheetViews>
    <sheetView showGridLines="0" zoomScale="175" zoomScaleNormal="175" workbookViewId="0"/>
  </sheetViews>
  <sheetFormatPr defaultColWidth="8.6640625" defaultRowHeight="15.6" x14ac:dyDescent="0.3"/>
  <cols>
    <col min="1" max="1" width="4" style="31" customWidth="1"/>
    <col min="2" max="2" width="52" style="31" customWidth="1"/>
    <col min="3" max="8" width="13" style="31" customWidth="1"/>
    <col min="9" max="9" width="16" style="31" customWidth="1"/>
    <col min="10" max="10" width="4" style="31" customWidth="1"/>
    <col min="11" max="16384" width="8.6640625" style="31"/>
  </cols>
  <sheetData>
    <row r="1" spans="2:4" ht="6" customHeight="1" x14ac:dyDescent="0.3"/>
    <row r="2" spans="2:4" ht="13.5" customHeight="1" x14ac:dyDescent="0.3">
      <c r="B2" s="37" t="s">
        <v>83</v>
      </c>
      <c r="C2" s="37"/>
      <c r="D2" s="37"/>
    </row>
    <row r="3" spans="2:4" ht="3" customHeight="1" x14ac:dyDescent="0.3"/>
    <row r="4" spans="2:4" ht="12" customHeight="1" x14ac:dyDescent="0.3">
      <c r="B4" s="38" t="s">
        <v>84</v>
      </c>
      <c r="C4" s="38"/>
      <c r="D4" s="38"/>
    </row>
    <row r="5" spans="2:4" ht="3" customHeight="1" x14ac:dyDescent="0.3"/>
    <row r="6" spans="2:4" ht="12" customHeight="1" x14ac:dyDescent="0.3">
      <c r="B6" s="3" t="s">
        <v>85</v>
      </c>
      <c r="C6" s="23" t="s">
        <v>105</v>
      </c>
      <c r="D6" s="26"/>
    </row>
    <row r="7" spans="2:4" ht="1.5" customHeight="1" x14ac:dyDescent="0.3"/>
    <row r="8" spans="2:4" ht="10.5" customHeight="1" x14ac:dyDescent="0.3">
      <c r="B8" s="8" t="s">
        <v>86</v>
      </c>
      <c r="C8" s="24">
        <v>1.2E-2</v>
      </c>
      <c r="D8" s="27"/>
    </row>
    <row r="9" spans="2:4" ht="10.5" customHeight="1" x14ac:dyDescent="0.3">
      <c r="B9" s="9" t="s">
        <v>87</v>
      </c>
      <c r="C9" s="24">
        <v>0.06</v>
      </c>
      <c r="D9" s="27"/>
    </row>
    <row r="10" spans="2:4" ht="10.5" customHeight="1" x14ac:dyDescent="0.3">
      <c r="B10" s="8" t="s">
        <v>88</v>
      </c>
      <c r="C10" s="24">
        <v>1.2</v>
      </c>
      <c r="D10" s="27"/>
    </row>
    <row r="11" spans="2:4" ht="10.5" customHeight="1" x14ac:dyDescent="0.3">
      <c r="B11" s="9" t="s">
        <v>89</v>
      </c>
      <c r="C11" s="24">
        <v>0.03</v>
      </c>
      <c r="D11" s="27"/>
    </row>
    <row r="12" spans="2:4" ht="10.5" customHeight="1" x14ac:dyDescent="0.3">
      <c r="B12" s="8" t="s">
        <v>90</v>
      </c>
      <c r="C12" s="24">
        <v>0.02</v>
      </c>
      <c r="D12" s="27"/>
    </row>
    <row r="13" spans="2:4" ht="10.5" customHeight="1" x14ac:dyDescent="0.3">
      <c r="B13" s="9" t="s">
        <v>2</v>
      </c>
      <c r="C13" s="24">
        <v>0.13</v>
      </c>
      <c r="D13" s="27"/>
    </row>
    <row r="14" spans="2:4" ht="10.5" customHeight="1" x14ac:dyDescent="0.3">
      <c r="B14" s="9" t="s">
        <v>91</v>
      </c>
      <c r="C14" s="24">
        <v>0.03</v>
      </c>
      <c r="D14" s="27"/>
    </row>
    <row r="15" spans="2:4" ht="10.5" customHeight="1" x14ac:dyDescent="0.3">
      <c r="B15" s="9" t="s">
        <v>92</v>
      </c>
      <c r="C15" s="25">
        <v>-4000</v>
      </c>
      <c r="D15" s="27"/>
    </row>
    <row r="17" spans="2:9" ht="3.75" customHeight="1" x14ac:dyDescent="0.3"/>
    <row r="18" spans="2:9" ht="12" customHeight="1" x14ac:dyDescent="0.3">
      <c r="B18" s="38" t="s">
        <v>93</v>
      </c>
      <c r="C18" s="38"/>
      <c r="D18" s="38"/>
    </row>
    <row r="19" spans="2:9" ht="3" customHeight="1" x14ac:dyDescent="0.3"/>
    <row r="20" spans="2:9" ht="12" customHeight="1" x14ac:dyDescent="0.3">
      <c r="B20" s="3" t="s">
        <v>47</v>
      </c>
      <c r="C20" s="3" t="s">
        <v>3</v>
      </c>
      <c r="D20" s="3" t="s">
        <v>4</v>
      </c>
      <c r="E20" s="3" t="s">
        <v>5</v>
      </c>
      <c r="F20" s="3" t="s">
        <v>6</v>
      </c>
      <c r="G20" s="3" t="s">
        <v>7</v>
      </c>
      <c r="H20" s="3" t="s">
        <v>24</v>
      </c>
      <c r="I20" s="3" t="s">
        <v>8</v>
      </c>
    </row>
    <row r="21" spans="2:9" ht="1.5" customHeight="1" x14ac:dyDescent="0.3"/>
    <row r="22" spans="2:9" ht="10.5" customHeight="1" x14ac:dyDescent="0.3">
      <c r="B22" s="4" t="s">
        <v>94</v>
      </c>
      <c r="C22" s="10">
        <v>2000</v>
      </c>
      <c r="D22" s="10">
        <v>3000</v>
      </c>
      <c r="E22" s="10">
        <v>4000</v>
      </c>
      <c r="F22" s="10">
        <v>4500</v>
      </c>
      <c r="G22" s="10">
        <v>5000</v>
      </c>
    </row>
    <row r="23" spans="2:9" ht="10.5" customHeight="1" x14ac:dyDescent="0.3">
      <c r="B23" s="11" t="s">
        <v>95</v>
      </c>
      <c r="H23" s="12">
        <f>G22/(C13-C14)</f>
        <v>50000</v>
      </c>
    </row>
    <row r="24" spans="2:9" ht="10.5" customHeight="1" x14ac:dyDescent="0.3">
      <c r="B24" s="8" t="s">
        <v>96</v>
      </c>
      <c r="C24" s="13">
        <f>C22/(1+C13)^1</f>
        <v>1769.911504424779</v>
      </c>
      <c r="D24" s="13">
        <f>D22/(1+C13)^2</f>
        <v>2349.4400501213881</v>
      </c>
      <c r="E24" s="13">
        <f>E22/(1+C13)^3</f>
        <v>2772.2006491107832</v>
      </c>
      <c r="F24" s="13">
        <f>F22/(1+C13)^4</f>
        <v>2759.9342745571957</v>
      </c>
      <c r="G24" s="13">
        <f>G22/(1+C13)^5</f>
        <v>2713.7996799972429</v>
      </c>
    </row>
    <row r="25" spans="2:9" ht="10.5" customHeight="1" x14ac:dyDescent="0.3">
      <c r="B25" s="11" t="s">
        <v>97</v>
      </c>
      <c r="H25" s="12">
        <f>H23/(1+C13)^5</f>
        <v>27137.996799972429</v>
      </c>
    </row>
    <row r="26" spans="2:9" ht="10.5" customHeight="1" x14ac:dyDescent="0.3">
      <c r="B26" s="8" t="s">
        <v>98</v>
      </c>
      <c r="I26" s="14">
        <f>SUM(C24:G24)</f>
        <v>12365.286158211387</v>
      </c>
    </row>
    <row r="27" spans="2:9" ht="10.5" customHeight="1" x14ac:dyDescent="0.3">
      <c r="B27" s="15" t="s">
        <v>99</v>
      </c>
      <c r="I27" s="16">
        <f>H25/I31</f>
        <v>0.6869807967276883</v>
      </c>
    </row>
    <row r="28" spans="2:9" ht="3.75" customHeight="1" x14ac:dyDescent="0.3"/>
    <row r="29" spans="2:9" ht="12" customHeight="1" x14ac:dyDescent="0.3">
      <c r="B29" s="38" t="s">
        <v>100</v>
      </c>
      <c r="C29" s="38"/>
      <c r="D29" s="38"/>
      <c r="E29" s="38"/>
      <c r="F29" s="38"/>
      <c r="G29" s="38"/>
      <c r="H29" s="38"/>
      <c r="I29" s="38"/>
    </row>
    <row r="30" spans="2:9" ht="3" customHeight="1" x14ac:dyDescent="0.3"/>
    <row r="31" spans="2:9" ht="10.5" customHeight="1" x14ac:dyDescent="0.3">
      <c r="B31" s="17" t="s">
        <v>101</v>
      </c>
      <c r="I31" s="18">
        <f>I26+H25</f>
        <v>39503.282958183816</v>
      </c>
    </row>
    <row r="32" spans="2:9" ht="10.5" customHeight="1" x14ac:dyDescent="0.3">
      <c r="B32" s="8" t="s">
        <v>102</v>
      </c>
      <c r="I32" s="14">
        <f>C15</f>
        <v>-4000</v>
      </c>
    </row>
    <row r="33" spans="2:9" ht="10.5" customHeight="1" x14ac:dyDescent="0.3">
      <c r="B33" s="17" t="s">
        <v>103</v>
      </c>
      <c r="I33" s="18">
        <f>I31+I32</f>
        <v>35503.282958183816</v>
      </c>
    </row>
    <row r="35" spans="2:9" ht="15" customHeight="1" x14ac:dyDescent="0.3">
      <c r="B35" s="39" t="s">
        <v>104</v>
      </c>
      <c r="C35" s="39"/>
      <c r="D35" s="39"/>
      <c r="E35" s="39"/>
      <c r="F35" s="39"/>
      <c r="G35" s="39"/>
      <c r="H35" s="39"/>
      <c r="I35" s="39"/>
    </row>
  </sheetData>
  <mergeCells count="5">
    <mergeCell ref="B2:D2"/>
    <mergeCell ref="B4:D4"/>
    <mergeCell ref="B18:D18"/>
    <mergeCell ref="B29:I29"/>
    <mergeCell ref="B35:I35"/>
  </mergeCell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sheetPr>
  <dimension ref="B1:D24"/>
  <sheetViews>
    <sheetView showGridLines="0" zoomScaleNormal="100" workbookViewId="0">
      <selection activeCell="G17" sqref="G17"/>
    </sheetView>
  </sheetViews>
  <sheetFormatPr defaultColWidth="8.6640625" defaultRowHeight="15.6" x14ac:dyDescent="0.3"/>
  <cols>
    <col min="1" max="1" width="4" style="31" customWidth="1"/>
    <col min="2" max="2" width="24" style="31" customWidth="1"/>
    <col min="3" max="3" width="46" style="31" customWidth="1"/>
    <col min="4" max="4" width="42" style="31" customWidth="1"/>
    <col min="5" max="5" width="4" style="31" customWidth="1"/>
    <col min="6" max="16384" width="8.6640625" style="31"/>
  </cols>
  <sheetData>
    <row r="1" spans="2:4" ht="6" customHeight="1" x14ac:dyDescent="0.3"/>
    <row r="2" spans="2:4" ht="13.5" customHeight="1" x14ac:dyDescent="0.3">
      <c r="B2" s="37" t="s">
        <v>106</v>
      </c>
      <c r="C2" s="37"/>
      <c r="D2" s="37"/>
    </row>
    <row r="3" spans="2:4" ht="3" customHeight="1" x14ac:dyDescent="0.3"/>
    <row r="4" spans="2:4" ht="12" customHeight="1" x14ac:dyDescent="0.3">
      <c r="B4" s="3" t="s">
        <v>107</v>
      </c>
      <c r="C4" s="3" t="s">
        <v>111</v>
      </c>
      <c r="D4" s="3" t="s">
        <v>120</v>
      </c>
    </row>
    <row r="5" spans="2:4" ht="1.5" customHeight="1" x14ac:dyDescent="0.3"/>
    <row r="6" spans="2:4" ht="21.75" customHeight="1" x14ac:dyDescent="0.3">
      <c r="B6" s="4" t="s">
        <v>25</v>
      </c>
      <c r="C6" s="5" t="s">
        <v>112</v>
      </c>
      <c r="D6" s="6" t="s">
        <v>121</v>
      </c>
    </row>
    <row r="7" spans="2:4" ht="21.75" customHeight="1" x14ac:dyDescent="0.3">
      <c r="B7" s="7" t="s">
        <v>9</v>
      </c>
      <c r="C7" s="5" t="s">
        <v>113</v>
      </c>
      <c r="D7" s="6" t="s">
        <v>122</v>
      </c>
    </row>
    <row r="8" spans="2:4" ht="21.75" customHeight="1" x14ac:dyDescent="0.3">
      <c r="B8" s="4" t="s">
        <v>10</v>
      </c>
      <c r="C8" s="5" t="s">
        <v>114</v>
      </c>
      <c r="D8" s="6" t="s">
        <v>123</v>
      </c>
    </row>
    <row r="9" spans="2:4" ht="21.75" customHeight="1" x14ac:dyDescent="0.3">
      <c r="B9" s="7" t="s">
        <v>11</v>
      </c>
      <c r="C9" s="5" t="s">
        <v>115</v>
      </c>
      <c r="D9" s="6" t="s">
        <v>124</v>
      </c>
    </row>
    <row r="10" spans="2:4" ht="21.75" customHeight="1" x14ac:dyDescent="0.3">
      <c r="B10" s="4" t="s">
        <v>108</v>
      </c>
      <c r="C10" s="5" t="s">
        <v>12</v>
      </c>
      <c r="D10" s="6" t="s">
        <v>125</v>
      </c>
    </row>
    <row r="11" spans="2:4" ht="21.75" customHeight="1" x14ac:dyDescent="0.3">
      <c r="B11" s="7" t="s">
        <v>13</v>
      </c>
      <c r="C11" s="5" t="s">
        <v>116</v>
      </c>
      <c r="D11" s="6" t="s">
        <v>126</v>
      </c>
    </row>
    <row r="12" spans="2:4" ht="21.75" customHeight="1" x14ac:dyDescent="0.3">
      <c r="B12" s="4" t="s">
        <v>14</v>
      </c>
      <c r="C12" s="5" t="s">
        <v>117</v>
      </c>
      <c r="D12" s="6" t="s">
        <v>127</v>
      </c>
    </row>
    <row r="13" spans="2:4" ht="21.75" customHeight="1" x14ac:dyDescent="0.3">
      <c r="B13" s="7" t="s">
        <v>109</v>
      </c>
      <c r="C13" s="5" t="s">
        <v>118</v>
      </c>
      <c r="D13" s="6" t="s">
        <v>128</v>
      </c>
    </row>
    <row r="14" spans="2:4" ht="21.75" customHeight="1" x14ac:dyDescent="0.3">
      <c r="B14" s="4" t="s">
        <v>103</v>
      </c>
      <c r="C14" s="5" t="s">
        <v>119</v>
      </c>
      <c r="D14" s="6" t="s">
        <v>129</v>
      </c>
    </row>
    <row r="15" spans="2:4" ht="21.75" customHeight="1" x14ac:dyDescent="0.3">
      <c r="B15" s="7" t="s">
        <v>110</v>
      </c>
      <c r="C15" s="5" t="s">
        <v>26</v>
      </c>
      <c r="D15" s="6" t="s">
        <v>130</v>
      </c>
    </row>
    <row r="16" spans="2:4" ht="21.75" customHeight="1" x14ac:dyDescent="0.3">
      <c r="B16" s="4" t="s">
        <v>2</v>
      </c>
      <c r="C16" s="5" t="s">
        <v>15</v>
      </c>
      <c r="D16" s="6" t="s">
        <v>131</v>
      </c>
    </row>
    <row r="17" spans="2:4" ht="21.75" customHeight="1" x14ac:dyDescent="0.3">
      <c r="B17" s="7" t="s">
        <v>16</v>
      </c>
      <c r="C17" s="5" t="s">
        <v>27</v>
      </c>
      <c r="D17" s="6" t="s">
        <v>132</v>
      </c>
    </row>
    <row r="19" spans="2:4" ht="12.6" customHeight="1" x14ac:dyDescent="0.3">
      <c r="B19" s="38" t="s">
        <v>17</v>
      </c>
      <c r="C19" s="38"/>
      <c r="D19" s="38"/>
    </row>
    <row r="20" spans="2:4" ht="3" customHeight="1" x14ac:dyDescent="0.3"/>
    <row r="21" spans="2:4" ht="13.5" customHeight="1" x14ac:dyDescent="0.3">
      <c r="B21" s="34" t="s">
        <v>14</v>
      </c>
      <c r="C21" s="34" t="s">
        <v>28</v>
      </c>
      <c r="D21" s="34" t="s">
        <v>133</v>
      </c>
    </row>
    <row r="22" spans="2:4" ht="13.5" customHeight="1" x14ac:dyDescent="0.3">
      <c r="B22" s="34" t="s">
        <v>14</v>
      </c>
      <c r="C22" s="34" t="s">
        <v>18</v>
      </c>
      <c r="D22" s="34" t="s">
        <v>19</v>
      </c>
    </row>
    <row r="23" spans="2:4" s="40" customFormat="1" ht="30" customHeight="1" x14ac:dyDescent="0.3">
      <c r="B23" s="41" t="s">
        <v>29</v>
      </c>
      <c r="C23" s="41"/>
      <c r="D23" s="41"/>
    </row>
    <row r="24" spans="2:4" ht="30" customHeight="1" x14ac:dyDescent="0.3">
      <c r="B24" s="42" t="s">
        <v>20</v>
      </c>
      <c r="C24" s="42"/>
      <c r="D24" s="42"/>
    </row>
  </sheetData>
  <mergeCells count="4">
    <mergeCell ref="B2:D2"/>
    <mergeCell ref="B19:D19"/>
    <mergeCell ref="B24:D24"/>
    <mergeCell ref="B23:D23"/>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 Disclaimer</vt:lpstr>
      <vt:lpstr>1 — Cash Flow Statement</vt:lpstr>
      <vt:lpstr>2 — Assumptions &amp; DCF</vt:lpstr>
      <vt:lpstr>3 — Formulas &amp; Definitions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Aristide Ruot</cp:lastModifiedBy>
  <cp:revision>0</cp:revision>
  <dcterms:created xsi:type="dcterms:W3CDTF">2026-05-15T09:59:59Z</dcterms:created>
  <dcterms:modified xsi:type="dcterms:W3CDTF">2026-05-16T05:40:21Z</dcterms:modified>
  <dc:language>en-US</dc:language>
</cp:coreProperties>
</file>