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48_Dette privee - Private credit\"/>
    </mc:Choice>
  </mc:AlternateContent>
  <xr:revisionPtr revIDLastSave="0" documentId="8_{EE6E3FB7-A352-45BE-A1B1-72EB3BFB88FE}" xr6:coauthVersionLast="47" xr6:coauthVersionMax="47" xr10:uidLastSave="{00000000-0000-0000-0000-000000000000}"/>
  <bookViews>
    <workbookView xWindow="-38508" yWindow="-2280" windowWidth="38616" windowHeight="21096" xr2:uid="{00000000-000D-0000-FFFF-FFFF00000000}"/>
  </bookViews>
  <sheets>
    <sheet name="Notice" sheetId="1" r:id="rId1"/>
    <sheet name="Comparatif" sheetId="2" r:id="rId2"/>
    <sheet name="Calculateur" sheetId="3" r:id="rId3"/>
    <sheet name="Baremes" sheetId="4" r:id="rId4"/>
    <sheet name="Cas 1 PME romande" sheetId="5" r:id="rId5"/>
    <sheet name="Cas 2 LBO France" sheetId="6" r:id="rId6"/>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6" l="1"/>
  <c r="B15" i="6"/>
  <c r="B16" i="6" s="1"/>
  <c r="B10" i="6"/>
  <c r="B12" i="6" s="1"/>
  <c r="B7" i="6"/>
  <c r="C13" i="5"/>
  <c r="B12" i="5"/>
  <c r="B13" i="5" s="1"/>
  <c r="C11" i="5"/>
  <c r="B11" i="5"/>
  <c r="B10" i="5"/>
  <c r="C13" i="3"/>
  <c r="B13" i="3"/>
  <c r="B14" i="3" s="1"/>
  <c r="C11" i="3"/>
  <c r="B11" i="3"/>
  <c r="B12" i="3" s="1"/>
  <c r="C10" i="3"/>
  <c r="B10" i="3"/>
  <c r="B11" i="6" l="1"/>
</calcChain>
</file>

<file path=xl/sharedStrings.xml><?xml version="1.0" encoding="utf-8"?>
<sst xmlns="http://schemas.openxmlformats.org/spreadsheetml/2006/main" count="153" uniqueCount="131">
  <si>
    <t>Hectelion SA  |  Dette privee (private credit)</t>
  </si>
  <si>
    <t>Financer une acquisition de PME quand la banque se retire : comparatif, calculateur, cas</t>
  </si>
  <si>
    <t>Objet</t>
  </si>
  <si>
    <t>Ce classeur accompagne la publication Hectelion sur la dette privee. Il comprend un comparatif banque / dette privee, un calculateur de capacite d'endettement (levier, DSCR, ICR) et deux cas chiffres.</t>
  </si>
  <si>
    <t>Comment l'utiliser</t>
  </si>
  <si>
    <t>Les cellules de saisie sont surlignees en beige. Modifiez uniquement ces cellules : la dette maximale, les interets, l'ICR et le DSCR se recalculent automatiquement.</t>
  </si>
  <si>
    <t>Piege suisse (10/20)</t>
  </si>
  <si>
    <t>En Suisse, une dette contractee aupres de plus de 10 creanciers a conditions identiques, ou de plus de 20 a conditions differentes, est requalifiee en obligation et declenche un impot anticipe de 35 % sur les interets. Garder un preteur unique (unitranche) ou un club sous les seuils.</t>
  </si>
  <si>
    <t>Avertissement</t>
  </si>
  <si>
    <t>Document pedagogique et illustratif, ne constituant ni un conseil en investissement, ni fiscal, ni juridique. Les chiffres sont des hypotheses. Hectelion n'est pas agreee FINMA et n'intervient pas sur les societes cotees. Toute decision requiert une analyse individuelle.</t>
  </si>
  <si>
    <t>Contact</t>
  </si>
  <si>
    <t>Hectelion SA  -  www.hectelion.com  -  Rendez-vous : https://calendly.com/aristide-ruot-hectelion-dcc/30min?month=2</t>
  </si>
  <si>
    <t>Comparatif : financement bancaire vs dette privee</t>
  </si>
  <si>
    <t>Deux sources pour financer une acquisition de PME</t>
  </si>
  <si>
    <t>Critere</t>
  </si>
  <si>
    <t>Financement bancaire</t>
  </si>
  <si>
    <t>Dette privee (private credit)</t>
  </si>
  <si>
    <t>Levier</t>
  </si>
  <si>
    <t>Prudent, souvent 2,5 a 3x l'EBITDA</t>
  </si>
  <si>
    <t>Plus eleve, 3,5 a 5x selon le dossier</t>
  </si>
  <si>
    <t>Delai</t>
  </si>
  <si>
    <t>Long, pool et comites multiples</t>
  </si>
  <si>
    <t>Rapide, un decideur unique</t>
  </si>
  <si>
    <t>Remboursement</t>
  </si>
  <si>
    <t>Amortissement contraignant</t>
  </si>
  <si>
    <t>Souvent in fine, tresorerie preservee</t>
  </si>
  <si>
    <t>Covenants</t>
  </si>
  <si>
    <t>Standards et serres</t>
  </si>
  <si>
    <t>Negocies, parfois alleges, surveilles de pres</t>
  </si>
  <si>
    <t>Cout</t>
  </si>
  <si>
    <t>Le moins cher</t>
  </si>
  <si>
    <t>Plus cher, prix de la souplesse et du levier</t>
  </si>
  <si>
    <t>Build-up</t>
  </si>
  <si>
    <t>Renegociation a chaque cible</t>
  </si>
  <si>
    <t>Ligne d'acquisition dediee (delayed-draw)</t>
  </si>
  <si>
    <t>Preteur</t>
  </si>
  <si>
    <t>Banque de depot</t>
  </si>
  <si>
    <t>Gerant d'actifs (fonds de dette)</t>
  </si>
  <si>
    <t>Calculateur de capacite d'endettement</t>
  </si>
  <si>
    <t>Levier, service de la dette, ICR et DSCR (cellules beige = saisie)</t>
  </si>
  <si>
    <t>Parametre</t>
  </si>
  <si>
    <t>Valeur</t>
  </si>
  <si>
    <t>Unite / note</t>
  </si>
  <si>
    <t>EBITDA normalise</t>
  </si>
  <si>
    <t>MCHF / M EUR (saisie)</t>
  </si>
  <si>
    <t>Levier cible (dette nette / EBITDA)</t>
  </si>
  <si>
    <t>x (saisie)</t>
  </si>
  <si>
    <t>Taux d'interet all-in</t>
  </si>
  <si>
    <t>% (saisie)</t>
  </si>
  <si>
    <t>Amortissement annuel</t>
  </si>
  <si>
    <t>% de la dette (saisie)</t>
  </si>
  <si>
    <t>Flux de tresorerie disponible (FCF)</t>
  </si>
  <si>
    <t>Dette maximale</t>
  </si>
  <si>
    <t>Interets annuels</t>
  </si>
  <si>
    <t>ICR (couverture des interets)</t>
  </si>
  <si>
    <t>Service de la dette</t>
  </si>
  <si>
    <t>DSCR (couverture du service)</t>
  </si>
  <si>
    <t>Lecture : avec un EBITDA de 5,0 et un levier de 4,0x, la dette max est 20,0 ; ICR 3,3x et DSCR 1,40x restent au-dessus des seuils.</t>
  </si>
  <si>
    <t>Baremes de reference</t>
  </si>
  <si>
    <t>Instruments de dette privee et metriques regardees par le fonds</t>
  </si>
  <si>
    <t>Boite a outils de la dette privee</t>
  </si>
  <si>
    <t>Instrument</t>
  </si>
  <si>
    <t>Caracteristique</t>
  </si>
  <si>
    <t>Levier / cout indicatif</t>
  </si>
  <si>
    <t>Unitranche</t>
  </si>
  <si>
    <t>Une tranche senior + junior, preteur unique, in fine</t>
  </si>
  <si>
    <t>3,5 a 5x EBITDA</t>
  </si>
  <si>
    <t>Dette senior secured</t>
  </si>
  <si>
    <t>Premier rang, suretes, amortissante ou in fine</t>
  </si>
  <si>
    <t>La moins chere</t>
  </si>
  <si>
    <t>Second lien</t>
  </si>
  <si>
    <t>Subordonnee en rang de surete</t>
  </si>
  <si>
    <t>Plus chere que la senior</t>
  </si>
  <si>
    <t>Mezzanine</t>
  </si>
  <si>
    <t>Subordonnee, coupon eleve + equity kicker</t>
  </si>
  <si>
    <t>Coupon eleve, warrants</t>
  </si>
  <si>
    <t>PIK (payment-in-kind)</t>
  </si>
  <si>
    <t>Interets capitalises, tresorerie preservee</t>
  </si>
  <si>
    <t>Dette qui grossit</t>
  </si>
  <si>
    <t>Delayed-draw term loan</t>
  </si>
  <si>
    <t>Tranche non tiree pour futures acquisitions</t>
  </si>
  <si>
    <t>Ticking fee sur non-tire</t>
  </si>
  <si>
    <t>Les 5 metriques du preteur</t>
  </si>
  <si>
    <t>Metrique</t>
  </si>
  <si>
    <t>Definition</t>
  </si>
  <si>
    <t>Seuil indicatif</t>
  </si>
  <si>
    <t>Dette nette / EBITDA</t>
  </si>
  <si>
    <t>3,5 a 5x (prive) ; 2,5 a 3x (banque)</t>
  </si>
  <si>
    <t>DSCR</t>
  </si>
  <si>
    <t>FCF / service de la dette</t>
  </si>
  <si>
    <t>&gt; 1,1 a 1,3x</t>
  </si>
  <si>
    <t>ICR</t>
  </si>
  <si>
    <t>EBITDA / interets</t>
  </si>
  <si>
    <t>&gt; 2x</t>
  </si>
  <si>
    <t>FCCR</t>
  </si>
  <si>
    <t>EBITDA / charges fixes totales</t>
  </si>
  <si>
    <t>&gt; 1x, loyers compris</t>
  </si>
  <si>
    <t>Coussin d'equity</t>
  </si>
  <si>
    <t>Fonds propres / total du financement</t>
  </si>
  <si>
    <t>Gage d'engagement de l'actionnaire</t>
  </si>
  <si>
    <t>Cas 1 : build-up d'une PME romande, unitranche de 20 MCHF</t>
  </si>
  <si>
    <t>Financement d'acquisition par un fonds unique, hors regle des 10/20</t>
  </si>
  <si>
    <t>Poste</t>
  </si>
  <si>
    <t>MCHF (saisie)</t>
  </si>
  <si>
    <t>Unitranche (levier 4,0x)</t>
  </si>
  <si>
    <t>Taux all-in</t>
  </si>
  <si>
    <t>Amortissement volontaire</t>
  </si>
  <si>
    <t>FCF disponible</t>
  </si>
  <si>
    <t>MCHF = unitranche x taux</t>
  </si>
  <si>
    <t>MCHF = interets + amortissement</t>
  </si>
  <si>
    <t>Preteur unique via une seule convention : hors regle des 10 creanciers, aucun impot anticipe de 35 %.</t>
  </si>
  <si>
    <t>Cas 2 : LBO d'une PME industrielle francaise a 18 M EUR</t>
  </si>
  <si>
    <t>Financement mixte dette privee senior + mezzanine</t>
  </si>
  <si>
    <t>Valeur d'entreprise (EV)</t>
  </si>
  <si>
    <t>M EUR (saisie)</t>
  </si>
  <si>
    <t>EBITDA</t>
  </si>
  <si>
    <t>Multiple d'entree</t>
  </si>
  <si>
    <t>x = EV / EBITDA</t>
  </si>
  <si>
    <t>Dette senior directe</t>
  </si>
  <si>
    <t>Tranche mezzanine</t>
  </si>
  <si>
    <t>Dette totale</t>
  </si>
  <si>
    <t>M EUR = senior + mezzanine</t>
  </si>
  <si>
    <t>Levier total</t>
  </si>
  <si>
    <t>x = dette totale / EBITDA</t>
  </si>
  <si>
    <t>Fonds propres</t>
  </si>
  <si>
    <t>M EUR = EV - dette totale</t>
  </si>
  <si>
    <t>Taux senior</t>
  </si>
  <si>
    <t>Coupon cash mezzanine</t>
  </si>
  <si>
    <t>Interets cash</t>
  </si>
  <si>
    <t>M EUR = senior + coupon cash mezz</t>
  </si>
  <si>
    <t>Levier total 3,67x, fonds propres 7,0 M EUR, ICR 3,2x : plus de levier et de souplesse qu'une offre bancaire a 2,5x.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</si>
</sst>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Aptos"/>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b/>
      <sz val="10.5"/>
      <color rgb="FF182E4E"/>
      <name val="Cardo"/>
      <family val="1"/>
    </font>
    <font>
      <sz val="9.5"/>
      <color rgb="FF555555"/>
      <name val="Cardo"/>
      <family val="1"/>
    </font>
    <font>
      <b/>
      <sz val="10.5"/>
      <color rgb="FF000000"/>
      <name val="Cardo"/>
      <family val="1"/>
    </font>
    <font>
      <b/>
      <sz val="11.5"/>
      <color rgb="FF182E4E"/>
      <name val="Cardo"/>
      <family val="1"/>
    </font>
  </fonts>
  <fills count="5">
    <fill>
      <patternFill patternType="none"/>
    </fill>
    <fill>
      <patternFill patternType="gray125"/>
    </fill>
    <fill>
      <patternFill patternType="solid">
        <fgColor rgb="FF182E4E"/>
      </patternFill>
    </fill>
    <fill>
      <patternFill patternType="solid">
        <fgColor rgb="FFF4F6F9"/>
      </patternFill>
    </fill>
    <fill>
      <patternFill patternType="solid">
        <fgColor rgb="FFFFF7E6"/>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1">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3" borderId="1" xfId="0" applyFont="1" applyFill="1" applyBorder="1" applyAlignment="1">
      <alignment vertical="center" wrapText="1"/>
    </xf>
    <xf numFmtId="0" fontId="4" fillId="3" borderId="1" xfId="0" applyFont="1" applyFill="1" applyBorder="1" applyAlignment="1">
      <alignment vertical="center" wrapText="1"/>
    </xf>
    <xf numFmtId="0" fontId="4" fillId="0" borderId="1" xfId="0" applyFont="1" applyBorder="1" applyAlignment="1">
      <alignment vertical="center"/>
    </xf>
    <xf numFmtId="164" fontId="4" fillId="4" borderId="1" xfId="0" applyNumberFormat="1" applyFont="1" applyFill="1" applyBorder="1" applyAlignment="1">
      <alignment horizontal="right" vertical="center"/>
    </xf>
    <xf numFmtId="0" fontId="7" fillId="0" borderId="1" xfId="0" applyFont="1" applyBorder="1" applyAlignment="1">
      <alignment horizontal="left" vertical="center" wrapText="1"/>
    </xf>
    <xf numFmtId="165" fontId="4" fillId="4" borderId="1" xfId="0" applyNumberFormat="1" applyFont="1" applyFill="1" applyBorder="1" applyAlignment="1">
      <alignment horizontal="right" vertical="center"/>
    </xf>
    <xf numFmtId="0" fontId="6" fillId="0" borderId="1" xfId="0" applyFont="1" applyBorder="1" applyAlignment="1">
      <alignment vertical="center"/>
    </xf>
    <xf numFmtId="0" fontId="8" fillId="3" borderId="1" xfId="0" applyFont="1" applyFill="1" applyBorder="1" applyAlignment="1">
      <alignment horizontal="right" vertical="center"/>
    </xf>
    <xf numFmtId="0" fontId="4" fillId="3" borderId="1" xfId="0" applyFont="1" applyFill="1" applyBorder="1" applyAlignment="1">
      <alignment horizontal="right" vertical="center"/>
    </xf>
    <xf numFmtId="0" fontId="9" fillId="0" borderId="0" xfId="0" applyFont="1" applyAlignment="1">
      <alignment vertical="center"/>
    </xf>
    <xf numFmtId="0" fontId="4" fillId="0" borderId="0" xfId="0" applyFont="1" applyAlignment="1">
      <alignment vertical="center" wrapText="1"/>
    </xf>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AR Capital - Thème - Template">
  <a:themeElements>
    <a:clrScheme name="AR Capital">
      <a:dk1>
        <a:sysClr val="windowText" lastClr="000000"/>
      </a:dk1>
      <a:lt1>
        <a:sysClr val="window" lastClr="FFFFFF"/>
      </a:lt1>
      <a:dk2>
        <a:srgbClr val="0E2841"/>
      </a:dk2>
      <a:lt2>
        <a:srgbClr val="E8E8E8"/>
      </a:lt2>
      <a:accent1>
        <a:srgbClr val="182E4E"/>
      </a:accent1>
      <a:accent2>
        <a:srgbClr val="559AED"/>
      </a:accent2>
      <a:accent3>
        <a:srgbClr val="0052BF"/>
      </a:accent3>
      <a:accent4>
        <a:srgbClr val="722A92"/>
      </a:accent4>
      <a:accent5>
        <a:srgbClr val="6FCF9A"/>
      </a:accent5>
      <a:accent6>
        <a:srgbClr val="6EC2E8"/>
      </a:accent6>
      <a:hlink>
        <a:srgbClr val="4D94D8"/>
      </a:hlink>
      <a:folHlink>
        <a:srgbClr val="215E9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AR Capital - Thème - Template" id="{365F522F-6B5E-40EF-957C-F6533AC27562}" vid="{E9F54E07-5A84-4DF6-A288-186814657B6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F8"/>
  <sheetViews>
    <sheetView showGridLines="0" tabSelected="1" view="pageBreakPreview" workbookViewId="0">
      <selection sqref="A1:D1"/>
    </sheetView>
  </sheetViews>
  <sheetFormatPr defaultRowHeight="14.4" x14ac:dyDescent="0.3"/>
  <cols>
    <col min="1" max="1" width="21.8984375" customWidth="1"/>
    <col min="2" max="6" width="19.8984375" customWidth="1"/>
  </cols>
  <sheetData>
    <row r="1" spans="1:6" ht="25.95" customHeight="1" x14ac:dyDescent="0.3">
      <c r="A1" s="18" t="s">
        <v>0</v>
      </c>
      <c r="B1" s="17"/>
      <c r="C1" s="17"/>
      <c r="D1" s="17"/>
      <c r="E1" s="1"/>
      <c r="F1" s="1"/>
    </row>
    <row r="2" spans="1:6" x14ac:dyDescent="0.3">
      <c r="A2" s="19" t="s">
        <v>1</v>
      </c>
      <c r="B2" s="17"/>
      <c r="C2" s="17"/>
      <c r="D2" s="17"/>
      <c r="E2" s="1"/>
      <c r="F2" s="1"/>
    </row>
    <row r="3" spans="1:6" x14ac:dyDescent="0.3">
      <c r="A3" s="1"/>
      <c r="B3" s="1"/>
      <c r="C3" s="1"/>
      <c r="D3" s="1"/>
      <c r="E3" s="1"/>
      <c r="F3" s="1"/>
    </row>
    <row r="4" spans="1:6" ht="64.05" customHeight="1" x14ac:dyDescent="0.3">
      <c r="A4" s="2" t="s">
        <v>2</v>
      </c>
      <c r="B4" s="16" t="s">
        <v>3</v>
      </c>
      <c r="C4" s="17"/>
      <c r="D4" s="17"/>
      <c r="E4" s="17"/>
      <c r="F4" s="17"/>
    </row>
    <row r="5" spans="1:6" ht="64.05" customHeight="1" x14ac:dyDescent="0.3">
      <c r="A5" s="2" t="s">
        <v>4</v>
      </c>
      <c r="B5" s="16" t="s">
        <v>5</v>
      </c>
      <c r="C5" s="17"/>
      <c r="D5" s="17"/>
      <c r="E5" s="17"/>
      <c r="F5" s="17"/>
    </row>
    <row r="6" spans="1:6" ht="64.05" customHeight="1" x14ac:dyDescent="0.3">
      <c r="A6" s="2" t="s">
        <v>6</v>
      </c>
      <c r="B6" s="16" t="s">
        <v>7</v>
      </c>
      <c r="C6" s="17"/>
      <c r="D6" s="17"/>
      <c r="E6" s="17"/>
      <c r="F6" s="17"/>
    </row>
    <row r="7" spans="1:6" ht="64.05" customHeight="1" x14ac:dyDescent="0.3">
      <c r="A7" s="2" t="s">
        <v>8</v>
      </c>
      <c r="B7" s="16" t="s">
        <v>9</v>
      </c>
      <c r="C7" s="17"/>
      <c r="D7" s="17"/>
      <c r="E7" s="17"/>
      <c r="F7" s="17"/>
    </row>
    <row r="8" spans="1:6" ht="64.05" customHeight="1" x14ac:dyDescent="0.3">
      <c r="A8" s="2" t="s">
        <v>10</v>
      </c>
      <c r="B8" s="16" t="s">
        <v>11</v>
      </c>
      <c r="C8" s="17"/>
      <c r="D8" s="17"/>
      <c r="E8" s="17"/>
      <c r="F8" s="17"/>
    </row>
  </sheetData>
  <mergeCells count="7">
    <mergeCell ref="B8:F8"/>
    <mergeCell ref="B4:F4"/>
    <mergeCell ref="A1:D1"/>
    <mergeCell ref="B7:F7"/>
    <mergeCell ref="B6:F6"/>
    <mergeCell ref="B5:F5"/>
    <mergeCell ref="A2:D2"/>
  </mergeCells>
  <pageMargins left="0.75" right="0.75" top="1" bottom="1" header="0.5" footer="0.5"/>
  <pageSetup paperSize="9" scale="6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11"/>
  <sheetViews>
    <sheetView showGridLines="0" view="pageBreakPreview" workbookViewId="0">
      <selection sqref="A1:D1"/>
    </sheetView>
  </sheetViews>
  <sheetFormatPr defaultRowHeight="14.4" x14ac:dyDescent="0.3"/>
  <cols>
    <col min="1" max="1" width="19.8984375" customWidth="1"/>
    <col min="2" max="2" width="41.8984375" customWidth="1"/>
    <col min="3" max="3" width="45.8984375" customWidth="1"/>
  </cols>
  <sheetData>
    <row r="1" spans="1:4" ht="25.95" customHeight="1" x14ac:dyDescent="0.3">
      <c r="A1" s="18" t="s">
        <v>12</v>
      </c>
      <c r="B1" s="17"/>
      <c r="C1" s="17"/>
      <c r="D1" s="17"/>
    </row>
    <row r="2" spans="1:4" x14ac:dyDescent="0.3">
      <c r="A2" s="19" t="s">
        <v>13</v>
      </c>
      <c r="B2" s="17"/>
      <c r="C2" s="17"/>
      <c r="D2" s="17"/>
    </row>
    <row r="3" spans="1:4" x14ac:dyDescent="0.3">
      <c r="A3" s="1"/>
      <c r="B3" s="1"/>
      <c r="C3" s="1"/>
      <c r="D3" s="1"/>
    </row>
    <row r="4" spans="1:4" ht="15.6" x14ac:dyDescent="0.3">
      <c r="A4" s="3" t="s">
        <v>14</v>
      </c>
      <c r="B4" s="3" t="s">
        <v>15</v>
      </c>
      <c r="C4" s="3" t="s">
        <v>16</v>
      </c>
      <c r="D4" s="1"/>
    </row>
    <row r="5" spans="1:4" ht="34.049999999999997" customHeight="1" x14ac:dyDescent="0.3">
      <c r="A5" s="4" t="s">
        <v>17</v>
      </c>
      <c r="B5" s="5" t="s">
        <v>18</v>
      </c>
      <c r="C5" s="5" t="s">
        <v>19</v>
      </c>
      <c r="D5" s="1"/>
    </row>
    <row r="6" spans="1:4" ht="34.049999999999997" customHeight="1" x14ac:dyDescent="0.3">
      <c r="A6" s="6" t="s">
        <v>20</v>
      </c>
      <c r="B6" s="7" t="s">
        <v>21</v>
      </c>
      <c r="C6" s="7" t="s">
        <v>22</v>
      </c>
      <c r="D6" s="1"/>
    </row>
    <row r="7" spans="1:4" ht="34.049999999999997" customHeight="1" x14ac:dyDescent="0.3">
      <c r="A7" s="4" t="s">
        <v>23</v>
      </c>
      <c r="B7" s="5" t="s">
        <v>24</v>
      </c>
      <c r="C7" s="5" t="s">
        <v>25</v>
      </c>
      <c r="D7" s="1"/>
    </row>
    <row r="8" spans="1:4" ht="34.049999999999997" customHeight="1" x14ac:dyDescent="0.3">
      <c r="A8" s="6" t="s">
        <v>26</v>
      </c>
      <c r="B8" s="7" t="s">
        <v>27</v>
      </c>
      <c r="C8" s="7" t="s">
        <v>28</v>
      </c>
      <c r="D8" s="1"/>
    </row>
    <row r="9" spans="1:4" ht="34.049999999999997" customHeight="1" x14ac:dyDescent="0.3">
      <c r="A9" s="4" t="s">
        <v>29</v>
      </c>
      <c r="B9" s="5" t="s">
        <v>30</v>
      </c>
      <c r="C9" s="5" t="s">
        <v>31</v>
      </c>
      <c r="D9" s="1"/>
    </row>
    <row r="10" spans="1:4" ht="34.049999999999997" customHeight="1" x14ac:dyDescent="0.3">
      <c r="A10" s="6" t="s">
        <v>32</v>
      </c>
      <c r="B10" s="7" t="s">
        <v>33</v>
      </c>
      <c r="C10" s="7" t="s">
        <v>34</v>
      </c>
      <c r="D10" s="1"/>
    </row>
    <row r="11" spans="1:4" ht="34.049999999999997" customHeight="1" x14ac:dyDescent="0.3">
      <c r="A11" s="4" t="s">
        <v>35</v>
      </c>
      <c r="B11" s="5" t="s">
        <v>36</v>
      </c>
      <c r="C11" s="5" t="s">
        <v>37</v>
      </c>
      <c r="D11" s="1"/>
    </row>
  </sheetData>
  <mergeCells count="2">
    <mergeCell ref="A1:D1"/>
    <mergeCell ref="A2:D2"/>
  </mergeCells>
  <pageMargins left="0.75" right="0.75" top="1" bottom="1" header="0.5" footer="0.5"/>
  <pageSetup paperSize="9" scale="7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D16"/>
  <sheetViews>
    <sheetView showGridLines="0" view="pageBreakPreview" workbookViewId="0">
      <selection sqref="A1:D1"/>
    </sheetView>
  </sheetViews>
  <sheetFormatPr defaultRowHeight="14.4" x14ac:dyDescent="0.3"/>
  <cols>
    <col min="1" max="1" width="35.8984375" customWidth="1"/>
    <col min="2" max="2" width="15.8984375" customWidth="1"/>
    <col min="3" max="3" width="39.8984375" customWidth="1"/>
  </cols>
  <sheetData>
    <row r="1" spans="1:4" ht="25.95" customHeight="1" x14ac:dyDescent="0.3">
      <c r="A1" s="18" t="s">
        <v>38</v>
      </c>
      <c r="B1" s="17"/>
      <c r="C1" s="17"/>
      <c r="D1" s="17"/>
    </row>
    <row r="2" spans="1:4" x14ac:dyDescent="0.3">
      <c r="A2" s="19" t="s">
        <v>39</v>
      </c>
      <c r="B2" s="17"/>
      <c r="C2" s="17"/>
      <c r="D2" s="17"/>
    </row>
    <row r="3" spans="1:4" x14ac:dyDescent="0.3">
      <c r="A3" s="1"/>
      <c r="B3" s="1"/>
      <c r="C3" s="1"/>
      <c r="D3" s="1"/>
    </row>
    <row r="4" spans="1:4" ht="15.6" x14ac:dyDescent="0.3">
      <c r="A4" s="3" t="s">
        <v>40</v>
      </c>
      <c r="B4" s="3" t="s">
        <v>41</v>
      </c>
      <c r="C4" s="3" t="s">
        <v>42</v>
      </c>
      <c r="D4" s="1"/>
    </row>
    <row r="5" spans="1:4" ht="15.6" x14ac:dyDescent="0.3">
      <c r="A5" s="8" t="s">
        <v>43</v>
      </c>
      <c r="B5" s="9">
        <v>5</v>
      </c>
      <c r="C5" s="10" t="s">
        <v>44</v>
      </c>
      <c r="D5" s="1"/>
    </row>
    <row r="6" spans="1:4" ht="15.6" x14ac:dyDescent="0.3">
      <c r="A6" s="8" t="s">
        <v>45</v>
      </c>
      <c r="B6" s="9">
        <v>4</v>
      </c>
      <c r="C6" s="10" t="s">
        <v>46</v>
      </c>
      <c r="D6" s="1"/>
    </row>
    <row r="7" spans="1:4" ht="15.6" x14ac:dyDescent="0.3">
      <c r="A7" s="8" t="s">
        <v>47</v>
      </c>
      <c r="B7" s="11">
        <v>7.4999999999999997E-2</v>
      </c>
      <c r="C7" s="10" t="s">
        <v>48</v>
      </c>
      <c r="D7" s="1"/>
    </row>
    <row r="8" spans="1:4" ht="15.6" x14ac:dyDescent="0.3">
      <c r="A8" s="8" t="s">
        <v>49</v>
      </c>
      <c r="B8" s="11">
        <v>0.05</v>
      </c>
      <c r="C8" s="10" t="s">
        <v>50</v>
      </c>
      <c r="D8" s="1"/>
    </row>
    <row r="9" spans="1:4" ht="15.6" x14ac:dyDescent="0.3">
      <c r="A9" s="8" t="s">
        <v>51</v>
      </c>
      <c r="B9" s="9">
        <v>3.5</v>
      </c>
      <c r="C9" s="10" t="s">
        <v>44</v>
      </c>
      <c r="D9" s="1"/>
    </row>
    <row r="10" spans="1:4" ht="15.6" x14ac:dyDescent="0.3">
      <c r="A10" s="12" t="s">
        <v>52</v>
      </c>
      <c r="B10" s="13">
        <f>B5*B6</f>
        <v>20</v>
      </c>
      <c r="C10" s="10" t="e">
        <f>EBITDA x levier</f>
        <v>#NAME?</v>
      </c>
      <c r="D10" s="1"/>
    </row>
    <row r="11" spans="1:4" ht="15.6" x14ac:dyDescent="0.3">
      <c r="A11" s="8" t="s">
        <v>53</v>
      </c>
      <c r="B11" s="14">
        <f>B10*B7</f>
        <v>1.5</v>
      </c>
      <c r="C11" s="10" t="e">
        <f>dette x taux</f>
        <v>#NAME?</v>
      </c>
      <c r="D11" s="1"/>
    </row>
    <row r="12" spans="1:4" ht="15.6" x14ac:dyDescent="0.3">
      <c r="A12" s="12" t="s">
        <v>54</v>
      </c>
      <c r="B12" s="13">
        <f>B5/B11</f>
        <v>3.3333333333333335</v>
      </c>
      <c r="C12" s="10"/>
      <c r="D12" s="1"/>
    </row>
    <row r="13" spans="1:4" ht="15.6" x14ac:dyDescent="0.3">
      <c r="A13" s="8" t="s">
        <v>55</v>
      </c>
      <c r="B13" s="14">
        <f>B11+B10*B8</f>
        <v>2.5</v>
      </c>
      <c r="C13" s="10" t="e">
        <f>interets + amortissement</f>
        <v>#NAME?</v>
      </c>
      <c r="D13" s="1"/>
    </row>
    <row r="14" spans="1:4" ht="15.6" x14ac:dyDescent="0.3">
      <c r="A14" s="12" t="s">
        <v>56</v>
      </c>
      <c r="B14" s="13">
        <f>B9/B13</f>
        <v>1.4</v>
      </c>
      <c r="C14" s="10"/>
      <c r="D14" s="1"/>
    </row>
    <row r="15" spans="1:4" x14ac:dyDescent="0.3">
      <c r="A15" s="1"/>
      <c r="B15" s="1"/>
      <c r="C15" s="1"/>
      <c r="D15" s="1"/>
    </row>
    <row r="16" spans="1:4" x14ac:dyDescent="0.3">
      <c r="A16" s="20" t="s">
        <v>57</v>
      </c>
      <c r="B16" s="17"/>
      <c r="C16" s="17"/>
      <c r="D16" s="1"/>
    </row>
  </sheetData>
  <mergeCells count="3">
    <mergeCell ref="A1:D1"/>
    <mergeCell ref="A16:C16"/>
    <mergeCell ref="A2:D2"/>
  </mergeCells>
  <pageMargins left="0.75" right="0.75" top="1" bottom="1" header="0.5" footer="0.5"/>
  <pageSetup paperSize="9" scale="8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D19"/>
  <sheetViews>
    <sheetView showGridLines="0" view="pageBreakPreview" workbookViewId="0">
      <selection sqref="A1:D1"/>
    </sheetView>
  </sheetViews>
  <sheetFormatPr defaultRowHeight="14.4" x14ac:dyDescent="0.3"/>
  <cols>
    <col min="1" max="1" width="25.8984375" customWidth="1"/>
    <col min="2" max="2" width="39.8984375" customWidth="1"/>
    <col min="3" max="3" width="37.8984375" customWidth="1"/>
  </cols>
  <sheetData>
    <row r="1" spans="1:4" ht="25.95" customHeight="1" x14ac:dyDescent="0.3">
      <c r="A1" s="18" t="s">
        <v>58</v>
      </c>
      <c r="B1" s="17"/>
      <c r="C1" s="17"/>
      <c r="D1" s="17"/>
    </row>
    <row r="2" spans="1:4" x14ac:dyDescent="0.3">
      <c r="A2" s="19" t="s">
        <v>59</v>
      </c>
      <c r="B2" s="17"/>
      <c r="C2" s="17"/>
      <c r="D2" s="17"/>
    </row>
    <row r="3" spans="1:4" x14ac:dyDescent="0.3">
      <c r="A3" s="1"/>
      <c r="B3" s="1"/>
      <c r="C3" s="1"/>
      <c r="D3" s="1"/>
    </row>
    <row r="4" spans="1:4" ht="16.2" x14ac:dyDescent="0.3">
      <c r="A4" s="15" t="s">
        <v>60</v>
      </c>
      <c r="B4" s="1"/>
      <c r="C4" s="1"/>
      <c r="D4" s="1"/>
    </row>
    <row r="5" spans="1:4" ht="15.6" x14ac:dyDescent="0.3">
      <c r="A5" s="3" t="s">
        <v>61</v>
      </c>
      <c r="B5" s="3" t="s">
        <v>62</v>
      </c>
      <c r="C5" s="3" t="s">
        <v>63</v>
      </c>
      <c r="D5" s="1"/>
    </row>
    <row r="6" spans="1:4" ht="28.05" customHeight="1" x14ac:dyDescent="0.3">
      <c r="A6" s="4" t="s">
        <v>64</v>
      </c>
      <c r="B6" s="5" t="s">
        <v>65</v>
      </c>
      <c r="C6" s="5" t="s">
        <v>66</v>
      </c>
      <c r="D6" s="1"/>
    </row>
    <row r="7" spans="1:4" ht="28.05" customHeight="1" x14ac:dyDescent="0.3">
      <c r="A7" s="6" t="s">
        <v>67</v>
      </c>
      <c r="B7" s="7" t="s">
        <v>68</v>
      </c>
      <c r="C7" s="7" t="s">
        <v>69</v>
      </c>
      <c r="D7" s="1"/>
    </row>
    <row r="8" spans="1:4" ht="28.05" customHeight="1" x14ac:dyDescent="0.3">
      <c r="A8" s="4" t="s">
        <v>70</v>
      </c>
      <c r="B8" s="5" t="s">
        <v>71</v>
      </c>
      <c r="C8" s="5" t="s">
        <v>72</v>
      </c>
      <c r="D8" s="1"/>
    </row>
    <row r="9" spans="1:4" ht="28.05" customHeight="1" x14ac:dyDescent="0.3">
      <c r="A9" s="6" t="s">
        <v>73</v>
      </c>
      <c r="B9" s="7" t="s">
        <v>74</v>
      </c>
      <c r="C9" s="7" t="s">
        <v>75</v>
      </c>
      <c r="D9" s="1"/>
    </row>
    <row r="10" spans="1:4" ht="28.05" customHeight="1" x14ac:dyDescent="0.3">
      <c r="A10" s="4" t="s">
        <v>76</v>
      </c>
      <c r="B10" s="5" t="s">
        <v>77</v>
      </c>
      <c r="C10" s="5" t="s">
        <v>78</v>
      </c>
      <c r="D10" s="1"/>
    </row>
    <row r="11" spans="1:4" ht="28.05" customHeight="1" x14ac:dyDescent="0.3">
      <c r="A11" s="6" t="s">
        <v>79</v>
      </c>
      <c r="B11" s="7" t="s">
        <v>80</v>
      </c>
      <c r="C11" s="7" t="s">
        <v>81</v>
      </c>
      <c r="D11" s="1"/>
    </row>
    <row r="12" spans="1:4" x14ac:dyDescent="0.3">
      <c r="A12" s="1"/>
      <c r="B12" s="1"/>
      <c r="C12" s="1"/>
      <c r="D12" s="1"/>
    </row>
    <row r="13" spans="1:4" ht="16.2" x14ac:dyDescent="0.3">
      <c r="A13" s="15" t="s">
        <v>82</v>
      </c>
      <c r="B13" s="1"/>
      <c r="C13" s="1"/>
      <c r="D13" s="1"/>
    </row>
    <row r="14" spans="1:4" ht="15.6" x14ac:dyDescent="0.3">
      <c r="A14" s="3" t="s">
        <v>83</v>
      </c>
      <c r="B14" s="3" t="s">
        <v>84</v>
      </c>
      <c r="C14" s="3" t="s">
        <v>85</v>
      </c>
      <c r="D14" s="1"/>
    </row>
    <row r="15" spans="1:4" ht="25.95" customHeight="1" x14ac:dyDescent="0.3">
      <c r="A15" s="4" t="s">
        <v>17</v>
      </c>
      <c r="B15" s="5" t="s">
        <v>86</v>
      </c>
      <c r="C15" s="5" t="s">
        <v>87</v>
      </c>
      <c r="D15" s="1"/>
    </row>
    <row r="16" spans="1:4" ht="25.95" customHeight="1" x14ac:dyDescent="0.3">
      <c r="A16" s="6" t="s">
        <v>88</v>
      </c>
      <c r="B16" s="7" t="s">
        <v>89</v>
      </c>
      <c r="C16" s="7" t="s">
        <v>90</v>
      </c>
      <c r="D16" s="1"/>
    </row>
    <row r="17" spans="1:4" ht="25.95" customHeight="1" x14ac:dyDescent="0.3">
      <c r="A17" s="4" t="s">
        <v>91</v>
      </c>
      <c r="B17" s="5" t="s">
        <v>92</v>
      </c>
      <c r="C17" s="5" t="s">
        <v>93</v>
      </c>
      <c r="D17" s="1"/>
    </row>
    <row r="18" spans="1:4" ht="25.95" customHeight="1" x14ac:dyDescent="0.3">
      <c r="A18" s="6" t="s">
        <v>94</v>
      </c>
      <c r="B18" s="7" t="s">
        <v>95</v>
      </c>
      <c r="C18" s="7" t="s">
        <v>96</v>
      </c>
      <c r="D18" s="1"/>
    </row>
    <row r="19" spans="1:4" ht="25.95" customHeight="1" x14ac:dyDescent="0.3">
      <c r="A19" s="4" t="s">
        <v>97</v>
      </c>
      <c r="B19" s="5" t="s">
        <v>98</v>
      </c>
      <c r="C19" s="5" t="s">
        <v>99</v>
      </c>
      <c r="D19" s="1"/>
    </row>
  </sheetData>
  <mergeCells count="2">
    <mergeCell ref="A1:D1"/>
    <mergeCell ref="A2:D2"/>
  </mergeCells>
  <pageMargins left="0.75" right="0.75" top="1" bottom="1" header="0.5" footer="0.5"/>
  <pageSetup paperSize="9" scale="73"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D15"/>
  <sheetViews>
    <sheetView showGridLines="0" view="pageBreakPreview" workbookViewId="0">
      <selection sqref="A1:D1"/>
    </sheetView>
  </sheetViews>
  <sheetFormatPr defaultRowHeight="14.4" x14ac:dyDescent="0.3"/>
  <cols>
    <col min="1" max="1" width="29.8984375" customWidth="1"/>
    <col min="2" max="2" width="15.8984375" customWidth="1"/>
    <col min="3" max="3" width="37.8984375" customWidth="1"/>
  </cols>
  <sheetData>
    <row r="1" spans="1:4" ht="25.95" customHeight="1" x14ac:dyDescent="0.3">
      <c r="A1" s="18" t="s">
        <v>100</v>
      </c>
      <c r="B1" s="17"/>
      <c r="C1" s="17"/>
      <c r="D1" s="17"/>
    </row>
    <row r="2" spans="1:4" x14ac:dyDescent="0.3">
      <c r="A2" s="19" t="s">
        <v>101</v>
      </c>
      <c r="B2" s="17"/>
      <c r="C2" s="17"/>
      <c r="D2" s="17"/>
    </row>
    <row r="3" spans="1:4" x14ac:dyDescent="0.3">
      <c r="A3" s="1"/>
      <c r="B3" s="1"/>
      <c r="C3" s="1"/>
      <c r="D3" s="1"/>
    </row>
    <row r="4" spans="1:4" ht="15.6" x14ac:dyDescent="0.3">
      <c r="A4" s="3" t="s">
        <v>102</v>
      </c>
      <c r="B4" s="3" t="s">
        <v>41</v>
      </c>
      <c r="C4" s="3" t="s">
        <v>42</v>
      </c>
      <c r="D4" s="1"/>
    </row>
    <row r="5" spans="1:4" ht="15.6" x14ac:dyDescent="0.3">
      <c r="A5" s="8" t="s">
        <v>43</v>
      </c>
      <c r="B5" s="9">
        <v>5</v>
      </c>
      <c r="C5" s="10" t="s">
        <v>103</v>
      </c>
      <c r="D5" s="1"/>
    </row>
    <row r="6" spans="1:4" ht="15.6" x14ac:dyDescent="0.3">
      <c r="A6" s="8" t="s">
        <v>104</v>
      </c>
      <c r="B6" s="9">
        <v>20</v>
      </c>
      <c r="C6" s="10" t="s">
        <v>103</v>
      </c>
      <c r="D6" s="1"/>
    </row>
    <row r="7" spans="1:4" ht="15.6" x14ac:dyDescent="0.3">
      <c r="A7" s="8" t="s">
        <v>105</v>
      </c>
      <c r="B7" s="11">
        <v>7.4999999999999997E-2</v>
      </c>
      <c r="C7" s="10" t="s">
        <v>48</v>
      </c>
      <c r="D7" s="1"/>
    </row>
    <row r="8" spans="1:4" ht="15.6" x14ac:dyDescent="0.3">
      <c r="A8" s="8" t="s">
        <v>106</v>
      </c>
      <c r="B8" s="9">
        <v>1</v>
      </c>
      <c r="C8" s="10" t="s">
        <v>103</v>
      </c>
      <c r="D8" s="1"/>
    </row>
    <row r="9" spans="1:4" ht="15.6" x14ac:dyDescent="0.3">
      <c r="A9" s="8" t="s">
        <v>107</v>
      </c>
      <c r="B9" s="9">
        <v>3.5</v>
      </c>
      <c r="C9" s="10" t="s">
        <v>103</v>
      </c>
      <c r="D9" s="1"/>
    </row>
    <row r="10" spans="1:4" ht="15.6" x14ac:dyDescent="0.3">
      <c r="A10" s="8" t="s">
        <v>53</v>
      </c>
      <c r="B10" s="14">
        <f>B6*B7</f>
        <v>1.5</v>
      </c>
      <c r="C10" s="10" t="s">
        <v>108</v>
      </c>
      <c r="D10" s="1"/>
    </row>
    <row r="11" spans="1:4" ht="15.6" x14ac:dyDescent="0.3">
      <c r="A11" s="12" t="s">
        <v>91</v>
      </c>
      <c r="B11" s="13">
        <f>B5/B10</f>
        <v>3.3333333333333335</v>
      </c>
      <c r="C11" s="10" t="e">
        <f>EBITDA / interets</f>
        <v>#NAME?</v>
      </c>
      <c r="D11" s="1"/>
    </row>
    <row r="12" spans="1:4" ht="15.6" x14ac:dyDescent="0.3">
      <c r="A12" s="8" t="s">
        <v>55</v>
      </c>
      <c r="B12" s="14">
        <f>B10+B8</f>
        <v>2.5</v>
      </c>
      <c r="C12" s="10" t="s">
        <v>109</v>
      </c>
      <c r="D12" s="1"/>
    </row>
    <row r="13" spans="1:4" ht="15.6" x14ac:dyDescent="0.3">
      <c r="A13" s="12" t="s">
        <v>88</v>
      </c>
      <c r="B13" s="13">
        <f>B9/B12</f>
        <v>1.4</v>
      </c>
      <c r="C13" s="10" t="e">
        <f>FCF / service</f>
        <v>#NAME?</v>
      </c>
      <c r="D13" s="1"/>
    </row>
    <row r="14" spans="1:4" x14ac:dyDescent="0.3">
      <c r="A14" s="1"/>
      <c r="B14" s="1"/>
      <c r="C14" s="1"/>
      <c r="D14" s="1"/>
    </row>
    <row r="15" spans="1:4" x14ac:dyDescent="0.3">
      <c r="A15" s="20" t="s">
        <v>110</v>
      </c>
      <c r="B15" s="17"/>
      <c r="C15" s="17"/>
      <c r="D15" s="1"/>
    </row>
  </sheetData>
  <mergeCells count="3">
    <mergeCell ref="A15:C15"/>
    <mergeCell ref="A1:D1"/>
    <mergeCell ref="A2:D2"/>
  </mergeCells>
  <pageMargins left="0.75" right="0.75" top="1" bottom="1" header="0.5" footer="0.5"/>
  <pageSetup paperSize="9" scale="8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D18"/>
  <sheetViews>
    <sheetView showGridLines="0" view="pageBreakPreview" workbookViewId="0">
      <selection activeCell="G15" sqref="G15"/>
    </sheetView>
  </sheetViews>
  <sheetFormatPr defaultRowHeight="14.4" x14ac:dyDescent="0.3"/>
  <cols>
    <col min="1" max="1" width="29.8984375" customWidth="1"/>
    <col min="2" max="2" width="15.8984375" customWidth="1"/>
    <col min="3" max="3" width="39.8984375" customWidth="1"/>
  </cols>
  <sheetData>
    <row r="1" spans="1:4" ht="25.95" customHeight="1" x14ac:dyDescent="0.3">
      <c r="A1" s="18" t="s">
        <v>111</v>
      </c>
      <c r="B1" s="17"/>
      <c r="C1" s="17"/>
      <c r="D1" s="17"/>
    </row>
    <row r="2" spans="1:4" x14ac:dyDescent="0.3">
      <c r="A2" s="19" t="s">
        <v>112</v>
      </c>
      <c r="B2" s="17"/>
      <c r="C2" s="17"/>
      <c r="D2" s="17"/>
    </row>
    <row r="3" spans="1:4" x14ac:dyDescent="0.3">
      <c r="A3" s="1"/>
      <c r="B3" s="1"/>
      <c r="C3" s="1"/>
      <c r="D3" s="1"/>
    </row>
    <row r="4" spans="1:4" ht="15.6" x14ac:dyDescent="0.3">
      <c r="A4" s="3" t="s">
        <v>102</v>
      </c>
      <c r="B4" s="3" t="s">
        <v>41</v>
      </c>
      <c r="C4" s="3" t="s">
        <v>42</v>
      </c>
      <c r="D4" s="1"/>
    </row>
    <row r="5" spans="1:4" ht="15.6" x14ac:dyDescent="0.3">
      <c r="A5" s="8" t="s">
        <v>113</v>
      </c>
      <c r="B5" s="9">
        <v>18</v>
      </c>
      <c r="C5" s="10" t="s">
        <v>114</v>
      </c>
      <c r="D5" s="1"/>
    </row>
    <row r="6" spans="1:4" ht="15.6" x14ac:dyDescent="0.3">
      <c r="A6" s="8" t="s">
        <v>115</v>
      </c>
      <c r="B6" s="9">
        <v>3</v>
      </c>
      <c r="C6" s="10" t="s">
        <v>114</v>
      </c>
      <c r="D6" s="1"/>
    </row>
    <row r="7" spans="1:4" ht="15.6" x14ac:dyDescent="0.3">
      <c r="A7" s="8" t="s">
        <v>116</v>
      </c>
      <c r="B7" s="14">
        <f>B5/B6</f>
        <v>6</v>
      </c>
      <c r="C7" s="10" t="s">
        <v>117</v>
      </c>
      <c r="D7" s="1"/>
    </row>
    <row r="8" spans="1:4" ht="15.6" x14ac:dyDescent="0.3">
      <c r="A8" s="8" t="s">
        <v>118</v>
      </c>
      <c r="B8" s="9">
        <v>9</v>
      </c>
      <c r="C8" s="10" t="s">
        <v>114</v>
      </c>
      <c r="D8" s="1"/>
    </row>
    <row r="9" spans="1:4" ht="15.6" x14ac:dyDescent="0.3">
      <c r="A9" s="8" t="s">
        <v>119</v>
      </c>
      <c r="B9" s="9">
        <v>2</v>
      </c>
      <c r="C9" s="10" t="s">
        <v>114</v>
      </c>
      <c r="D9" s="1"/>
    </row>
    <row r="10" spans="1:4" ht="15.6" x14ac:dyDescent="0.3">
      <c r="A10" s="12" t="s">
        <v>120</v>
      </c>
      <c r="B10" s="13">
        <f>B8+B9</f>
        <v>11</v>
      </c>
      <c r="C10" s="10" t="s">
        <v>121</v>
      </c>
      <c r="D10" s="1"/>
    </row>
    <row r="11" spans="1:4" ht="15.6" x14ac:dyDescent="0.3">
      <c r="A11" s="12" t="s">
        <v>122</v>
      </c>
      <c r="B11" s="13">
        <f>B10/B6</f>
        <v>3.6666666666666665</v>
      </c>
      <c r="C11" s="10" t="s">
        <v>123</v>
      </c>
      <c r="D11" s="1"/>
    </row>
    <row r="12" spans="1:4" ht="15.6" x14ac:dyDescent="0.3">
      <c r="A12" s="12" t="s">
        <v>124</v>
      </c>
      <c r="B12" s="13">
        <f>B5-B10</f>
        <v>7</v>
      </c>
      <c r="C12" s="10" t="s">
        <v>125</v>
      </c>
      <c r="D12" s="1"/>
    </row>
    <row r="13" spans="1:4" ht="15.6" x14ac:dyDescent="0.3">
      <c r="A13" s="8" t="s">
        <v>126</v>
      </c>
      <c r="B13" s="11">
        <v>8.5000000000000006E-2</v>
      </c>
      <c r="C13" s="10" t="s">
        <v>48</v>
      </c>
      <c r="D13" s="1"/>
    </row>
    <row r="14" spans="1:4" ht="15.6" x14ac:dyDescent="0.3">
      <c r="A14" s="8" t="s">
        <v>127</v>
      </c>
      <c r="B14" s="11">
        <v>0.08</v>
      </c>
      <c r="C14" s="10" t="s">
        <v>48</v>
      </c>
      <c r="D14" s="1"/>
    </row>
    <row r="15" spans="1:4" ht="15.6" x14ac:dyDescent="0.3">
      <c r="A15" s="8" t="s">
        <v>128</v>
      </c>
      <c r="B15" s="14">
        <f>B8*B13+B9*B14</f>
        <v>0.92500000000000004</v>
      </c>
      <c r="C15" s="10" t="s">
        <v>129</v>
      </c>
      <c r="D15" s="1"/>
    </row>
    <row r="16" spans="1:4" ht="15.6" x14ac:dyDescent="0.3">
      <c r="A16" s="12" t="s">
        <v>91</v>
      </c>
      <c r="B16" s="13">
        <f>B6/B15</f>
        <v>3.243243243243243</v>
      </c>
      <c r="C16" s="10" t="e">
        <f>EBITDA / interets cash</f>
        <v>#NAME?</v>
      </c>
      <c r="D16" s="1"/>
    </row>
    <row r="17" spans="1:4" x14ac:dyDescent="0.3">
      <c r="A17" s="1"/>
      <c r="B17" s="1"/>
      <c r="C17" s="1"/>
      <c r="D17" s="1"/>
    </row>
    <row r="18" spans="1:4" x14ac:dyDescent="0.3">
      <c r="A18" s="20" t="s">
        <v>130</v>
      </c>
      <c r="B18" s="17"/>
      <c r="C18" s="17"/>
      <c r="D18" s="1"/>
    </row>
  </sheetData>
  <mergeCells count="3">
    <mergeCell ref="A1:D1"/>
    <mergeCell ref="A18:C18"/>
    <mergeCell ref="A2:D2"/>
  </mergeCells>
  <pageMargins left="0.75" right="0.75" top="1" bottom="1" header="0.5" footer="0.5"/>
  <pageSetup paperSize="9" scale="8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Notice</vt:lpstr>
      <vt:lpstr>Comparatif</vt:lpstr>
      <vt:lpstr>Calculateur</vt:lpstr>
      <vt:lpstr>Baremes</vt:lpstr>
      <vt:lpstr>Cas 1 PME romande</vt:lpstr>
      <vt:lpstr>Cas 2 LBO France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2026-07-09T14:37:50Z</dcterms:created>
  <dcterms:modified xsi:type="dcterms:W3CDTF">2026-07-09T15:22:21Z</dcterms:modified>
</cp:coreProperties>
</file>