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Hectelion\01_Admin\08_Marketing\11_Publications gratuites\Matériel\48_Dette privee - Private credit\"/>
    </mc:Choice>
  </mc:AlternateContent>
  <xr:revisionPtr revIDLastSave="0" documentId="14_{2AF7862E-7FA4-43AE-BFBD-5A9A0EC931B6}" xr6:coauthVersionLast="47" xr6:coauthVersionMax="47" xr10:uidLastSave="{00000000-0000-0000-0000-000000000000}"/>
  <bookViews>
    <workbookView xWindow="-38508" yWindow="-2280" windowWidth="38616" windowHeight="21096" xr2:uid="{00000000-000D-0000-FFFF-FFFF00000000}"/>
  </bookViews>
  <sheets>
    <sheet name="Notice" sheetId="1" r:id="rId1"/>
    <sheet name="Comparison" sheetId="2" r:id="rId2"/>
    <sheet name="Calculator" sheetId="3" r:id="rId3"/>
    <sheet name="Benchmarks" sheetId="4" r:id="rId4"/>
    <sheet name="Case 1 Swiss SME" sheetId="5" r:id="rId5"/>
    <sheet name="Case 2 French LBO" sheetId="6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B16" i="6"/>
  <c r="B15" i="6"/>
  <c r="B10" i="6"/>
  <c r="B12" i="6" s="1"/>
  <c r="B7" i="6"/>
  <c r="C13" i="5"/>
  <c r="B12" i="5"/>
  <c r="B13" i="5" s="1"/>
  <c r="C11" i="5"/>
  <c r="B11" i="5"/>
  <c r="B10" i="5"/>
  <c r="C13" i="3"/>
  <c r="C11" i="3"/>
  <c r="C10" i="3"/>
  <c r="B10" i="3"/>
  <c r="B11" i="3" s="1"/>
  <c r="B13" i="3" l="1"/>
  <c r="B14" i="3" s="1"/>
  <c r="B12" i="3"/>
  <c r="B11" i="6"/>
</calcChain>
</file>

<file path=xl/sharedStrings.xml><?xml version="1.0" encoding="utf-8"?>
<sst xmlns="http://schemas.openxmlformats.org/spreadsheetml/2006/main" count="153" uniqueCount="130">
  <si>
    <t>Hectelion SA  |  Private credit</t>
  </si>
  <si>
    <t>Financing an SME acquisition when the bank retreats: comparison, calculator, cases</t>
  </si>
  <si>
    <t>Purpose</t>
  </si>
  <si>
    <t>This workbook accompanies Hectelion's publication on private credit. It includes a bank vs private credit comparison, a debt-capacity calculator (leverage, DSCR, ICR) and two figured cases.</t>
  </si>
  <si>
    <t>How to use it</t>
  </si>
  <si>
    <t>Input cells are highlighted in beige. Edit only these cells: the maximum debt, interest, ICR and DSCR recalculate automatically.</t>
  </si>
  <si>
    <t>Swiss 10/20 trap</t>
  </si>
  <si>
    <t>In Switzerland, a debt contracted with more than 10 creditors on identical terms, or more than 20 on differing terms, is recharacterised as a bond and triggers a 35% withholding tax on the interest. Keep a single lender (unitranche) or a club under the thresholds.</t>
  </si>
  <si>
    <t>Disclaimer</t>
  </si>
  <si>
    <t>Educational and illustrative document, constituting neither investment, tax nor legal advice. Figures are assumptions. Hectelion is not FINMA-authorised and does not act on listed companies. Any decision requires an individual analysis.</t>
  </si>
  <si>
    <t>Contact</t>
  </si>
  <si>
    <t>Hectelion SA  -  www.hectelion.com  -  Book a call: https://calendly.com/aristide-ruot-hectelion-dcc/30min?month=2</t>
  </si>
  <si>
    <t>Comparison: bank financing vs private credit</t>
  </si>
  <si>
    <t>Two sources to finance an SME acquisition</t>
  </si>
  <si>
    <t>Criterion</t>
  </si>
  <si>
    <t>Bank financing</t>
  </si>
  <si>
    <t>Private credit</t>
  </si>
  <si>
    <t>Leverage</t>
  </si>
  <si>
    <t>Prudent, often 2.5 to 3x EBITDA</t>
  </si>
  <si>
    <t>Higher, 3.5 to 5x depending on the file</t>
  </si>
  <si>
    <t>Timeline</t>
  </si>
  <si>
    <t>Long, pool and multiple committees</t>
  </si>
  <si>
    <t>Fast, a single decision-maker</t>
  </si>
  <si>
    <t>Repayment</t>
  </si>
  <si>
    <t>Constraining amortisation</t>
  </si>
  <si>
    <t>Often bullet, cash preserved</t>
  </si>
  <si>
    <t>Covenants</t>
  </si>
  <si>
    <t>Standard and tight</t>
  </si>
  <si>
    <t>Negotiated, sometimes lighter, closely watched</t>
  </si>
  <si>
    <t>Cost</t>
  </si>
  <si>
    <t>The cheapest</t>
  </si>
  <si>
    <t>More expensive, price of flexibility and leverage</t>
  </si>
  <si>
    <t>Build-up</t>
  </si>
  <si>
    <t>Renegotiation at each target</t>
  </si>
  <si>
    <t>Dedicated acquisition line (delayed-draw)</t>
  </si>
  <si>
    <t>Lender</t>
  </si>
  <si>
    <t>Deposit bank</t>
  </si>
  <si>
    <t>Asset manager (debt fund)</t>
  </si>
  <si>
    <t>Debt-capacity calculator</t>
  </si>
  <si>
    <t>Leverage, debt service, ICR and DSCR (beige cells = input)</t>
  </si>
  <si>
    <t>Parameter</t>
  </si>
  <si>
    <t>Value</t>
  </si>
  <si>
    <t>Unit / note</t>
  </si>
  <si>
    <t>Normalised EBITDA</t>
  </si>
  <si>
    <t>MCHF / M EUR (input)</t>
  </si>
  <si>
    <t>Target leverage (net debt / EBITDA)</t>
  </si>
  <si>
    <t>x (input)</t>
  </si>
  <si>
    <t>All-in interest rate</t>
  </si>
  <si>
    <t>% (input)</t>
  </si>
  <si>
    <t>Annual amortisation</t>
  </si>
  <si>
    <t>% of debt (input)</t>
  </si>
  <si>
    <t>Free cash flow (FCF)</t>
  </si>
  <si>
    <t>Maximum debt</t>
  </si>
  <si>
    <t>Annual interest</t>
  </si>
  <si>
    <t>ICR (interest coverage)</t>
  </si>
  <si>
    <t>Debt service</t>
  </si>
  <si>
    <t>DSCR (debt-service coverage)</t>
  </si>
  <si>
    <t>Reading: with an EBITDA of 5.0 and a leverage of 4.0x, maximum debt is 20.0; ICR 3.3x and DSCR 1.40x stay above the thresholds.</t>
  </si>
  <si>
    <t>Reference benchmarks</t>
  </si>
  <si>
    <t>Private credit instruments and metrics the fund looks at</t>
  </si>
  <si>
    <t>Private credit toolbox</t>
  </si>
  <si>
    <t>Instrument</t>
  </si>
  <si>
    <t>Characteristic</t>
  </si>
  <si>
    <t>Leverage / indicative cost</t>
  </si>
  <si>
    <t>Unitranche</t>
  </si>
  <si>
    <t>One senior + junior tranche, single lender, bullet</t>
  </si>
  <si>
    <t>3.5 to 5x EBITDA</t>
  </si>
  <si>
    <t>Senior secured debt</t>
  </si>
  <si>
    <t>First rank, security, amortising or bullet</t>
  </si>
  <si>
    <t>Second lien</t>
  </si>
  <si>
    <t>Subordinated in security rank</t>
  </si>
  <si>
    <t>More expensive than senior</t>
  </si>
  <si>
    <t>Mezzanine</t>
  </si>
  <si>
    <t>Subordinated, high coupon + equity kicker</t>
  </si>
  <si>
    <t>High coupon, warrants</t>
  </si>
  <si>
    <t>PIK (payment-in-kind)</t>
  </si>
  <si>
    <t>Capitalised interest, cash preserved</t>
  </si>
  <si>
    <t>Debt that grows</t>
  </si>
  <si>
    <t>Delayed-draw term loan</t>
  </si>
  <si>
    <t>Undrawn tranche for future acquisitions</t>
  </si>
  <si>
    <t>Ticking fee on undrawn</t>
  </si>
  <si>
    <t>The lender's 5 metrics</t>
  </si>
  <si>
    <t>Metric</t>
  </si>
  <si>
    <t>Definition</t>
  </si>
  <si>
    <t>Indicative threshold</t>
  </si>
  <si>
    <t>Net debt / EBITDA</t>
  </si>
  <si>
    <t>3.5 to 5x (private) ; 2.5 to 3x (bank)</t>
  </si>
  <si>
    <t>DSCR</t>
  </si>
  <si>
    <t>FCF / debt service</t>
  </si>
  <si>
    <t>&gt; 1.1 to 1.3x</t>
  </si>
  <si>
    <t>ICR</t>
  </si>
  <si>
    <t>EBITDA / interest</t>
  </si>
  <si>
    <t>&gt; 2x</t>
  </si>
  <si>
    <t>FCCR</t>
  </si>
  <si>
    <t>EBITDA / total fixed charges</t>
  </si>
  <si>
    <t>&gt; 1x, rents included</t>
  </si>
  <si>
    <t>Equity cushion</t>
  </si>
  <si>
    <t>Equity / total financing</t>
  </si>
  <si>
    <t>Pledge of shareholder commitment</t>
  </si>
  <si>
    <t>Case 1: build-up of a French-speaking Swiss SME, 20 MCHF unitranche</t>
  </si>
  <si>
    <t>Acquisition financing by a single fund, outside the 10/20 rule</t>
  </si>
  <si>
    <t>Item</t>
  </si>
  <si>
    <t>MCHF (input)</t>
  </si>
  <si>
    <t>Unitranche (leverage 4.0x)</t>
  </si>
  <si>
    <t>All-in rate</t>
  </si>
  <si>
    <t>Voluntary amortisation</t>
  </si>
  <si>
    <t>Available FCF</t>
  </si>
  <si>
    <t>MCHF = unitranche x rate</t>
  </si>
  <si>
    <t>MCHF = interest + amortisation</t>
  </si>
  <si>
    <t>Single lender through one agreement: outside the rule of ten creditors, no 35% withholding tax.</t>
  </si>
  <si>
    <t>Case 2: LBO of a French industrial SME at 18 M EUR</t>
  </si>
  <si>
    <t>Mixed private credit financing, senior + mezzanine</t>
  </si>
  <si>
    <t>Enterprise value (EV)</t>
  </si>
  <si>
    <t>M EUR (input)</t>
  </si>
  <si>
    <t>EBITDA</t>
  </si>
  <si>
    <t>Entry multiple</t>
  </si>
  <si>
    <t>x = EV / EBITDA</t>
  </si>
  <si>
    <t>Direct senior debt</t>
  </si>
  <si>
    <t>Mezzanine tranche</t>
  </si>
  <si>
    <t>Total debt</t>
  </si>
  <si>
    <t>M EUR = senior + mezzanine</t>
  </si>
  <si>
    <t>Total leverage</t>
  </si>
  <si>
    <t>x = total debt / EBITDA</t>
  </si>
  <si>
    <t>Equity</t>
  </si>
  <si>
    <t>M EUR = EV - total debt</t>
  </si>
  <si>
    <t>Senior rate</t>
  </si>
  <si>
    <t>Mezzanine cash coupon</t>
  </si>
  <si>
    <t>Cash interest</t>
  </si>
  <si>
    <t>M EUR = senior + mezz cash coupon</t>
  </si>
  <si>
    <t>Total leverage 3.67x, equity 7.0 M EUR, ICR 3.2x: more leverage and flexibility than a 2.5x bank offer.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</si>
</sst>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0" x14ac:knownFonts="1">
    <font>
      <sz val="11"/>
      <color theme="1"/>
      <name val="Aptos"/>
      <family val="2"/>
      <scheme val="minor"/>
    </font>
    <font>
      <b/>
      <sz val="16"/>
      <color rgb="FF182E4E"/>
      <name val="Cardo"/>
      <family val="1"/>
    </font>
    <font>
      <sz val="10.5"/>
      <color rgb="FF444444"/>
      <name val="Cardo"/>
      <family val="1"/>
    </font>
    <font>
      <b/>
      <sz val="11"/>
      <color rgb="FF182E4E"/>
      <name val="Cardo"/>
      <family val="1"/>
    </font>
    <font>
      <sz val="10.5"/>
      <color rgb="FF000000"/>
      <name val="Cardo"/>
      <family val="1"/>
    </font>
    <font>
      <b/>
      <sz val="11"/>
      <color rgb="FFFFFFFF"/>
      <name val="Cardo"/>
      <family val="1"/>
    </font>
    <font>
      <b/>
      <sz val="10.5"/>
      <color rgb="FF182E4E"/>
      <name val="Cardo"/>
      <family val="1"/>
    </font>
    <font>
      <sz val="9.5"/>
      <color rgb="FF555555"/>
      <name val="Cardo"/>
      <family val="1"/>
    </font>
    <font>
      <b/>
      <sz val="10.5"/>
      <color rgb="FF000000"/>
      <name val="Cardo"/>
      <family val="1"/>
    </font>
    <font>
      <b/>
      <sz val="11.5"/>
      <color rgb="FF182E4E"/>
      <name val="Cardo"/>
      <family val="1"/>
    </font>
  </fonts>
  <fills count="5">
    <fill>
      <patternFill patternType="none"/>
    </fill>
    <fill>
      <patternFill patternType="gray125"/>
    </fill>
    <fill>
      <patternFill patternType="solid">
        <fgColor rgb="FF182E4E"/>
      </patternFill>
    </fill>
    <fill>
      <patternFill patternType="solid">
        <fgColor rgb="FFF4F6F9"/>
      </patternFill>
    </fill>
    <fill>
      <patternFill patternType="solid">
        <fgColor rgb="FFFFF7E6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4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5" fontId="4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AR Capital - Thème - Template">
  <a:themeElements>
    <a:clrScheme name="AR Capital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82E4E"/>
      </a:accent1>
      <a:accent2>
        <a:srgbClr val="559AED"/>
      </a:accent2>
      <a:accent3>
        <a:srgbClr val="0052BF"/>
      </a:accent3>
      <a:accent4>
        <a:srgbClr val="722A92"/>
      </a:accent4>
      <a:accent5>
        <a:srgbClr val="6FCF9A"/>
      </a:accent5>
      <a:accent6>
        <a:srgbClr val="6EC2E8"/>
      </a:accent6>
      <a:hlink>
        <a:srgbClr val="4D94D8"/>
      </a:hlink>
      <a:folHlink>
        <a:srgbClr val="215E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AR Capital - Thème - Template" id="{365F522F-6B5E-40EF-957C-F6533AC27562}" vid="{E9F54E07-5A84-4DF6-A288-186814657B6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F8"/>
  <sheetViews>
    <sheetView showGridLines="0" tabSelected="1" view="pageBreakPreview" workbookViewId="0">
      <selection sqref="A1:D1"/>
    </sheetView>
  </sheetViews>
  <sheetFormatPr defaultRowHeight="14.4" x14ac:dyDescent="0.3"/>
  <cols>
    <col min="1" max="1" width="21.8984375" customWidth="1"/>
    <col min="2" max="6" width="19.8984375" customWidth="1"/>
  </cols>
  <sheetData>
    <row r="1" spans="1:6" ht="25.95" customHeight="1" x14ac:dyDescent="0.3">
      <c r="A1" s="18" t="s">
        <v>0</v>
      </c>
      <c r="B1" s="17"/>
      <c r="C1" s="17"/>
      <c r="D1" s="17"/>
      <c r="E1" s="1"/>
      <c r="F1" s="1"/>
    </row>
    <row r="2" spans="1:6" x14ac:dyDescent="0.3">
      <c r="A2" s="19" t="s">
        <v>1</v>
      </c>
      <c r="B2" s="17"/>
      <c r="C2" s="17"/>
      <c r="D2" s="17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ht="64.05" customHeight="1" x14ac:dyDescent="0.3">
      <c r="A4" s="2" t="s">
        <v>2</v>
      </c>
      <c r="B4" s="16" t="s">
        <v>3</v>
      </c>
      <c r="C4" s="17"/>
      <c r="D4" s="17"/>
      <c r="E4" s="17"/>
      <c r="F4" s="17"/>
    </row>
    <row r="5" spans="1:6" ht="64.05" customHeight="1" x14ac:dyDescent="0.3">
      <c r="A5" s="2" t="s">
        <v>4</v>
      </c>
      <c r="B5" s="16" t="s">
        <v>5</v>
      </c>
      <c r="C5" s="17"/>
      <c r="D5" s="17"/>
      <c r="E5" s="17"/>
      <c r="F5" s="17"/>
    </row>
    <row r="6" spans="1:6" ht="64.05" customHeight="1" x14ac:dyDescent="0.3">
      <c r="A6" s="2" t="s">
        <v>6</v>
      </c>
      <c r="B6" s="16" t="s">
        <v>7</v>
      </c>
      <c r="C6" s="17"/>
      <c r="D6" s="17"/>
      <c r="E6" s="17"/>
      <c r="F6" s="17"/>
    </row>
    <row r="7" spans="1:6" ht="64.05" customHeight="1" x14ac:dyDescent="0.3">
      <c r="A7" s="2" t="s">
        <v>8</v>
      </c>
      <c r="B7" s="16" t="s">
        <v>9</v>
      </c>
      <c r="C7" s="17"/>
      <c r="D7" s="17"/>
      <c r="E7" s="17"/>
      <c r="F7" s="17"/>
    </row>
    <row r="8" spans="1:6" ht="64.05" customHeight="1" x14ac:dyDescent="0.3">
      <c r="A8" s="2" t="s">
        <v>10</v>
      </c>
      <c r="B8" s="16" t="s">
        <v>11</v>
      </c>
      <c r="C8" s="17"/>
      <c r="D8" s="17"/>
      <c r="E8" s="17"/>
      <c r="F8" s="17"/>
    </row>
  </sheetData>
  <mergeCells count="7">
    <mergeCell ref="B8:F8"/>
    <mergeCell ref="B4:F4"/>
    <mergeCell ref="A1:D1"/>
    <mergeCell ref="B7:F7"/>
    <mergeCell ref="B6:F6"/>
    <mergeCell ref="B5:F5"/>
    <mergeCell ref="A2:D2"/>
  </mergeCells>
  <pageMargins left="0.75" right="0.75" top="1" bottom="1" header="0.5" footer="0.5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D11"/>
  <sheetViews>
    <sheetView showGridLines="0" view="pageBreakPreview" workbookViewId="0">
      <selection sqref="A1:D1"/>
    </sheetView>
  </sheetViews>
  <sheetFormatPr defaultRowHeight="14.4" x14ac:dyDescent="0.3"/>
  <cols>
    <col min="1" max="1" width="19.8984375" customWidth="1"/>
    <col min="2" max="2" width="41.8984375" customWidth="1"/>
    <col min="3" max="3" width="45.8984375" customWidth="1"/>
  </cols>
  <sheetData>
    <row r="1" spans="1:4" ht="25.95" customHeight="1" x14ac:dyDescent="0.3">
      <c r="A1" s="18" t="s">
        <v>12</v>
      </c>
      <c r="B1" s="17"/>
      <c r="C1" s="17"/>
      <c r="D1" s="17"/>
    </row>
    <row r="2" spans="1:4" x14ac:dyDescent="0.3">
      <c r="A2" s="19" t="s">
        <v>13</v>
      </c>
      <c r="B2" s="17"/>
      <c r="C2" s="17"/>
      <c r="D2" s="17"/>
    </row>
    <row r="3" spans="1:4" x14ac:dyDescent="0.3">
      <c r="A3" s="1"/>
      <c r="B3" s="1"/>
      <c r="C3" s="1"/>
      <c r="D3" s="1"/>
    </row>
    <row r="4" spans="1:4" ht="15.6" x14ac:dyDescent="0.3">
      <c r="A4" s="3" t="s">
        <v>14</v>
      </c>
      <c r="B4" s="3" t="s">
        <v>15</v>
      </c>
      <c r="C4" s="3" t="s">
        <v>16</v>
      </c>
      <c r="D4" s="1"/>
    </row>
    <row r="5" spans="1:4" ht="34.049999999999997" customHeight="1" x14ac:dyDescent="0.3">
      <c r="A5" s="4" t="s">
        <v>17</v>
      </c>
      <c r="B5" s="5" t="s">
        <v>18</v>
      </c>
      <c r="C5" s="5" t="s">
        <v>19</v>
      </c>
      <c r="D5" s="1"/>
    </row>
    <row r="6" spans="1:4" ht="34.049999999999997" customHeight="1" x14ac:dyDescent="0.3">
      <c r="A6" s="6" t="s">
        <v>20</v>
      </c>
      <c r="B6" s="7" t="s">
        <v>21</v>
      </c>
      <c r="C6" s="7" t="s">
        <v>22</v>
      </c>
      <c r="D6" s="1"/>
    </row>
    <row r="7" spans="1:4" ht="34.049999999999997" customHeight="1" x14ac:dyDescent="0.3">
      <c r="A7" s="4" t="s">
        <v>23</v>
      </c>
      <c r="B7" s="5" t="s">
        <v>24</v>
      </c>
      <c r="C7" s="5" t="s">
        <v>25</v>
      </c>
      <c r="D7" s="1"/>
    </row>
    <row r="8" spans="1:4" ht="34.049999999999997" customHeight="1" x14ac:dyDescent="0.3">
      <c r="A8" s="6" t="s">
        <v>26</v>
      </c>
      <c r="B8" s="7" t="s">
        <v>27</v>
      </c>
      <c r="C8" s="7" t="s">
        <v>28</v>
      </c>
      <c r="D8" s="1"/>
    </row>
    <row r="9" spans="1:4" ht="34.049999999999997" customHeight="1" x14ac:dyDescent="0.3">
      <c r="A9" s="4" t="s">
        <v>29</v>
      </c>
      <c r="B9" s="5" t="s">
        <v>30</v>
      </c>
      <c r="C9" s="5" t="s">
        <v>31</v>
      </c>
      <c r="D9" s="1"/>
    </row>
    <row r="10" spans="1:4" ht="34.049999999999997" customHeight="1" x14ac:dyDescent="0.3">
      <c r="A10" s="6" t="s">
        <v>32</v>
      </c>
      <c r="B10" s="7" t="s">
        <v>33</v>
      </c>
      <c r="C10" s="7" t="s">
        <v>34</v>
      </c>
      <c r="D10" s="1"/>
    </row>
    <row r="11" spans="1:4" ht="34.049999999999997" customHeight="1" x14ac:dyDescent="0.3">
      <c r="A11" s="4" t="s">
        <v>35</v>
      </c>
      <c r="B11" s="5" t="s">
        <v>36</v>
      </c>
      <c r="C11" s="5" t="s">
        <v>37</v>
      </c>
      <c r="D11" s="1"/>
    </row>
  </sheetData>
  <mergeCells count="2">
    <mergeCell ref="A1:D1"/>
    <mergeCell ref="A2:D2"/>
  </mergeCells>
  <pageMargins left="0.75" right="0.75" top="1" bottom="1" header="0.5" footer="0.5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D16"/>
  <sheetViews>
    <sheetView showGridLines="0" view="pageBreakPreview" workbookViewId="0">
      <selection sqref="A1:D1"/>
    </sheetView>
  </sheetViews>
  <sheetFormatPr defaultRowHeight="14.4" x14ac:dyDescent="0.3"/>
  <cols>
    <col min="1" max="1" width="35.8984375" customWidth="1"/>
    <col min="2" max="2" width="15.8984375" customWidth="1"/>
    <col min="3" max="3" width="39.8984375" customWidth="1"/>
  </cols>
  <sheetData>
    <row r="1" spans="1:4" ht="25.95" customHeight="1" x14ac:dyDescent="0.3">
      <c r="A1" s="18" t="s">
        <v>38</v>
      </c>
      <c r="B1" s="17"/>
      <c r="C1" s="17"/>
      <c r="D1" s="17"/>
    </row>
    <row r="2" spans="1:4" x14ac:dyDescent="0.3">
      <c r="A2" s="19" t="s">
        <v>39</v>
      </c>
      <c r="B2" s="17"/>
      <c r="C2" s="17"/>
      <c r="D2" s="17"/>
    </row>
    <row r="3" spans="1:4" x14ac:dyDescent="0.3">
      <c r="A3" s="1"/>
      <c r="B3" s="1"/>
      <c r="C3" s="1"/>
      <c r="D3" s="1"/>
    </row>
    <row r="4" spans="1:4" ht="15.6" x14ac:dyDescent="0.3">
      <c r="A4" s="3" t="s">
        <v>40</v>
      </c>
      <c r="B4" s="3" t="s">
        <v>41</v>
      </c>
      <c r="C4" s="3" t="s">
        <v>42</v>
      </c>
      <c r="D4" s="1"/>
    </row>
    <row r="5" spans="1:4" ht="15.6" x14ac:dyDescent="0.3">
      <c r="A5" s="8" t="s">
        <v>43</v>
      </c>
      <c r="B5" s="9">
        <v>5</v>
      </c>
      <c r="C5" s="10" t="s">
        <v>44</v>
      </c>
      <c r="D5" s="1"/>
    </row>
    <row r="6" spans="1:4" ht="15.6" x14ac:dyDescent="0.3">
      <c r="A6" s="8" t="s">
        <v>45</v>
      </c>
      <c r="B6" s="9">
        <v>4</v>
      </c>
      <c r="C6" s="10" t="s">
        <v>46</v>
      </c>
      <c r="D6" s="1"/>
    </row>
    <row r="7" spans="1:4" ht="15.6" x14ac:dyDescent="0.3">
      <c r="A7" s="8" t="s">
        <v>47</v>
      </c>
      <c r="B7" s="11">
        <v>7.4999999999999997E-2</v>
      </c>
      <c r="C7" s="10" t="s">
        <v>48</v>
      </c>
      <c r="D7" s="1"/>
    </row>
    <row r="8" spans="1:4" ht="15.6" x14ac:dyDescent="0.3">
      <c r="A8" s="8" t="s">
        <v>49</v>
      </c>
      <c r="B8" s="11">
        <v>0.05</v>
      </c>
      <c r="C8" s="10" t="s">
        <v>50</v>
      </c>
      <c r="D8" s="1"/>
    </row>
    <row r="9" spans="1:4" ht="15.6" x14ac:dyDescent="0.3">
      <c r="A9" s="8" t="s">
        <v>51</v>
      </c>
      <c r="B9" s="9">
        <v>3.5</v>
      </c>
      <c r="C9" s="10" t="s">
        <v>44</v>
      </c>
      <c r="D9" s="1"/>
    </row>
    <row r="10" spans="1:4" ht="15.6" x14ac:dyDescent="0.3">
      <c r="A10" s="12" t="s">
        <v>52</v>
      </c>
      <c r="B10" s="13">
        <f>B5*B6</f>
        <v>20</v>
      </c>
      <c r="C10" s="10" t="e">
        <f>EBITDA x leverage</f>
        <v>#NAME?</v>
      </c>
      <c r="D10" s="1"/>
    </row>
    <row r="11" spans="1:4" ht="15.6" x14ac:dyDescent="0.3">
      <c r="A11" s="8" t="s">
        <v>53</v>
      </c>
      <c r="B11" s="14">
        <f>B10*B7</f>
        <v>1.5</v>
      </c>
      <c r="C11" s="10" t="e">
        <f>debt x rate</f>
        <v>#NAME?</v>
      </c>
      <c r="D11" s="1"/>
    </row>
    <row r="12" spans="1:4" ht="15.6" x14ac:dyDescent="0.3">
      <c r="A12" s="12" t="s">
        <v>54</v>
      </c>
      <c r="B12" s="13">
        <f>B5/B11</f>
        <v>3.3333333333333335</v>
      </c>
      <c r="C12" s="10"/>
      <c r="D12" s="1"/>
    </row>
    <row r="13" spans="1:4" ht="15.6" x14ac:dyDescent="0.3">
      <c r="A13" s="8" t="s">
        <v>55</v>
      </c>
      <c r="B13" s="14">
        <f>B11+B10*B8</f>
        <v>2.5</v>
      </c>
      <c r="C13" s="10" t="e">
        <f>interest + amortisation</f>
        <v>#NAME?</v>
      </c>
      <c r="D13" s="1"/>
    </row>
    <row r="14" spans="1:4" ht="15.6" x14ac:dyDescent="0.3">
      <c r="A14" s="12" t="s">
        <v>56</v>
      </c>
      <c r="B14" s="13">
        <f>B9/B13</f>
        <v>1.4</v>
      </c>
      <c r="C14" s="10"/>
      <c r="D14" s="1"/>
    </row>
    <row r="15" spans="1:4" x14ac:dyDescent="0.3">
      <c r="A15" s="1"/>
      <c r="B15" s="1"/>
      <c r="C15" s="1"/>
      <c r="D15" s="1"/>
    </row>
    <row r="16" spans="1:4" x14ac:dyDescent="0.3">
      <c r="A16" s="20" t="s">
        <v>57</v>
      </c>
      <c r="B16" s="17"/>
      <c r="C16" s="17"/>
      <c r="D16" s="1"/>
    </row>
  </sheetData>
  <mergeCells count="3">
    <mergeCell ref="A1:D1"/>
    <mergeCell ref="A16:C16"/>
    <mergeCell ref="A2:D2"/>
  </mergeCells>
  <pageMargins left="0.75" right="0.75" top="1" bottom="1" header="0.5" footer="0.5"/>
  <pageSetup paperSize="9" scale="8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D19"/>
  <sheetViews>
    <sheetView showGridLines="0" view="pageBreakPreview" workbookViewId="0">
      <selection sqref="A1:D1"/>
    </sheetView>
  </sheetViews>
  <sheetFormatPr defaultRowHeight="14.4" x14ac:dyDescent="0.3"/>
  <cols>
    <col min="1" max="1" width="25.8984375" customWidth="1"/>
    <col min="2" max="2" width="39.8984375" customWidth="1"/>
    <col min="3" max="3" width="37.8984375" customWidth="1"/>
  </cols>
  <sheetData>
    <row r="1" spans="1:4" ht="25.95" customHeight="1" x14ac:dyDescent="0.3">
      <c r="A1" s="18" t="s">
        <v>58</v>
      </c>
      <c r="B1" s="17"/>
      <c r="C1" s="17"/>
      <c r="D1" s="17"/>
    </row>
    <row r="2" spans="1:4" x14ac:dyDescent="0.3">
      <c r="A2" s="19" t="s">
        <v>59</v>
      </c>
      <c r="B2" s="17"/>
      <c r="C2" s="17"/>
      <c r="D2" s="17"/>
    </row>
    <row r="3" spans="1:4" x14ac:dyDescent="0.3">
      <c r="A3" s="1"/>
      <c r="B3" s="1"/>
      <c r="C3" s="1"/>
      <c r="D3" s="1"/>
    </row>
    <row r="4" spans="1:4" ht="16.2" x14ac:dyDescent="0.3">
      <c r="A4" s="15" t="s">
        <v>60</v>
      </c>
      <c r="B4" s="1"/>
      <c r="C4" s="1"/>
      <c r="D4" s="1"/>
    </row>
    <row r="5" spans="1:4" ht="15.6" x14ac:dyDescent="0.3">
      <c r="A5" s="3" t="s">
        <v>61</v>
      </c>
      <c r="B5" s="3" t="s">
        <v>62</v>
      </c>
      <c r="C5" s="3" t="s">
        <v>63</v>
      </c>
      <c r="D5" s="1"/>
    </row>
    <row r="6" spans="1:4" ht="28.05" customHeight="1" x14ac:dyDescent="0.3">
      <c r="A6" s="4" t="s">
        <v>64</v>
      </c>
      <c r="B6" s="5" t="s">
        <v>65</v>
      </c>
      <c r="C6" s="5" t="s">
        <v>66</v>
      </c>
      <c r="D6" s="1"/>
    </row>
    <row r="7" spans="1:4" ht="28.05" customHeight="1" x14ac:dyDescent="0.3">
      <c r="A7" s="6" t="s">
        <v>67</v>
      </c>
      <c r="B7" s="7" t="s">
        <v>68</v>
      </c>
      <c r="C7" s="7" t="s">
        <v>30</v>
      </c>
      <c r="D7" s="1"/>
    </row>
    <row r="8" spans="1:4" ht="28.05" customHeight="1" x14ac:dyDescent="0.3">
      <c r="A8" s="4" t="s">
        <v>69</v>
      </c>
      <c r="B8" s="5" t="s">
        <v>70</v>
      </c>
      <c r="C8" s="5" t="s">
        <v>71</v>
      </c>
      <c r="D8" s="1"/>
    </row>
    <row r="9" spans="1:4" ht="28.05" customHeight="1" x14ac:dyDescent="0.3">
      <c r="A9" s="6" t="s">
        <v>72</v>
      </c>
      <c r="B9" s="7" t="s">
        <v>73</v>
      </c>
      <c r="C9" s="7" t="s">
        <v>74</v>
      </c>
      <c r="D9" s="1"/>
    </row>
    <row r="10" spans="1:4" ht="28.05" customHeight="1" x14ac:dyDescent="0.3">
      <c r="A10" s="4" t="s">
        <v>75</v>
      </c>
      <c r="B10" s="5" t="s">
        <v>76</v>
      </c>
      <c r="C10" s="5" t="s">
        <v>77</v>
      </c>
      <c r="D10" s="1"/>
    </row>
    <row r="11" spans="1:4" ht="28.05" customHeight="1" x14ac:dyDescent="0.3">
      <c r="A11" s="6" t="s">
        <v>78</v>
      </c>
      <c r="B11" s="7" t="s">
        <v>79</v>
      </c>
      <c r="C11" s="7" t="s">
        <v>80</v>
      </c>
      <c r="D11" s="1"/>
    </row>
    <row r="12" spans="1:4" x14ac:dyDescent="0.3">
      <c r="A12" s="1"/>
      <c r="B12" s="1"/>
      <c r="C12" s="1"/>
      <c r="D12" s="1"/>
    </row>
    <row r="13" spans="1:4" ht="16.2" x14ac:dyDescent="0.3">
      <c r="A13" s="15" t="s">
        <v>81</v>
      </c>
      <c r="B13" s="1"/>
      <c r="C13" s="1"/>
      <c r="D13" s="1"/>
    </row>
    <row r="14" spans="1:4" ht="15.6" x14ac:dyDescent="0.3">
      <c r="A14" s="3" t="s">
        <v>82</v>
      </c>
      <c r="B14" s="3" t="s">
        <v>83</v>
      </c>
      <c r="C14" s="3" t="s">
        <v>84</v>
      </c>
      <c r="D14" s="1"/>
    </row>
    <row r="15" spans="1:4" ht="25.95" customHeight="1" x14ac:dyDescent="0.3">
      <c r="A15" s="4" t="s">
        <v>17</v>
      </c>
      <c r="B15" s="5" t="s">
        <v>85</v>
      </c>
      <c r="C15" s="5" t="s">
        <v>86</v>
      </c>
      <c r="D15" s="1"/>
    </row>
    <row r="16" spans="1:4" ht="25.95" customHeight="1" x14ac:dyDescent="0.3">
      <c r="A16" s="6" t="s">
        <v>87</v>
      </c>
      <c r="B16" s="7" t="s">
        <v>88</v>
      </c>
      <c r="C16" s="7" t="s">
        <v>89</v>
      </c>
      <c r="D16" s="1"/>
    </row>
    <row r="17" spans="1:4" ht="25.95" customHeight="1" x14ac:dyDescent="0.3">
      <c r="A17" s="4" t="s">
        <v>90</v>
      </c>
      <c r="B17" s="5" t="s">
        <v>91</v>
      </c>
      <c r="C17" s="5" t="s">
        <v>92</v>
      </c>
      <c r="D17" s="1"/>
    </row>
    <row r="18" spans="1:4" ht="25.95" customHeight="1" x14ac:dyDescent="0.3">
      <c r="A18" s="6" t="s">
        <v>93</v>
      </c>
      <c r="B18" s="7" t="s">
        <v>94</v>
      </c>
      <c r="C18" s="7" t="s">
        <v>95</v>
      </c>
      <c r="D18" s="1"/>
    </row>
    <row r="19" spans="1:4" ht="25.95" customHeight="1" x14ac:dyDescent="0.3">
      <c r="A19" s="4" t="s">
        <v>96</v>
      </c>
      <c r="B19" s="5" t="s">
        <v>97</v>
      </c>
      <c r="C19" s="5" t="s">
        <v>98</v>
      </c>
      <c r="D19" s="1"/>
    </row>
  </sheetData>
  <mergeCells count="2">
    <mergeCell ref="A1:D1"/>
    <mergeCell ref="A2:D2"/>
  </mergeCells>
  <pageMargins left="0.75" right="0.75" top="1" bottom="1" header="0.5" footer="0.5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D15"/>
  <sheetViews>
    <sheetView showGridLines="0" view="pageBreakPreview" workbookViewId="0">
      <selection sqref="A1:D1"/>
    </sheetView>
  </sheetViews>
  <sheetFormatPr defaultRowHeight="14.4" x14ac:dyDescent="0.3"/>
  <cols>
    <col min="1" max="1" width="29.8984375" customWidth="1"/>
    <col min="2" max="2" width="15.8984375" customWidth="1"/>
    <col min="3" max="3" width="37.8984375" customWidth="1"/>
  </cols>
  <sheetData>
    <row r="1" spans="1:4" ht="25.95" customHeight="1" x14ac:dyDescent="0.3">
      <c r="A1" s="18" t="s">
        <v>99</v>
      </c>
      <c r="B1" s="17"/>
      <c r="C1" s="17"/>
      <c r="D1" s="17"/>
    </row>
    <row r="2" spans="1:4" x14ac:dyDescent="0.3">
      <c r="A2" s="19" t="s">
        <v>100</v>
      </c>
      <c r="B2" s="17"/>
      <c r="C2" s="17"/>
      <c r="D2" s="17"/>
    </row>
    <row r="3" spans="1:4" x14ac:dyDescent="0.3">
      <c r="A3" s="1"/>
      <c r="B3" s="1"/>
      <c r="C3" s="1"/>
      <c r="D3" s="1"/>
    </row>
    <row r="4" spans="1:4" ht="15.6" x14ac:dyDescent="0.3">
      <c r="A4" s="3" t="s">
        <v>101</v>
      </c>
      <c r="B4" s="3" t="s">
        <v>41</v>
      </c>
      <c r="C4" s="3" t="s">
        <v>42</v>
      </c>
      <c r="D4" s="1"/>
    </row>
    <row r="5" spans="1:4" ht="15.6" x14ac:dyDescent="0.3">
      <c r="A5" s="8" t="s">
        <v>43</v>
      </c>
      <c r="B5" s="9">
        <v>5</v>
      </c>
      <c r="C5" s="10" t="s">
        <v>102</v>
      </c>
      <c r="D5" s="1"/>
    </row>
    <row r="6" spans="1:4" ht="15.6" x14ac:dyDescent="0.3">
      <c r="A6" s="8" t="s">
        <v>103</v>
      </c>
      <c r="B6" s="9">
        <v>20</v>
      </c>
      <c r="C6" s="10" t="s">
        <v>102</v>
      </c>
      <c r="D6" s="1"/>
    </row>
    <row r="7" spans="1:4" ht="15.6" x14ac:dyDescent="0.3">
      <c r="A7" s="8" t="s">
        <v>104</v>
      </c>
      <c r="B7" s="11">
        <v>7.4999999999999997E-2</v>
      </c>
      <c r="C7" s="10" t="s">
        <v>48</v>
      </c>
      <c r="D7" s="1"/>
    </row>
    <row r="8" spans="1:4" ht="15.6" x14ac:dyDescent="0.3">
      <c r="A8" s="8" t="s">
        <v>105</v>
      </c>
      <c r="B8" s="9">
        <v>1</v>
      </c>
      <c r="C8" s="10" t="s">
        <v>102</v>
      </c>
      <c r="D8" s="1"/>
    </row>
    <row r="9" spans="1:4" ht="15.6" x14ac:dyDescent="0.3">
      <c r="A9" s="8" t="s">
        <v>106</v>
      </c>
      <c r="B9" s="9">
        <v>3.5</v>
      </c>
      <c r="C9" s="10" t="s">
        <v>102</v>
      </c>
      <c r="D9" s="1"/>
    </row>
    <row r="10" spans="1:4" ht="15.6" x14ac:dyDescent="0.3">
      <c r="A10" s="8" t="s">
        <v>53</v>
      </c>
      <c r="B10" s="14">
        <f>B6*B7</f>
        <v>1.5</v>
      </c>
      <c r="C10" s="10" t="s">
        <v>107</v>
      </c>
      <c r="D10" s="1"/>
    </row>
    <row r="11" spans="1:4" ht="15.6" x14ac:dyDescent="0.3">
      <c r="A11" s="12" t="s">
        <v>90</v>
      </c>
      <c r="B11" s="13">
        <f>B5/B10</f>
        <v>3.3333333333333335</v>
      </c>
      <c r="C11" s="10" t="e">
        <f>EBITDA / interest</f>
        <v>#NAME?</v>
      </c>
      <c r="D11" s="1"/>
    </row>
    <row r="12" spans="1:4" ht="15.6" x14ac:dyDescent="0.3">
      <c r="A12" s="8" t="s">
        <v>55</v>
      </c>
      <c r="B12" s="14">
        <f>B10+B8</f>
        <v>2.5</v>
      </c>
      <c r="C12" s="10" t="s">
        <v>108</v>
      </c>
      <c r="D12" s="1"/>
    </row>
    <row r="13" spans="1:4" ht="15.6" x14ac:dyDescent="0.3">
      <c r="A13" s="12" t="s">
        <v>87</v>
      </c>
      <c r="B13" s="13">
        <f>B9/B12</f>
        <v>1.4</v>
      </c>
      <c r="C13" s="10" t="e">
        <f>FCF / service</f>
        <v>#NAME?</v>
      </c>
      <c r="D13" s="1"/>
    </row>
    <row r="14" spans="1:4" x14ac:dyDescent="0.3">
      <c r="A14" s="1"/>
      <c r="B14" s="1"/>
      <c r="C14" s="1"/>
      <c r="D14" s="1"/>
    </row>
    <row r="15" spans="1:4" x14ac:dyDescent="0.3">
      <c r="A15" s="20" t="s">
        <v>109</v>
      </c>
      <c r="B15" s="17"/>
      <c r="C15" s="17"/>
      <c r="D15" s="1"/>
    </row>
  </sheetData>
  <mergeCells count="3">
    <mergeCell ref="A15:C15"/>
    <mergeCell ref="A1:D1"/>
    <mergeCell ref="A2:D2"/>
  </mergeCells>
  <pageMargins left="0.75" right="0.75" top="1" bottom="1" header="0.5" footer="0.5"/>
  <pageSetup paperSize="9" scale="8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1:D18"/>
  <sheetViews>
    <sheetView showGridLines="0" view="pageBreakPreview" workbookViewId="0">
      <selection activeCell="E1" sqref="E1"/>
    </sheetView>
  </sheetViews>
  <sheetFormatPr defaultRowHeight="14.4" x14ac:dyDescent="0.3"/>
  <cols>
    <col min="1" max="1" width="29.8984375" customWidth="1"/>
    <col min="2" max="2" width="15.8984375" customWidth="1"/>
    <col min="3" max="3" width="39.8984375" customWidth="1"/>
  </cols>
  <sheetData>
    <row r="1" spans="1:4" ht="25.95" customHeight="1" x14ac:dyDescent="0.3">
      <c r="A1" s="18" t="s">
        <v>110</v>
      </c>
      <c r="B1" s="17"/>
      <c r="C1" s="17"/>
      <c r="D1" s="17"/>
    </row>
    <row r="2" spans="1:4" x14ac:dyDescent="0.3">
      <c r="A2" s="19" t="s">
        <v>111</v>
      </c>
      <c r="B2" s="17"/>
      <c r="C2" s="17"/>
      <c r="D2" s="17"/>
    </row>
    <row r="3" spans="1:4" x14ac:dyDescent="0.3">
      <c r="A3" s="1"/>
      <c r="B3" s="1"/>
      <c r="C3" s="1"/>
      <c r="D3" s="1"/>
    </row>
    <row r="4" spans="1:4" ht="15.6" x14ac:dyDescent="0.3">
      <c r="A4" s="3" t="s">
        <v>101</v>
      </c>
      <c r="B4" s="3" t="s">
        <v>41</v>
      </c>
      <c r="C4" s="3" t="s">
        <v>42</v>
      </c>
      <c r="D4" s="1"/>
    </row>
    <row r="5" spans="1:4" ht="15.6" x14ac:dyDescent="0.3">
      <c r="A5" s="8" t="s">
        <v>112</v>
      </c>
      <c r="B5" s="9">
        <v>18</v>
      </c>
      <c r="C5" s="10" t="s">
        <v>113</v>
      </c>
      <c r="D5" s="1"/>
    </row>
    <row r="6" spans="1:4" ht="15.6" x14ac:dyDescent="0.3">
      <c r="A6" s="8" t="s">
        <v>114</v>
      </c>
      <c r="B6" s="9">
        <v>3</v>
      </c>
      <c r="C6" s="10" t="s">
        <v>113</v>
      </c>
      <c r="D6" s="1"/>
    </row>
    <row r="7" spans="1:4" ht="15.6" x14ac:dyDescent="0.3">
      <c r="A7" s="8" t="s">
        <v>115</v>
      </c>
      <c r="B7" s="14">
        <f>B5/B6</f>
        <v>6</v>
      </c>
      <c r="C7" s="10" t="s">
        <v>116</v>
      </c>
      <c r="D7" s="1"/>
    </row>
    <row r="8" spans="1:4" ht="15.6" x14ac:dyDescent="0.3">
      <c r="A8" s="8" t="s">
        <v>117</v>
      </c>
      <c r="B8" s="9">
        <v>9</v>
      </c>
      <c r="C8" s="10" t="s">
        <v>113</v>
      </c>
      <c r="D8" s="1"/>
    </row>
    <row r="9" spans="1:4" ht="15.6" x14ac:dyDescent="0.3">
      <c r="A9" s="8" t="s">
        <v>118</v>
      </c>
      <c r="B9" s="9">
        <v>2</v>
      </c>
      <c r="C9" s="10" t="s">
        <v>113</v>
      </c>
      <c r="D9" s="1"/>
    </row>
    <row r="10" spans="1:4" ht="15.6" x14ac:dyDescent="0.3">
      <c r="A10" s="12" t="s">
        <v>119</v>
      </c>
      <c r="B10" s="13">
        <f>B8+B9</f>
        <v>11</v>
      </c>
      <c r="C10" s="10" t="s">
        <v>120</v>
      </c>
      <c r="D10" s="1"/>
    </row>
    <row r="11" spans="1:4" ht="15.6" x14ac:dyDescent="0.3">
      <c r="A11" s="12" t="s">
        <v>121</v>
      </c>
      <c r="B11" s="13">
        <f>B10/B6</f>
        <v>3.6666666666666665</v>
      </c>
      <c r="C11" s="10" t="s">
        <v>122</v>
      </c>
      <c r="D11" s="1"/>
    </row>
    <row r="12" spans="1:4" ht="15.6" x14ac:dyDescent="0.3">
      <c r="A12" s="12" t="s">
        <v>123</v>
      </c>
      <c r="B12" s="13">
        <f>B5-B10</f>
        <v>7</v>
      </c>
      <c r="C12" s="10" t="s">
        <v>124</v>
      </c>
      <c r="D12" s="1"/>
    </row>
    <row r="13" spans="1:4" ht="15.6" x14ac:dyDescent="0.3">
      <c r="A13" s="8" t="s">
        <v>125</v>
      </c>
      <c r="B13" s="11">
        <v>8.5000000000000006E-2</v>
      </c>
      <c r="C13" s="10" t="s">
        <v>48</v>
      </c>
      <c r="D13" s="1"/>
    </row>
    <row r="14" spans="1:4" ht="15.6" x14ac:dyDescent="0.3">
      <c r="A14" s="8" t="s">
        <v>126</v>
      </c>
      <c r="B14" s="11">
        <v>0.08</v>
      </c>
      <c r="C14" s="10" t="s">
        <v>48</v>
      </c>
      <c r="D14" s="1"/>
    </row>
    <row r="15" spans="1:4" ht="15.6" x14ac:dyDescent="0.3">
      <c r="A15" s="8" t="s">
        <v>127</v>
      </c>
      <c r="B15" s="14">
        <f>B8*B13+B9*B14</f>
        <v>0.92500000000000004</v>
      </c>
      <c r="C15" s="10" t="s">
        <v>128</v>
      </c>
      <c r="D15" s="1"/>
    </row>
    <row r="16" spans="1:4" ht="15.6" x14ac:dyDescent="0.3">
      <c r="A16" s="12" t="s">
        <v>90</v>
      </c>
      <c r="B16" s="13">
        <f>B6/B15</f>
        <v>3.243243243243243</v>
      </c>
      <c r="C16" s="10" t="e">
        <f>EBITDA / cash interest</f>
        <v>#NAME?</v>
      </c>
      <c r="D16" s="1"/>
    </row>
    <row r="17" spans="1:4" x14ac:dyDescent="0.3">
      <c r="A17" s="1"/>
      <c r="B17" s="1"/>
      <c r="C17" s="1"/>
      <c r="D17" s="1"/>
    </row>
    <row r="18" spans="1:4" x14ac:dyDescent="0.3">
      <c r="A18" s="20" t="s">
        <v>129</v>
      </c>
      <c r="B18" s="17"/>
      <c r="C18" s="17"/>
      <c r="D18" s="1"/>
    </row>
  </sheetData>
  <mergeCells count="3">
    <mergeCell ref="A1:D1"/>
    <mergeCell ref="A18:C18"/>
    <mergeCell ref="A2:D2"/>
  </mergeCells>
  <pageMargins left="0.75" right="0.75" top="1" bottom="1" header="0.5" footer="0.5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Notice</vt:lpstr>
      <vt:lpstr>Comparison</vt:lpstr>
      <vt:lpstr>Calculator</vt:lpstr>
      <vt:lpstr>Benchmarks</vt:lpstr>
      <vt:lpstr>Case 1 Swiss SME</vt:lpstr>
      <vt:lpstr>Case 2 French LBO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Aristide Ruot</cp:lastModifiedBy>
  <dcterms:created xsi:type="dcterms:W3CDTF">2026-07-09T14:37:51Z</dcterms:created>
  <dcterms:modified xsi:type="dcterms:W3CDTF">2026-07-09T15:23:41Z</dcterms:modified>
</cp:coreProperties>
</file>