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Hectelion\01_Admin\08_Marketing\11_Publications gratuites\Matériel\53_Fonds-de-commerce\"/>
    </mc:Choice>
  </mc:AlternateContent>
  <xr:revisionPtr revIDLastSave="0" documentId="13_ncr:1_{311C580B-80CA-43E3-A0FA-B14785808C0A}" xr6:coauthVersionLast="47" xr6:coauthVersionMax="47" xr10:uidLastSave="{00000000-0000-0000-0000-000000000000}"/>
  <bookViews>
    <workbookView xWindow="-38508" yWindow="-2280" windowWidth="38616" windowHeight="21096" activeTab="1" xr2:uid="{00000000-000D-0000-FFFF-FFFF00000000}"/>
  </bookViews>
  <sheets>
    <sheet name="Engine" sheetId="1" state="hidden" r:id="rId1"/>
    <sheet name="Notice" sheetId="2" r:id="rId2"/>
    <sheet name="Calculator" sheetId="3" r:id="rId3"/>
    <sheet name="Benchmarks" sheetId="4" r:id="rId4"/>
    <sheet name="Case 1 - Lyon restaurant" sheetId="5" r:id="rId5"/>
    <sheet name="Case 2 - Swiss services" sheetId="6" r:id="rId6"/>
  </sheets>
  <definedNames>
    <definedName name="_xlnm.Print_Area" localSheetId="3">Benchmarks!$A$1:$D$21</definedName>
    <definedName name="_xlnm.Print_Area" localSheetId="2">Calculator!$A$1:$D$32</definedName>
    <definedName name="_xlnm.Print_Area" localSheetId="4">'Case 1 - Lyon restaurant'!$A$1:$C$18</definedName>
    <definedName name="_xlnm.Print_Area" localSheetId="5">'Case 2 - Swiss services'!$A$1:$C$14</definedName>
    <definedName name="_xlnm.Print_Area" localSheetId="1">Notice!$A$1:$C$12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3" l="1"/>
  <c r="B18" i="3"/>
  <c r="B14" i="3"/>
  <c r="B30" i="3" s="1"/>
  <c r="B13" i="3"/>
  <c r="B12" i="3"/>
  <c r="B17" i="3" l="1"/>
  <c r="B20" i="3" s="1"/>
  <c r="B23" i="3"/>
  <c r="B25" i="3" l="1"/>
  <c r="B27" i="3" s="1"/>
  <c r="B24" i="3"/>
  <c r="B26" i="3" l="1"/>
</calcChain>
</file>

<file path=xl/sharedStrings.xml><?xml version="1.0" encoding="utf-8"?>
<sst xmlns="http://schemas.openxmlformats.org/spreadsheetml/2006/main" count="119" uniqueCount="110">
  <si>
    <t>Hectelion  |  Business goodwill or shares: buyout calculator</t>
  </si>
  <si>
    <t>Purpose</t>
  </si>
  <si>
    <t>Compare a buyout as an asset deal (business goodwill) and as a share deal (shares): value, registration duties, bridge to equity value, seller's capital gains exemption.</t>
  </si>
  <si>
    <t>How to use</t>
  </si>
  <si>
    <t>Fill in only the beige cells of the Calculator tab. Results compute automatically. The Case 1 and Case 2 tabs are worked examples.</t>
  </si>
  <si>
    <t>Scope</t>
  </si>
  <si>
    <t>Indicative France-Switzerland tool. Usage benchmarks give a range, never a firm value: location, the lease right and the customer base remain decisive.</t>
  </si>
  <si>
    <t>Disclaimer</t>
  </si>
  <si>
    <t>This file is neither tax advice, nor a formal valuation, nor an investment recommendation. Hectelion is not FINMA-authorised and does not act on listed transactions. Every situation must be validated with your advisers.</t>
  </si>
  <si>
    <t>Contact</t>
  </si>
  <si>
    <t>Hectelion SA  |  www.hectelion.com  |  Book a call: calendly.com/aristide-ruot-hectelion-dcc/30min</t>
  </si>
  <si>
    <t>Parameter</t>
  </si>
  <si>
    <t>Value</t>
  </si>
  <si>
    <t>threshold1</t>
  </si>
  <si>
    <t>threshold2</t>
  </si>
  <si>
    <t>rate2</t>
  </si>
  <si>
    <t>rate3</t>
  </si>
  <si>
    <t>share_allowance</t>
  </si>
  <si>
    <t>share_rate</t>
  </si>
  <si>
    <t>exo_full</t>
  </si>
  <si>
    <t>exo_none</t>
  </si>
  <si>
    <t>Calculator: business goodwill (asset deal) vs shares (share deal)</t>
  </si>
  <si>
    <t>1. Inputs (beige cells)</t>
  </si>
  <si>
    <t>Annual turnover including tax</t>
  </si>
  <si>
    <t>Restated EBITDA</t>
  </si>
  <si>
    <t>Benchmark coefficient (% of turnover incl. tax)</t>
  </si>
  <si>
    <t>Sector range: see Benchmarks tab</t>
  </si>
  <si>
    <t>EBITDA multiple</t>
  </si>
  <si>
    <t>Available cash</t>
  </si>
  <si>
    <t>Net financial debt</t>
  </si>
  <si>
    <t>Share of shares sold</t>
  </si>
  <si>
    <t>100% = full sale</t>
  </si>
  <si>
    <t>2. Value of the business goodwill</t>
  </si>
  <si>
    <t>Value by the turnover method</t>
  </si>
  <si>
    <t>Value by the profitability method (EBITDA)</t>
  </si>
  <si>
    <t>Retained goodwill value (average of the two)</t>
  </si>
  <si>
    <t>3. Bridge to equity value</t>
  </si>
  <si>
    <t>Enterprise value (= retained goodwill value)</t>
  </si>
  <si>
    <t>+ Available cash</t>
  </si>
  <si>
    <t>- Net financial debt</t>
  </si>
  <si>
    <t>Equity value (shares)</t>
  </si>
  <si>
    <t>4. Registration duties and buyer cost</t>
  </si>
  <si>
    <t>ASSET DEAL registration duties (art. 719 FTC)</t>
  </si>
  <si>
    <t>0% / 3% / 5% by band</t>
  </si>
  <si>
    <t>ASSET DEAL total buyer cost</t>
  </si>
  <si>
    <t>SHARE DEAL share transfer duties (art. 726 FTC)</t>
  </si>
  <si>
    <t>3% after a 23,000 EUR allowance (SARL units)</t>
  </si>
  <si>
    <t>SHARE DEAL total buyer cost</t>
  </si>
  <si>
    <t>Duties gap (asset - share)</t>
  </si>
  <si>
    <t>5. Seller capital gains exemption (France, art. 238 quindecies FTC)</t>
  </si>
  <si>
    <t>Capital gains exemption rate (by value of assets sold)</t>
  </si>
  <si>
    <t>Full if &lt;= 500,000 EUR, sliding to 1,000,000 EUR, none above</t>
  </si>
  <si>
    <t>Note: art. 151 septies (revenue) and 151 septies A (retirement) may also apply</t>
  </si>
  <si>
    <t>Cumulative conditions, validate with a tax adviser</t>
  </si>
  <si>
    <t>Indicative benchmarks and tax parameters</t>
  </si>
  <si>
    <t>Usage benchmarks by activity (% of turnover incl. tax)</t>
  </si>
  <si>
    <t>Traditional restaurant</t>
  </si>
  <si>
    <t>70 to 95%</t>
  </si>
  <si>
    <t>Bakery, pastry</t>
  </si>
  <si>
    <t>60 to 90%</t>
  </si>
  <si>
    <t>Retail pharmacy</t>
  </si>
  <si>
    <t>80 to 100% and above</t>
  </si>
  <si>
    <t>Hair salon, beauty</t>
  </si>
  <si>
    <t>40 to 90%</t>
  </si>
  <si>
    <t>Hospitality</t>
  </si>
  <si>
    <t>mainly EBITDA multiple</t>
  </si>
  <si>
    <t>Non-food retail</t>
  </si>
  <si>
    <t>30 to 50%</t>
  </si>
  <si>
    <t>Registration duties on a fonds de commerce sale (art. 719 FTC)</t>
  </si>
  <si>
    <t>Up to 23,000 EUR</t>
  </si>
  <si>
    <t>0%</t>
  </si>
  <si>
    <t>From 23,000 to 200,000 EUR</t>
  </si>
  <si>
    <t>3%</t>
  </si>
  <si>
    <t>Above 200,000 EUR</t>
  </si>
  <si>
    <t>5%</t>
  </si>
  <si>
    <t>Additional references</t>
  </si>
  <si>
    <t>Sale of SARL units (art. 726 FTC)</t>
  </si>
  <si>
    <t>3% after 23,000 EUR allowance</t>
  </si>
  <si>
    <t>Capital gains exemption (art. 238 quindecies)</t>
  </si>
  <si>
    <t>full &lt;= 500,000, sliding to 1,000,000</t>
  </si>
  <si>
    <t>Switzerland: transfer of assets and liabilities</t>
  </si>
  <si>
    <t>art. 181 CO, 3 year joint liability</t>
  </si>
  <si>
    <t>Switzerland: VAT on business transfer</t>
  </si>
  <si>
    <t>art. 38 VAT Act, notification procedure, form 764</t>
  </si>
  <si>
    <t>Switzerland: private capital gain on shares</t>
  </si>
  <si>
    <t>in principle tax-exempt, IPL reservation</t>
  </si>
  <si>
    <t>Case 1: buying a restaurant fonds de commerce in Lyon (450,000 EUR)</t>
  </si>
  <si>
    <t>Inputs</t>
  </si>
  <si>
    <t>Annual turnover incl. tax</t>
  </si>
  <si>
    <t>Benchmark coefficient (90% of turnover)</t>
  </si>
  <si>
    <t>Results</t>
  </si>
  <si>
    <t>Goodwill value by turnover</t>
  </si>
  <si>
    <t>Goodwill value by EBITDA</t>
  </si>
  <si>
    <t>Retained goodwill value</t>
  </si>
  <si>
    <t>ASSET registration duties (art. 719)</t>
  </si>
  <si>
    <t>Equity value (450 + 60 - 110)</t>
  </si>
  <si>
    <t>SHARE transfer duties (3% after allowance)</t>
  </si>
  <si>
    <t>Reading</t>
  </si>
  <si>
    <t>The share deal is cheaper in duties but transfers the past: an asset and liability warranty is indispensable.</t>
  </si>
  <si>
    <t>Case 2: business handover of a Swiss services SME (CHF 1.2m)</t>
  </si>
  <si>
    <t>Enterprise value (240 x 5)</t>
  </si>
  <si>
    <t>Equity value (1,200 - 300)</t>
  </si>
  <si>
    <t>Swiss specifics</t>
  </si>
  <si>
    <t>Transfer of assets and liabilities</t>
  </si>
  <si>
    <t>art. 181 CO</t>
  </si>
  <si>
    <t>Former debtor joint liability</t>
  </si>
  <si>
    <t>3 years</t>
  </si>
  <si>
    <t>VAT (business transfer between taxable persons)</t>
  </si>
  <si>
    <t>art. 38 VAT Act, form 764</t>
  </si>
  <si>
    <t>Asset deal: taxable liquidation profit; share deal: private capital gain in principle exempt (IPL reservation).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</si>
</sst>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&quot; EUR&quot;"/>
    <numFmt numFmtId="165" formatCode="0.0%"/>
    <numFmt numFmtId="166" formatCode="0.0&quot; x&quot;"/>
    <numFmt numFmtId="167" formatCode="#,##0&quot; CHF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rdo"/>
      <family val="1"/>
    </font>
    <font>
      <b/>
      <sz val="11"/>
      <color rgb="FFFFFFFF"/>
      <name val="Cardo"/>
      <family val="1"/>
    </font>
    <font>
      <sz val="11"/>
      <name val="Cardo"/>
      <family val="1"/>
    </font>
    <font>
      <sz val="11"/>
      <color rgb="FF000000"/>
      <name val="Cardo"/>
      <family val="1"/>
    </font>
    <font>
      <i/>
      <sz val="9"/>
      <color rgb="FF7F7F7F"/>
      <name val="Cardo"/>
      <family val="1"/>
    </font>
    <font>
      <b/>
      <sz val="11"/>
      <name val="Cardo"/>
      <family val="1"/>
    </font>
    <font>
      <b/>
      <sz val="11"/>
      <color rgb="FF182E4E"/>
      <name val="Cardo"/>
      <family val="1"/>
    </font>
  </fonts>
  <fills count="6">
    <fill>
      <patternFill patternType="none"/>
    </fill>
    <fill>
      <patternFill patternType="gray125"/>
    </fill>
    <fill>
      <patternFill patternType="solid">
        <fgColor rgb="FF182E4E"/>
      </patternFill>
    </fill>
    <fill>
      <patternFill patternType="solid">
        <fgColor rgb="FF7F7F7F"/>
      </patternFill>
    </fill>
    <fill>
      <patternFill patternType="solid">
        <fgColor rgb="FFFFF7E6"/>
      </patternFill>
    </fill>
    <fill>
      <patternFill patternType="solid">
        <fgColor rgb="FFF4F6F9"/>
      </patternFill>
    </fill>
  </fills>
  <borders count="2">
    <border>
      <left/>
      <right/>
      <top/>
      <bottom/>
      <diagonal/>
    </border>
    <border>
      <left style="thin">
        <color rgb="FFD6DCE5"/>
      </left>
      <right style="thin">
        <color rgb="FFD6DCE5"/>
      </right>
      <top style="thin">
        <color rgb="FFD6DCE5"/>
      </top>
      <bottom style="thin">
        <color rgb="FFD6DCE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165" fontId="4" fillId="4" borderId="1" xfId="0" applyNumberFormat="1" applyFont="1" applyFill="1" applyBorder="1" applyAlignment="1">
      <alignment horizontal="right" vertical="center"/>
    </xf>
    <xf numFmtId="166" fontId="4" fillId="4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164" fontId="7" fillId="5" borderId="1" xfId="0" applyNumberFormat="1" applyFont="1" applyFill="1" applyBorder="1" applyAlignment="1">
      <alignment horizontal="right" vertical="center"/>
    </xf>
    <xf numFmtId="165" fontId="7" fillId="5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165" fontId="4" fillId="0" borderId="1" xfId="0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/>
    </xf>
    <xf numFmtId="167" fontId="7" fillId="5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2" fillId="3" borderId="0" xfId="0" applyFont="1" applyFill="1" applyAlignment="1">
      <alignment horizontal="left" vertical="center" wrapText="1"/>
    </xf>
    <xf numFmtId="0" fontId="0" fillId="3" borderId="0" xfId="0" applyFill="1"/>
    <xf numFmtId="0" fontId="1" fillId="2" borderId="0" xfId="0" applyFont="1" applyFill="1" applyAlignment="1">
      <alignment horizontal="left"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82E4E"/>
  </sheetPr>
  <dimension ref="A1:B9"/>
  <sheetViews>
    <sheetView workbookViewId="0"/>
  </sheetViews>
  <sheetFormatPr defaultRowHeight="14.4" x14ac:dyDescent="0.3"/>
  <sheetData>
    <row r="1" spans="1:2" x14ac:dyDescent="0.3">
      <c r="A1" t="s">
        <v>11</v>
      </c>
      <c r="B1" t="s">
        <v>12</v>
      </c>
    </row>
    <row r="2" spans="1:2" x14ac:dyDescent="0.3">
      <c r="A2" t="s">
        <v>13</v>
      </c>
      <c r="B2">
        <v>23000</v>
      </c>
    </row>
    <row r="3" spans="1:2" x14ac:dyDescent="0.3">
      <c r="A3" t="s">
        <v>14</v>
      </c>
      <c r="B3">
        <v>200000</v>
      </c>
    </row>
    <row r="4" spans="1:2" x14ac:dyDescent="0.3">
      <c r="A4" t="s">
        <v>15</v>
      </c>
      <c r="B4">
        <v>0.03</v>
      </c>
    </row>
    <row r="5" spans="1:2" x14ac:dyDescent="0.3">
      <c r="A5" t="s">
        <v>16</v>
      </c>
      <c r="B5">
        <v>0.05</v>
      </c>
    </row>
    <row r="6" spans="1:2" x14ac:dyDescent="0.3">
      <c r="A6" t="s">
        <v>17</v>
      </c>
      <c r="B6">
        <v>23000</v>
      </c>
    </row>
    <row r="7" spans="1:2" x14ac:dyDescent="0.3">
      <c r="A7" t="s">
        <v>18</v>
      </c>
      <c r="B7">
        <v>0.03</v>
      </c>
    </row>
    <row r="8" spans="1:2" x14ac:dyDescent="0.3">
      <c r="A8" t="s">
        <v>19</v>
      </c>
      <c r="B8">
        <v>500000</v>
      </c>
    </row>
    <row r="9" spans="1:2" x14ac:dyDescent="0.3">
      <c r="A9" t="s">
        <v>20</v>
      </c>
      <c r="B9">
        <v>1000000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82E4E"/>
  </sheetPr>
  <dimension ref="A1:B12"/>
  <sheetViews>
    <sheetView showGridLines="0" tabSelected="1" view="pageBreakPreview" zoomScaleNormal="100" zoomScaleSheetLayoutView="100" workbookViewId="0">
      <selection sqref="A1:B1"/>
    </sheetView>
  </sheetViews>
  <sheetFormatPr defaultRowHeight="14.4" x14ac:dyDescent="0.3"/>
  <cols>
    <col min="1" max="1" width="20" customWidth="1"/>
    <col min="2" max="2" width="90" customWidth="1"/>
  </cols>
  <sheetData>
    <row r="1" spans="1:2" ht="25.95" customHeight="1" x14ac:dyDescent="0.3">
      <c r="A1" s="21" t="s">
        <v>0</v>
      </c>
      <c r="B1" s="22"/>
    </row>
    <row r="3" spans="1:2" x14ac:dyDescent="0.3">
      <c r="A3" s="19" t="s">
        <v>1</v>
      </c>
      <c r="B3" s="20"/>
    </row>
    <row r="4" spans="1:2" ht="46.05" customHeight="1" x14ac:dyDescent="0.3">
      <c r="A4" s="17" t="s">
        <v>2</v>
      </c>
      <c r="B4" s="18"/>
    </row>
    <row r="5" spans="1:2" x14ac:dyDescent="0.3">
      <c r="A5" s="19" t="s">
        <v>3</v>
      </c>
      <c r="B5" s="20"/>
    </row>
    <row r="6" spans="1:2" ht="46.05" customHeight="1" x14ac:dyDescent="0.3">
      <c r="A6" s="17" t="s">
        <v>4</v>
      </c>
      <c r="B6" s="18"/>
    </row>
    <row r="7" spans="1:2" x14ac:dyDescent="0.3">
      <c r="A7" s="19" t="s">
        <v>5</v>
      </c>
      <c r="B7" s="20"/>
    </row>
    <row r="8" spans="1:2" ht="46.05" customHeight="1" x14ac:dyDescent="0.3">
      <c r="A8" s="17" t="s">
        <v>6</v>
      </c>
      <c r="B8" s="18"/>
    </row>
    <row r="9" spans="1:2" x14ac:dyDescent="0.3">
      <c r="A9" s="19" t="s">
        <v>7</v>
      </c>
      <c r="B9" s="20"/>
    </row>
    <row r="10" spans="1:2" ht="46.05" customHeight="1" x14ac:dyDescent="0.3">
      <c r="A10" s="17" t="s">
        <v>8</v>
      </c>
      <c r="B10" s="18"/>
    </row>
    <row r="11" spans="1:2" x14ac:dyDescent="0.3">
      <c r="A11" s="19" t="s">
        <v>9</v>
      </c>
      <c r="B11" s="20"/>
    </row>
    <row r="12" spans="1:2" ht="46.05" customHeight="1" x14ac:dyDescent="0.3">
      <c r="A12" s="17" t="s">
        <v>10</v>
      </c>
      <c r="B12" s="18"/>
    </row>
  </sheetData>
  <mergeCells count="11">
    <mergeCell ref="A12:B12"/>
    <mergeCell ref="A1:B1"/>
    <mergeCell ref="A9:B9"/>
    <mergeCell ref="A8:B8"/>
    <mergeCell ref="A3:B3"/>
    <mergeCell ref="A6:B6"/>
    <mergeCell ref="A4:B4"/>
    <mergeCell ref="A7:B7"/>
    <mergeCell ref="A11:B11"/>
    <mergeCell ref="A10:B10"/>
    <mergeCell ref="A5:B5"/>
  </mergeCells>
  <pageMargins left="0.75" right="0.75" top="1" bottom="1" header="0.5" footer="0.5"/>
  <pageSetup paperSize="9" scale="6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82E4E"/>
  </sheetPr>
  <dimension ref="A1:C31"/>
  <sheetViews>
    <sheetView showGridLines="0" view="pageBreakPreview" workbookViewId="0">
      <selection sqref="A1:C1"/>
    </sheetView>
  </sheetViews>
  <sheetFormatPr defaultRowHeight="14.4" x14ac:dyDescent="0.3"/>
  <cols>
    <col min="1" max="1" width="54" customWidth="1"/>
    <col min="2" max="2" width="20" customWidth="1"/>
    <col min="3" max="3" width="40" customWidth="1"/>
  </cols>
  <sheetData>
    <row r="1" spans="1:3" ht="25.95" customHeight="1" x14ac:dyDescent="0.3">
      <c r="A1" s="21" t="s">
        <v>21</v>
      </c>
      <c r="B1" s="22"/>
      <c r="C1" s="22"/>
    </row>
    <row r="2" spans="1:3" x14ac:dyDescent="0.3">
      <c r="A2" s="19" t="s">
        <v>22</v>
      </c>
      <c r="B2" s="20"/>
      <c r="C2" s="20"/>
    </row>
    <row r="3" spans="1:3" ht="15.6" x14ac:dyDescent="0.3">
      <c r="A3" s="1" t="s">
        <v>23</v>
      </c>
      <c r="B3" s="2">
        <v>500000</v>
      </c>
      <c r="C3" s="3"/>
    </row>
    <row r="4" spans="1:3" ht="15.6" x14ac:dyDescent="0.3">
      <c r="A4" s="1" t="s">
        <v>24</v>
      </c>
      <c r="B4" s="2">
        <v>90000</v>
      </c>
      <c r="C4" s="3"/>
    </row>
    <row r="5" spans="1:3" ht="15.6" x14ac:dyDescent="0.3">
      <c r="A5" s="1" t="s">
        <v>25</v>
      </c>
      <c r="B5" s="4">
        <v>0.9</v>
      </c>
      <c r="C5" s="3" t="s">
        <v>26</v>
      </c>
    </row>
    <row r="6" spans="1:3" ht="15.6" x14ac:dyDescent="0.3">
      <c r="A6" s="1" t="s">
        <v>27</v>
      </c>
      <c r="B6" s="5">
        <v>5</v>
      </c>
      <c r="C6" s="3"/>
    </row>
    <row r="7" spans="1:3" ht="15.6" x14ac:dyDescent="0.3">
      <c r="A7" s="1" t="s">
        <v>28</v>
      </c>
      <c r="B7" s="2">
        <v>60000</v>
      </c>
      <c r="C7" s="3"/>
    </row>
    <row r="8" spans="1:3" ht="15.6" x14ac:dyDescent="0.3">
      <c r="A8" s="1" t="s">
        <v>29</v>
      </c>
      <c r="B8" s="2">
        <v>110000</v>
      </c>
      <c r="C8" s="3"/>
    </row>
    <row r="9" spans="1:3" ht="15.6" x14ac:dyDescent="0.3">
      <c r="A9" s="1" t="s">
        <v>30</v>
      </c>
      <c r="B9" s="4">
        <v>1</v>
      </c>
      <c r="C9" s="3" t="s">
        <v>31</v>
      </c>
    </row>
    <row r="11" spans="1:3" x14ac:dyDescent="0.3">
      <c r="A11" s="19" t="s">
        <v>32</v>
      </c>
      <c r="B11" s="20"/>
      <c r="C11" s="20"/>
    </row>
    <row r="12" spans="1:3" ht="15.6" x14ac:dyDescent="0.3">
      <c r="A12" s="1" t="s">
        <v>33</v>
      </c>
      <c r="B12" s="6">
        <f>B3*B5</f>
        <v>450000</v>
      </c>
      <c r="C12" s="3"/>
    </row>
    <row r="13" spans="1:3" ht="15.6" x14ac:dyDescent="0.3">
      <c r="A13" s="1" t="s">
        <v>34</v>
      </c>
      <c r="B13" s="6">
        <f>B4*B6</f>
        <v>450000</v>
      </c>
      <c r="C13" s="3"/>
    </row>
    <row r="14" spans="1:3" ht="15.6" x14ac:dyDescent="0.3">
      <c r="A14" s="7" t="s">
        <v>35</v>
      </c>
      <c r="B14" s="8">
        <f>AVERAGE(B12,B13)</f>
        <v>450000</v>
      </c>
      <c r="C14" s="3"/>
    </row>
    <row r="16" spans="1:3" x14ac:dyDescent="0.3">
      <c r="A16" s="19" t="s">
        <v>36</v>
      </c>
      <c r="B16" s="20"/>
      <c r="C16" s="20"/>
    </row>
    <row r="17" spans="1:3" ht="15.6" x14ac:dyDescent="0.3">
      <c r="A17" s="1" t="s">
        <v>37</v>
      </c>
      <c r="B17" s="6">
        <f>B14</f>
        <v>450000</v>
      </c>
      <c r="C17" s="3"/>
    </row>
    <row r="18" spans="1:3" ht="15.6" x14ac:dyDescent="0.3">
      <c r="A18" s="1" t="s">
        <v>38</v>
      </c>
      <c r="B18" s="6">
        <f>B7</f>
        <v>60000</v>
      </c>
      <c r="C18" s="3"/>
    </row>
    <row r="19" spans="1:3" ht="15.6" x14ac:dyDescent="0.3">
      <c r="A19" s="1" t="s">
        <v>39</v>
      </c>
      <c r="B19" s="6">
        <f>-B8</f>
        <v>-110000</v>
      </c>
      <c r="C19" s="3"/>
    </row>
    <row r="20" spans="1:3" ht="15.6" x14ac:dyDescent="0.3">
      <c r="A20" s="7" t="s">
        <v>40</v>
      </c>
      <c r="B20" s="8">
        <f>B17+B7-B8</f>
        <v>400000</v>
      </c>
      <c r="C20" s="3"/>
    </row>
    <row r="22" spans="1:3" x14ac:dyDescent="0.3">
      <c r="A22" s="19" t="s">
        <v>41</v>
      </c>
      <c r="B22" s="20"/>
      <c r="C22" s="20"/>
    </row>
    <row r="23" spans="1:3" ht="15.6" x14ac:dyDescent="0.3">
      <c r="A23" s="1" t="s">
        <v>42</v>
      </c>
      <c r="B23" s="6">
        <f>MAX(0,MIN(B14,Engine!$B$3)-Engine!$B$2)*Engine!$B$4+MAX(0,B14-Engine!$B$3)*Engine!$B$5</f>
        <v>17810</v>
      </c>
      <c r="C23" s="3" t="s">
        <v>43</v>
      </c>
    </row>
    <row r="24" spans="1:3" ht="15.6" x14ac:dyDescent="0.3">
      <c r="A24" s="7" t="s">
        <v>44</v>
      </c>
      <c r="B24" s="8">
        <f>B14+B23</f>
        <v>467810</v>
      </c>
      <c r="C24" s="3"/>
    </row>
    <row r="25" spans="1:3" ht="15.6" x14ac:dyDescent="0.3">
      <c r="A25" s="1" t="s">
        <v>45</v>
      </c>
      <c r="B25" s="6">
        <f>MAX(0,B20-Engine!$B$6*B9)*Engine!$B$7</f>
        <v>11310</v>
      </c>
      <c r="C25" s="3" t="s">
        <v>46</v>
      </c>
    </row>
    <row r="26" spans="1:3" ht="15.6" x14ac:dyDescent="0.3">
      <c r="A26" s="7" t="s">
        <v>47</v>
      </c>
      <c r="B26" s="8">
        <f>B20+B25</f>
        <v>411310</v>
      </c>
      <c r="C26" s="3"/>
    </row>
    <row r="27" spans="1:3" ht="15.6" x14ac:dyDescent="0.3">
      <c r="A27" s="1" t="s">
        <v>48</v>
      </c>
      <c r="B27" s="6">
        <f>B23-B25</f>
        <v>6500</v>
      </c>
      <c r="C27" s="3"/>
    </row>
    <row r="29" spans="1:3" x14ac:dyDescent="0.3">
      <c r="A29" s="19" t="s">
        <v>49</v>
      </c>
      <c r="B29" s="20"/>
      <c r="C29" s="20"/>
    </row>
    <row r="30" spans="1:3" ht="25.2" x14ac:dyDescent="0.3">
      <c r="A30" s="7" t="s">
        <v>50</v>
      </c>
      <c r="B30" s="9">
        <f>IF(B14&lt;=Engine!$B$8,1,IF(B14&gt;=Engine!$B$9,0,(Engine!$B$9-B14)/(Engine!$B$9-Engine!$B$8)))</f>
        <v>1</v>
      </c>
      <c r="C30" s="3" t="s">
        <v>51</v>
      </c>
    </row>
    <row r="31" spans="1:3" ht="31.2" x14ac:dyDescent="0.3">
      <c r="A31" s="1" t="s">
        <v>52</v>
      </c>
      <c r="B31" s="10"/>
      <c r="C31" s="3" t="s">
        <v>53</v>
      </c>
    </row>
  </sheetData>
  <mergeCells count="6">
    <mergeCell ref="A11:C11"/>
    <mergeCell ref="A1:C1"/>
    <mergeCell ref="A16:C16"/>
    <mergeCell ref="A22:C22"/>
    <mergeCell ref="A29:C29"/>
    <mergeCell ref="A2:C2"/>
  </mergeCells>
  <pageMargins left="0.75" right="0.75" top="1" bottom="1" header="0.5" footer="0.5"/>
  <pageSetup paperSize="9" scale="7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82E4E"/>
  </sheetPr>
  <dimension ref="A1:C20"/>
  <sheetViews>
    <sheetView showGridLines="0" view="pageBreakPreview" workbookViewId="0">
      <selection sqref="A1:C1"/>
    </sheetView>
  </sheetViews>
  <sheetFormatPr defaultRowHeight="14.4" x14ac:dyDescent="0.3"/>
  <cols>
    <col min="1" max="1" width="42" customWidth="1"/>
    <col min="2" max="2" width="32" customWidth="1"/>
    <col min="3" max="3" width="36" customWidth="1"/>
  </cols>
  <sheetData>
    <row r="1" spans="1:3" ht="25.95" customHeight="1" x14ac:dyDescent="0.3">
      <c r="A1" s="21" t="s">
        <v>54</v>
      </c>
      <c r="B1" s="22"/>
      <c r="C1" s="22"/>
    </row>
    <row r="2" spans="1:3" x14ac:dyDescent="0.3">
      <c r="A2" s="19" t="s">
        <v>55</v>
      </c>
      <c r="B2" s="20"/>
      <c r="C2" s="20"/>
    </row>
    <row r="3" spans="1:3" ht="15.6" x14ac:dyDescent="0.3">
      <c r="A3" s="1" t="s">
        <v>56</v>
      </c>
      <c r="B3" s="11" t="s">
        <v>57</v>
      </c>
      <c r="C3" s="12"/>
    </row>
    <row r="4" spans="1:3" ht="15.6" x14ac:dyDescent="0.3">
      <c r="A4" s="1" t="s">
        <v>58</v>
      </c>
      <c r="B4" s="11" t="s">
        <v>59</v>
      </c>
      <c r="C4" s="12"/>
    </row>
    <row r="5" spans="1:3" ht="15.6" x14ac:dyDescent="0.3">
      <c r="A5" s="1" t="s">
        <v>60</v>
      </c>
      <c r="B5" s="11" t="s">
        <v>61</v>
      </c>
      <c r="C5" s="12"/>
    </row>
    <row r="6" spans="1:3" ht="15.6" x14ac:dyDescent="0.3">
      <c r="A6" s="1" t="s">
        <v>62</v>
      </c>
      <c r="B6" s="11" t="s">
        <v>63</v>
      </c>
      <c r="C6" s="12"/>
    </row>
    <row r="7" spans="1:3" ht="15.6" x14ac:dyDescent="0.3">
      <c r="A7" s="1" t="s">
        <v>64</v>
      </c>
      <c r="B7" s="11" t="s">
        <v>65</v>
      </c>
      <c r="C7" s="12"/>
    </row>
    <row r="8" spans="1:3" ht="15.6" x14ac:dyDescent="0.3">
      <c r="A8" s="1" t="s">
        <v>66</v>
      </c>
      <c r="B8" s="11" t="s">
        <v>67</v>
      </c>
      <c r="C8" s="12"/>
    </row>
    <row r="10" spans="1:3" x14ac:dyDescent="0.3">
      <c r="A10" s="19" t="s">
        <v>68</v>
      </c>
      <c r="B10" s="20"/>
      <c r="C10" s="20"/>
    </row>
    <row r="11" spans="1:3" ht="15.6" x14ac:dyDescent="0.3">
      <c r="A11" s="1" t="s">
        <v>69</v>
      </c>
      <c r="B11" s="11" t="s">
        <v>70</v>
      </c>
      <c r="C11" s="12"/>
    </row>
    <row r="12" spans="1:3" ht="15.6" x14ac:dyDescent="0.3">
      <c r="A12" s="1" t="s">
        <v>71</v>
      </c>
      <c r="B12" s="11" t="s">
        <v>72</v>
      </c>
      <c r="C12" s="12"/>
    </row>
    <row r="13" spans="1:3" ht="15.6" x14ac:dyDescent="0.3">
      <c r="A13" s="1" t="s">
        <v>73</v>
      </c>
      <c r="B13" s="11" t="s">
        <v>74</v>
      </c>
      <c r="C13" s="12"/>
    </row>
    <row r="15" spans="1:3" x14ac:dyDescent="0.3">
      <c r="A15" s="19" t="s">
        <v>75</v>
      </c>
      <c r="B15" s="20"/>
      <c r="C15" s="20"/>
    </row>
    <row r="16" spans="1:3" ht="15.6" x14ac:dyDescent="0.3">
      <c r="A16" s="1" t="s">
        <v>76</v>
      </c>
      <c r="B16" s="1" t="s">
        <v>77</v>
      </c>
      <c r="C16" s="12"/>
    </row>
    <row r="17" spans="1:3" ht="15.6" x14ac:dyDescent="0.3">
      <c r="A17" s="1" t="s">
        <v>78</v>
      </c>
      <c r="B17" s="1" t="s">
        <v>79</v>
      </c>
      <c r="C17" s="12"/>
    </row>
    <row r="18" spans="1:3" ht="15.6" x14ac:dyDescent="0.3">
      <c r="A18" s="1" t="s">
        <v>80</v>
      </c>
      <c r="B18" s="1" t="s">
        <v>81</v>
      </c>
      <c r="C18" s="12"/>
    </row>
    <row r="19" spans="1:3" ht="31.2" x14ac:dyDescent="0.3">
      <c r="A19" s="1" t="s">
        <v>82</v>
      </c>
      <c r="B19" s="1" t="s">
        <v>83</v>
      </c>
      <c r="C19" s="12"/>
    </row>
    <row r="20" spans="1:3" ht="31.2" x14ac:dyDescent="0.3">
      <c r="A20" s="1" t="s">
        <v>84</v>
      </c>
      <c r="B20" s="1" t="s">
        <v>85</v>
      </c>
      <c r="C20" s="12"/>
    </row>
  </sheetData>
  <mergeCells count="4">
    <mergeCell ref="A1:C1"/>
    <mergeCell ref="A15:C15"/>
    <mergeCell ref="A2:C2"/>
    <mergeCell ref="A10:C10"/>
  </mergeCells>
  <pageMargins left="0.75" right="0.75" top="1" bottom="1" header="0.5" footer="0.5"/>
  <pageSetup paperSize="9" scale="7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82E4E"/>
  </sheetPr>
  <dimension ref="A1:B17"/>
  <sheetViews>
    <sheetView showGridLines="0" view="pageBreakPreview" workbookViewId="0">
      <selection sqref="A1:B1"/>
    </sheetView>
  </sheetViews>
  <sheetFormatPr defaultRowHeight="14.4" x14ac:dyDescent="0.3"/>
  <cols>
    <col min="1" max="1" width="58" customWidth="1"/>
    <col min="2" max="2" width="26" customWidth="1"/>
  </cols>
  <sheetData>
    <row r="1" spans="1:2" ht="25.95" customHeight="1" x14ac:dyDescent="0.3">
      <c r="A1" s="21" t="s">
        <v>86</v>
      </c>
      <c r="B1" s="22"/>
    </row>
    <row r="2" spans="1:2" x14ac:dyDescent="0.3">
      <c r="A2" s="19" t="s">
        <v>87</v>
      </c>
      <c r="B2" s="20"/>
    </row>
    <row r="3" spans="1:2" ht="15.6" x14ac:dyDescent="0.3">
      <c r="A3" s="1" t="s">
        <v>88</v>
      </c>
      <c r="B3" s="6">
        <v>500000</v>
      </c>
    </row>
    <row r="4" spans="1:2" ht="15.6" x14ac:dyDescent="0.3">
      <c r="A4" s="1" t="s">
        <v>24</v>
      </c>
      <c r="B4" s="6">
        <v>90000</v>
      </c>
    </row>
    <row r="5" spans="1:2" ht="15.6" x14ac:dyDescent="0.3">
      <c r="A5" s="1" t="s">
        <v>89</v>
      </c>
      <c r="B5" s="13">
        <v>0.9</v>
      </c>
    </row>
    <row r="6" spans="1:2" ht="15.6" x14ac:dyDescent="0.3">
      <c r="A6" s="1" t="s">
        <v>27</v>
      </c>
      <c r="B6" s="14">
        <v>5</v>
      </c>
    </row>
    <row r="7" spans="1:2" ht="15.6" x14ac:dyDescent="0.3">
      <c r="A7" s="1" t="s">
        <v>28</v>
      </c>
      <c r="B7" s="6">
        <v>60000</v>
      </c>
    </row>
    <row r="8" spans="1:2" ht="15.6" x14ac:dyDescent="0.3">
      <c r="A8" s="1" t="s">
        <v>29</v>
      </c>
      <c r="B8" s="6">
        <v>110000</v>
      </c>
    </row>
    <row r="9" spans="1:2" x14ac:dyDescent="0.3">
      <c r="A9" s="19" t="s">
        <v>90</v>
      </c>
      <c r="B9" s="20"/>
    </row>
    <row r="10" spans="1:2" ht="15.6" x14ac:dyDescent="0.3">
      <c r="A10" s="1" t="s">
        <v>91</v>
      </c>
      <c r="B10" s="6">
        <v>450000</v>
      </c>
    </row>
    <row r="11" spans="1:2" ht="15.6" x14ac:dyDescent="0.3">
      <c r="A11" s="1" t="s">
        <v>92</v>
      </c>
      <c r="B11" s="6">
        <v>450000</v>
      </c>
    </row>
    <row r="12" spans="1:2" ht="15.6" x14ac:dyDescent="0.3">
      <c r="A12" s="7" t="s">
        <v>93</v>
      </c>
      <c r="B12" s="8">
        <v>450000</v>
      </c>
    </row>
    <row r="13" spans="1:2" ht="15.6" x14ac:dyDescent="0.3">
      <c r="A13" s="7" t="s">
        <v>94</v>
      </c>
      <c r="B13" s="8">
        <v>17810</v>
      </c>
    </row>
    <row r="14" spans="1:2" ht="15.6" x14ac:dyDescent="0.3">
      <c r="A14" s="7" t="s">
        <v>95</v>
      </c>
      <c r="B14" s="8">
        <v>400000</v>
      </c>
    </row>
    <row r="15" spans="1:2" ht="15.6" x14ac:dyDescent="0.3">
      <c r="A15" s="7" t="s">
        <v>96</v>
      </c>
      <c r="B15" s="8">
        <v>11310</v>
      </c>
    </row>
    <row r="16" spans="1:2" x14ac:dyDescent="0.3">
      <c r="A16" s="19" t="s">
        <v>97</v>
      </c>
      <c r="B16" s="20"/>
    </row>
    <row r="17" spans="1:2" ht="31.2" x14ac:dyDescent="0.3">
      <c r="A17" s="1" t="s">
        <v>98</v>
      </c>
      <c r="B17" s="10"/>
    </row>
  </sheetData>
  <mergeCells count="4">
    <mergeCell ref="A9:B9"/>
    <mergeCell ref="A16:B16"/>
    <mergeCell ref="A2:B2"/>
    <mergeCell ref="A1:B1"/>
  </mergeCells>
  <pageMargins left="0.75" right="0.75" top="1" bottom="1" header="0.5" footer="0.5"/>
  <pageSetup paperSize="9" scale="9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82E4E"/>
  </sheetPr>
  <dimension ref="A1:B13"/>
  <sheetViews>
    <sheetView showGridLines="0" view="pageBreakPreview" workbookViewId="0">
      <selection activeCell="E6" sqref="E6"/>
    </sheetView>
  </sheetViews>
  <sheetFormatPr defaultRowHeight="14.4" x14ac:dyDescent="0.3"/>
  <cols>
    <col min="1" max="1" width="58" customWidth="1"/>
    <col min="2" max="2" width="26" customWidth="1"/>
  </cols>
  <sheetData>
    <row r="1" spans="1:2" ht="25.95" customHeight="1" x14ac:dyDescent="0.3">
      <c r="A1" s="21" t="s">
        <v>99</v>
      </c>
      <c r="B1" s="22"/>
    </row>
    <row r="2" spans="1:2" x14ac:dyDescent="0.3">
      <c r="A2" s="19" t="s">
        <v>87</v>
      </c>
      <c r="B2" s="20"/>
    </row>
    <row r="3" spans="1:2" ht="15.6" x14ac:dyDescent="0.3">
      <c r="A3" s="1" t="s">
        <v>24</v>
      </c>
      <c r="B3" s="15">
        <v>240000</v>
      </c>
    </row>
    <row r="4" spans="1:2" ht="15.6" x14ac:dyDescent="0.3">
      <c r="A4" s="1" t="s">
        <v>27</v>
      </c>
      <c r="B4" s="14">
        <v>5</v>
      </c>
    </row>
    <row r="5" spans="1:2" ht="15.6" x14ac:dyDescent="0.3">
      <c r="A5" s="1" t="s">
        <v>29</v>
      </c>
      <c r="B5" s="15">
        <v>300000</v>
      </c>
    </row>
    <row r="6" spans="1:2" x14ac:dyDescent="0.3">
      <c r="A6" s="19" t="s">
        <v>90</v>
      </c>
      <c r="B6" s="20"/>
    </row>
    <row r="7" spans="1:2" ht="15.6" x14ac:dyDescent="0.3">
      <c r="A7" s="7" t="s">
        <v>100</v>
      </c>
      <c r="B7" s="16">
        <v>1200000</v>
      </c>
    </row>
    <row r="8" spans="1:2" ht="15.6" x14ac:dyDescent="0.3">
      <c r="A8" s="7" t="s">
        <v>101</v>
      </c>
      <c r="B8" s="16">
        <v>900000</v>
      </c>
    </row>
    <row r="9" spans="1:2" x14ac:dyDescent="0.3">
      <c r="A9" s="19" t="s">
        <v>102</v>
      </c>
      <c r="B9" s="20"/>
    </row>
    <row r="10" spans="1:2" ht="15.6" x14ac:dyDescent="0.3">
      <c r="A10" s="1" t="s">
        <v>103</v>
      </c>
      <c r="B10" s="10" t="s">
        <v>104</v>
      </c>
    </row>
    <row r="11" spans="1:2" ht="15.6" x14ac:dyDescent="0.3">
      <c r="A11" s="1" t="s">
        <v>105</v>
      </c>
      <c r="B11" s="10" t="s">
        <v>106</v>
      </c>
    </row>
    <row r="12" spans="1:2" ht="15.6" x14ac:dyDescent="0.3">
      <c r="A12" s="1" t="s">
        <v>107</v>
      </c>
      <c r="B12" s="10" t="s">
        <v>108</v>
      </c>
    </row>
    <row r="13" spans="1:2" ht="31.2" x14ac:dyDescent="0.3">
      <c r="A13" s="1" t="s">
        <v>109</v>
      </c>
      <c r="B13" s="10"/>
    </row>
  </sheetData>
  <mergeCells count="4">
    <mergeCell ref="A9:B9"/>
    <mergeCell ref="A6:B6"/>
    <mergeCell ref="A2:B2"/>
    <mergeCell ref="A1:B1"/>
  </mergeCells>
  <pageMargins left="0.75" right="0.75" top="1" bottom="1" header="0.5" footer="0.5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Engine</vt:lpstr>
      <vt:lpstr>Notice</vt:lpstr>
      <vt:lpstr>Calculator</vt:lpstr>
      <vt:lpstr>Benchmarks</vt:lpstr>
      <vt:lpstr>Case 1 - Lyon restaurant</vt:lpstr>
      <vt:lpstr>Case 2 - Swiss services</vt:lpstr>
      <vt:lpstr>Benchmarks!Print_Area</vt:lpstr>
      <vt:lpstr>Calculator!Print_Area</vt:lpstr>
      <vt:lpstr>'Case 1 - Lyon restaurant'!Print_Area</vt:lpstr>
      <vt:lpstr>'Case 2 - Swiss services'!Print_Area</vt:lpstr>
      <vt:lpstr>Notice!Print_Area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Aristide Ruot</cp:lastModifiedBy>
  <dcterms:created xsi:type="dcterms:W3CDTF">2026-08-01T09:04:31Z</dcterms:created>
  <dcterms:modified xsi:type="dcterms:W3CDTF">2026-08-01T13:11:52Z</dcterms:modified>
</cp:coreProperties>
</file>