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Hectelion\01_Admin\08_Marketing\11_Publications gratuites\Matériel\55_Donation-cession\"/>
    </mc:Choice>
  </mc:AlternateContent>
  <xr:revisionPtr revIDLastSave="0" documentId="13_ncr:1_{F29F7FA3-72D8-4806-8538-FC92D5666F12}" xr6:coauthVersionLast="47" xr6:coauthVersionMax="47" xr10:uidLastSave="{00000000-0000-0000-0000-000000000000}"/>
  <bookViews>
    <workbookView xWindow="-76908" yWindow="-1440" windowWidth="38616" windowHeight="21096" xr2:uid="{00000000-000D-0000-FFFF-FFFF00000000}"/>
  </bookViews>
  <sheets>
    <sheet name="Notice" sheetId="1" r:id="rId1"/>
    <sheet name="Engine" sheetId="2" state="hidden" r:id="rId2"/>
    <sheet name="Calculator" sheetId="3" r:id="rId3"/>
    <sheet name="Scale" sheetId="4" r:id="rId4"/>
    <sheet name="Case 1 France" sheetId="5" r:id="rId5"/>
    <sheet name="Case 2 Switzerland" sheetId="6" r:id="rId6"/>
  </sheets>
  <definedNames>
    <definedName name="_xlnm.Print_Area" localSheetId="2">Calculator!$A$1:$D$24</definedName>
    <definedName name="_xlnm.Print_Area" localSheetId="4">'Case 1 France'!$A$1:$D$16</definedName>
    <definedName name="_xlnm.Print_Area" localSheetId="5">'Case 2 Switzerland'!$A$1:$D$11</definedName>
    <definedName name="_xlnm.Print_Area" localSheetId="0">Notice!$A$1:$C$13</definedName>
    <definedName name="_xlnm.Print_Area" localSheetId="3">Scale!$A$1:$G$15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" l="1"/>
  <c r="C16" i="3"/>
  <c r="C12" i="3"/>
  <c r="C13" i="3" s="1"/>
  <c r="C14" i="3" s="1"/>
  <c r="C15" i="3" s="1"/>
  <c r="C11" i="3"/>
  <c r="C23" i="3" s="1"/>
  <c r="C21" i="3" l="1"/>
  <c r="C22" i="3" s="1"/>
  <c r="C17" i="3"/>
</calcChain>
</file>

<file path=xl/sharedStrings.xml><?xml version="1.0" encoding="utf-8"?>
<sst xmlns="http://schemas.openxmlformats.org/spreadsheetml/2006/main" count="75" uniqueCount="70">
  <si>
    <t>Hectelion SA</t>
  </si>
  <si>
    <t>Calculator: gifting shares before a sale, purging the capital gain</t>
  </si>
  <si>
    <t>This tool estimates, from assumptions you enter, the tax effect of gifting shares before selling a French company: purge of the capital gain on the gifted portion, transfer duties on gifts and a comparison with a plain sale. Input cells are highlighted in beige.</t>
  </si>
  <si>
    <t>Disclaimer: this calculator is provided for purely indicative and educational purposes. It is neither tax nor legal advice, nor a formal valuation. The scales and thresholds are those of 2026 in the direct line and may change. The security of a gift-then-sale depends on the reality of the donor's disposal and the timing of the operation. Hectelion accepts no liability for any use made of this tool without professional support.</t>
  </si>
  <si>
    <t>Contact</t>
  </si>
  <si>
    <t>Website: https://www.hectelion.com</t>
  </si>
  <si>
    <t>Book a call: https://calendly.com/aristide-ruot-hectelion-dcc/30min</t>
  </si>
  <si>
    <t>Hectelion supports sales and transfers of 2 to 500 MCHF, in France and Switzerland.</t>
  </si>
  <si>
    <t>lower</t>
  </si>
  <si>
    <t>rate</t>
  </si>
  <si>
    <t>cumulated</t>
  </si>
  <si>
    <t>Your assumptions</t>
  </si>
  <si>
    <t>Total value of the shares (100%)</t>
  </si>
  <si>
    <t>Total cost basis of the shares</t>
  </si>
  <si>
    <t>Gifted portion (%)</t>
  </si>
  <si>
    <t>Number of child donees</t>
  </si>
  <si>
    <t>Capital-gains tax rate (flat tax)</t>
  </si>
  <si>
    <t>Allowance per child (direct line)</t>
  </si>
  <si>
    <t>Results</t>
  </si>
  <si>
    <t>Gifted value (portion)</t>
  </si>
  <si>
    <t>Value per child</t>
  </si>
  <si>
    <t>Taxable base per child (after allowance)</t>
  </si>
  <si>
    <t>Gift duties per child</t>
  </si>
  <si>
    <t>Total gift duties</t>
  </si>
  <si>
    <t>Total latent capital gain</t>
  </si>
  <si>
    <t>Capital-gains tax avoided (gifted portion)</t>
  </si>
  <si>
    <t>Scenario comparison</t>
  </si>
  <si>
    <t>Scenario A: plain sale of 100%</t>
  </si>
  <si>
    <t>Scenario B: gift then sale</t>
  </si>
  <si>
    <t>Tax saving (A - B)</t>
  </si>
  <si>
    <t>Value transferred to children</t>
  </si>
  <si>
    <t>Scale of transfer duties on gifts, direct line (2026)</t>
  </si>
  <si>
    <t>Taxable portion (after the €100,000 allowance)</t>
  </si>
  <si>
    <t>Rate</t>
  </si>
  <si>
    <t>Up to €8,072</t>
  </si>
  <si>
    <t>5%</t>
  </si>
  <si>
    <t>€8,072 to €12,109</t>
  </si>
  <si>
    <t>10%</t>
  </si>
  <si>
    <t>€12,109 to €15,932</t>
  </si>
  <si>
    <t>15%</t>
  </si>
  <si>
    <t>€15,932 to €552,324</t>
  </si>
  <si>
    <t>20%</t>
  </si>
  <si>
    <t>€552,324 to €902,838</t>
  </si>
  <si>
    <t>30%</t>
  </si>
  <si>
    <t>€902,838 to €1,805,677</t>
  </si>
  <si>
    <t>40%</t>
  </si>
  <si>
    <t>Above €1,805,677</t>
  </si>
  <si>
    <t>45%</t>
  </si>
  <si>
    <t>Direct-line allowance: €100,000 per parent and per child, renewable every 15 years.</t>
  </si>
  <si>
    <t>Securities capital gain: flat tax of 30% (12.8% income tax + 17.2% social levies), excluding the high-income contribution.</t>
  </si>
  <si>
    <t>Case 1: France</t>
  </si>
  <si>
    <t>Cost basis</t>
  </si>
  <si>
    <t>Latent capital gain</t>
  </si>
  <si>
    <t>Scenario A: plain sale, 30% flat tax</t>
  </si>
  <si>
    <t>Portion gifted to 2 children</t>
  </si>
  <si>
    <t>Gifted value</t>
  </si>
  <si>
    <t>Gift duties per child (base €700,000)</t>
  </si>
  <si>
    <t>Flat tax on the retained 60%</t>
  </si>
  <si>
    <t>Scenario B: total (flat tax 60% + duties)</t>
  </si>
  <si>
    <t>Case 2: Switzerland</t>
  </si>
  <si>
    <t>Distributable non-operating substance</t>
  </si>
  <si>
    <t>Private capital gain (Art. 16 para. 3 DFTA)</t>
  </si>
  <si>
    <t>Exempt</t>
  </si>
  <si>
    <t>Gain to purge by a gift</t>
  </si>
  <si>
    <t>None</t>
  </si>
  <si>
    <t>Risk: indirect partial liquidation (Art. 20a)</t>
  </si>
  <si>
    <t>Over 5 years</t>
  </si>
  <si>
    <t>Taxable base if IPL (after ~70% partial taxation)</t>
  </si>
  <si>
    <t>Right reflex</t>
  </si>
  <si>
    <t>Ruling + 5-year anti-distribution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</si>
</sst>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0.0%"/>
    <numFmt numFmtId="166" formatCode="#,##0\ &quot;CHF&quot;"/>
  </numFmts>
  <fonts count="8" x14ac:knownFonts="1">
    <font>
      <sz val="11"/>
      <color theme="1"/>
      <name val="Calibri"/>
      <family val="2"/>
      <scheme val="minor"/>
    </font>
    <font>
      <b/>
      <sz val="16"/>
      <color rgb="FF182E4E"/>
      <name val="Cardo"/>
      <family val="1"/>
    </font>
    <font>
      <b/>
      <sz val="13"/>
      <color rgb="FF182E4E"/>
      <name val="Cardo"/>
      <family val="1"/>
    </font>
    <font>
      <sz val="11"/>
      <color rgb="FF000000"/>
      <name val="Cardo"/>
      <family val="1"/>
    </font>
    <font>
      <sz val="10"/>
      <color rgb="FF000000"/>
      <name val="Cardo"/>
      <family val="1"/>
    </font>
    <font>
      <b/>
      <sz val="12"/>
      <color rgb="FF182E4E"/>
      <name val="Cardo"/>
      <family val="1"/>
    </font>
    <font>
      <b/>
      <sz val="11"/>
      <color rgb="FFFFFFFF"/>
      <name val="Cardo"/>
      <family val="1"/>
    </font>
    <font>
      <b/>
      <sz val="11"/>
      <color rgb="FF000000"/>
      <name val="Cardo"/>
      <family val="1"/>
    </font>
  </fonts>
  <fills count="5">
    <fill>
      <patternFill patternType="none"/>
    </fill>
    <fill>
      <patternFill patternType="gray125"/>
    </fill>
    <fill>
      <patternFill patternType="solid">
        <fgColor rgb="FF182E4E"/>
      </patternFill>
    </fill>
    <fill>
      <patternFill patternType="solid">
        <fgColor rgb="FFFFF7E6"/>
      </patternFill>
    </fill>
    <fill>
      <patternFill patternType="solid">
        <fgColor rgb="FFF4F6F9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3" fillId="0" borderId="0" xfId="0" applyFont="1"/>
    <xf numFmtId="0" fontId="6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0" xfId="0" applyFont="1"/>
    <xf numFmtId="164" fontId="3" fillId="4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righ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82E4E"/>
  </sheetPr>
  <dimension ref="B2:B12"/>
  <sheetViews>
    <sheetView showGridLines="0" tabSelected="1" view="pageBreakPreview" workbookViewId="0"/>
  </sheetViews>
  <sheetFormatPr defaultRowHeight="14.4" x14ac:dyDescent="0.3"/>
  <cols>
    <col min="1" max="1" width="3" customWidth="1"/>
    <col min="2" max="2" width="100" customWidth="1"/>
  </cols>
  <sheetData>
    <row r="2" spans="2:2" ht="22.8" x14ac:dyDescent="0.55000000000000004">
      <c r="B2" s="1" t="s">
        <v>0</v>
      </c>
    </row>
    <row r="3" spans="2:2" ht="18.600000000000001" x14ac:dyDescent="0.45">
      <c r="B3" s="2" t="s">
        <v>1</v>
      </c>
    </row>
    <row r="5" spans="2:2" ht="60" customHeight="1" x14ac:dyDescent="0.3">
      <c r="B5" s="3" t="s">
        <v>2</v>
      </c>
    </row>
    <row r="7" spans="2:2" ht="79.95" customHeight="1" x14ac:dyDescent="0.3">
      <c r="B7" s="4" t="s">
        <v>3</v>
      </c>
    </row>
    <row r="9" spans="2:2" ht="16.8" x14ac:dyDescent="0.4">
      <c r="B9" s="5" t="s">
        <v>4</v>
      </c>
    </row>
    <row r="10" spans="2:2" ht="15.6" x14ac:dyDescent="0.4">
      <c r="B10" s="6" t="s">
        <v>5</v>
      </c>
    </row>
    <row r="11" spans="2:2" ht="15.6" x14ac:dyDescent="0.4">
      <c r="B11" s="6" t="s">
        <v>6</v>
      </c>
    </row>
    <row r="12" spans="2:2" ht="15.6" x14ac:dyDescent="0.4">
      <c r="B12" s="6" t="s">
        <v>7</v>
      </c>
    </row>
  </sheetData>
  <pageMargins left="0.75" right="0.75" top="1" bottom="1" header="0.5" footer="0.5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/>
  </sheetViews>
  <sheetFormatPr defaultRowHeight="14.4" x14ac:dyDescent="0.3"/>
  <sheetData>
    <row r="1" spans="1:3" x14ac:dyDescent="0.3">
      <c r="A1" t="s">
        <v>8</v>
      </c>
      <c r="B1" t="s">
        <v>9</v>
      </c>
      <c r="C1" t="s">
        <v>10</v>
      </c>
    </row>
    <row r="2" spans="1:3" x14ac:dyDescent="0.3">
      <c r="A2">
        <v>0</v>
      </c>
      <c r="B2">
        <v>0.05</v>
      </c>
      <c r="C2">
        <v>0</v>
      </c>
    </row>
    <row r="3" spans="1:3" x14ac:dyDescent="0.3">
      <c r="A3">
        <v>8072</v>
      </c>
      <c r="B3">
        <v>0.1</v>
      </c>
      <c r="C3">
        <v>403.6</v>
      </c>
    </row>
    <row r="4" spans="1:3" x14ac:dyDescent="0.3">
      <c r="A4">
        <v>12109</v>
      </c>
      <c r="B4">
        <v>0.15</v>
      </c>
      <c r="C4">
        <v>807.3</v>
      </c>
    </row>
    <row r="5" spans="1:3" x14ac:dyDescent="0.3">
      <c r="A5">
        <v>15932</v>
      </c>
      <c r="B5">
        <v>0.2</v>
      </c>
      <c r="C5">
        <v>1380.75</v>
      </c>
    </row>
    <row r="6" spans="1:3" x14ac:dyDescent="0.3">
      <c r="A6">
        <v>552324</v>
      </c>
      <c r="B6">
        <v>0.3</v>
      </c>
      <c r="C6">
        <v>108659.15</v>
      </c>
    </row>
    <row r="7" spans="1:3" x14ac:dyDescent="0.3">
      <c r="A7">
        <v>902838</v>
      </c>
      <c r="B7">
        <v>0.4</v>
      </c>
      <c r="C7">
        <v>213813.35</v>
      </c>
    </row>
    <row r="8" spans="1:3" x14ac:dyDescent="0.3">
      <c r="A8">
        <v>1805677</v>
      </c>
      <c r="B8">
        <v>0.45</v>
      </c>
      <c r="C8">
        <v>574948.94999999995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82E4E"/>
  </sheetPr>
  <dimension ref="B2:C23"/>
  <sheetViews>
    <sheetView showGridLines="0" view="pageBreakPreview" workbookViewId="0"/>
  </sheetViews>
  <sheetFormatPr defaultRowHeight="14.4" x14ac:dyDescent="0.3"/>
  <cols>
    <col min="1" max="1" width="3" customWidth="1"/>
    <col min="2" max="2" width="54" customWidth="1"/>
    <col min="3" max="3" width="24" customWidth="1"/>
    <col min="4" max="4" width="3" customWidth="1"/>
  </cols>
  <sheetData>
    <row r="2" spans="2:3" x14ac:dyDescent="0.3">
      <c r="B2" s="25" t="s">
        <v>11</v>
      </c>
      <c r="C2" s="26"/>
    </row>
    <row r="3" spans="2:3" ht="15.6" x14ac:dyDescent="0.3">
      <c r="B3" s="8" t="s">
        <v>12</v>
      </c>
      <c r="C3" s="9">
        <v>4000000</v>
      </c>
    </row>
    <row r="4" spans="2:3" ht="15.6" x14ac:dyDescent="0.3">
      <c r="B4" s="8" t="s">
        <v>13</v>
      </c>
      <c r="C4" s="9">
        <v>200000</v>
      </c>
    </row>
    <row r="5" spans="2:3" ht="15.6" x14ac:dyDescent="0.3">
      <c r="B5" s="8" t="s">
        <v>14</v>
      </c>
      <c r="C5" s="10">
        <v>0.4</v>
      </c>
    </row>
    <row r="6" spans="2:3" ht="15.6" x14ac:dyDescent="0.3">
      <c r="B6" s="8" t="s">
        <v>15</v>
      </c>
      <c r="C6" s="11">
        <v>2</v>
      </c>
    </row>
    <row r="7" spans="2:3" ht="15.6" x14ac:dyDescent="0.3">
      <c r="B7" s="8" t="s">
        <v>16</v>
      </c>
      <c r="C7" s="10">
        <v>0.3</v>
      </c>
    </row>
    <row r="8" spans="2:3" ht="15.6" x14ac:dyDescent="0.3">
      <c r="B8" s="8" t="s">
        <v>17</v>
      </c>
      <c r="C8" s="9">
        <v>100000</v>
      </c>
    </row>
    <row r="10" spans="2:3" x14ac:dyDescent="0.3">
      <c r="B10" s="25" t="s">
        <v>18</v>
      </c>
      <c r="C10" s="26"/>
    </row>
    <row r="11" spans="2:3" ht="15.6" x14ac:dyDescent="0.3">
      <c r="B11" s="8" t="s">
        <v>19</v>
      </c>
      <c r="C11" s="12">
        <f>C3*C5</f>
        <v>1600000</v>
      </c>
    </row>
    <row r="12" spans="2:3" ht="15.6" x14ac:dyDescent="0.3">
      <c r="B12" s="8" t="s">
        <v>20</v>
      </c>
      <c r="C12" s="12">
        <f>C11/C6</f>
        <v>800000</v>
      </c>
    </row>
    <row r="13" spans="2:3" ht="15.6" x14ac:dyDescent="0.3">
      <c r="B13" s="8" t="s">
        <v>21</v>
      </c>
      <c r="C13" s="12">
        <f>MAX(0,C12-C8)</f>
        <v>700000</v>
      </c>
    </row>
    <row r="14" spans="2:3" ht="15.6" x14ac:dyDescent="0.3">
      <c r="B14" s="8" t="s">
        <v>22</v>
      </c>
      <c r="C14" s="12">
        <f>VLOOKUP(C13,Engine!$A$2:$C$8,3)+(C13-VLOOKUP(C13,Engine!$A$2:$C$8,1))*VLOOKUP(C13,Engine!$A$2:$C$8,2)</f>
        <v>152961.94999999998</v>
      </c>
    </row>
    <row r="15" spans="2:3" ht="15.6" x14ac:dyDescent="0.3">
      <c r="B15" s="8" t="s">
        <v>23</v>
      </c>
      <c r="C15" s="12">
        <f>C14*C6</f>
        <v>305923.89999999997</v>
      </c>
    </row>
    <row r="16" spans="2:3" ht="15.6" x14ac:dyDescent="0.3">
      <c r="B16" s="8" t="s">
        <v>24</v>
      </c>
      <c r="C16" s="12">
        <f>C3-C4</f>
        <v>3800000</v>
      </c>
    </row>
    <row r="17" spans="2:3" ht="15.6" x14ac:dyDescent="0.3">
      <c r="B17" s="8" t="s">
        <v>25</v>
      </c>
      <c r="C17" s="12">
        <f>C16*C5*C7</f>
        <v>456000</v>
      </c>
    </row>
    <row r="19" spans="2:3" x14ac:dyDescent="0.3">
      <c r="B19" s="25" t="s">
        <v>26</v>
      </c>
      <c r="C19" s="26"/>
    </row>
    <row r="20" spans="2:3" ht="15.6" x14ac:dyDescent="0.3">
      <c r="B20" s="13" t="s">
        <v>27</v>
      </c>
      <c r="C20" s="14">
        <f>C16*C7</f>
        <v>1140000</v>
      </c>
    </row>
    <row r="21" spans="2:3" ht="15.6" x14ac:dyDescent="0.3">
      <c r="B21" s="13" t="s">
        <v>28</v>
      </c>
      <c r="C21" s="14">
        <f>C16*(1-C5)*C7+C15</f>
        <v>989923.89999999991</v>
      </c>
    </row>
    <row r="22" spans="2:3" ht="15.6" x14ac:dyDescent="0.3">
      <c r="B22" s="15" t="s">
        <v>29</v>
      </c>
      <c r="C22" s="16">
        <f>C20-C21</f>
        <v>150076.10000000009</v>
      </c>
    </row>
    <row r="23" spans="2:3" ht="15.6" x14ac:dyDescent="0.3">
      <c r="B23" s="15" t="s">
        <v>30</v>
      </c>
      <c r="C23" s="16">
        <f>C11</f>
        <v>1600000</v>
      </c>
    </row>
  </sheetData>
  <mergeCells count="3">
    <mergeCell ref="B19:C19"/>
    <mergeCell ref="B2:C2"/>
    <mergeCell ref="B10:C10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82E4E"/>
  </sheetPr>
  <dimension ref="B2:C14"/>
  <sheetViews>
    <sheetView showGridLines="0" view="pageBreakPreview" workbookViewId="0"/>
  </sheetViews>
  <sheetFormatPr defaultRowHeight="14.4" x14ac:dyDescent="0.3"/>
  <cols>
    <col min="1" max="1" width="3" customWidth="1"/>
    <col min="2" max="2" width="50" customWidth="1"/>
    <col min="3" max="3" width="18" customWidth="1"/>
  </cols>
  <sheetData>
    <row r="2" spans="2:3" ht="16.8" x14ac:dyDescent="0.4">
      <c r="B2" s="5" t="s">
        <v>31</v>
      </c>
    </row>
    <row r="4" spans="2:3" ht="15.6" x14ac:dyDescent="0.3">
      <c r="B4" s="7" t="s">
        <v>32</v>
      </c>
      <c r="C4" s="7" t="s">
        <v>33</v>
      </c>
    </row>
    <row r="5" spans="2:3" ht="15.6" x14ac:dyDescent="0.3">
      <c r="B5" s="8" t="s">
        <v>34</v>
      </c>
      <c r="C5" s="17" t="s">
        <v>35</v>
      </c>
    </row>
    <row r="6" spans="2:3" ht="15.6" x14ac:dyDescent="0.3">
      <c r="B6" s="18" t="s">
        <v>36</v>
      </c>
      <c r="C6" s="19" t="s">
        <v>37</v>
      </c>
    </row>
    <row r="7" spans="2:3" ht="15.6" x14ac:dyDescent="0.3">
      <c r="B7" s="8" t="s">
        <v>38</v>
      </c>
      <c r="C7" s="17" t="s">
        <v>39</v>
      </c>
    </row>
    <row r="8" spans="2:3" ht="15.6" x14ac:dyDescent="0.3">
      <c r="B8" s="18" t="s">
        <v>40</v>
      </c>
      <c r="C8" s="19" t="s">
        <v>41</v>
      </c>
    </row>
    <row r="9" spans="2:3" ht="15.6" x14ac:dyDescent="0.3">
      <c r="B9" s="8" t="s">
        <v>42</v>
      </c>
      <c r="C9" s="17" t="s">
        <v>43</v>
      </c>
    </row>
    <row r="10" spans="2:3" ht="15.6" x14ac:dyDescent="0.3">
      <c r="B10" s="18" t="s">
        <v>44</v>
      </c>
      <c r="C10" s="19" t="s">
        <v>45</v>
      </c>
    </row>
    <row r="11" spans="2:3" ht="15.6" x14ac:dyDescent="0.3">
      <c r="B11" s="8" t="s">
        <v>46</v>
      </c>
      <c r="C11" s="17" t="s">
        <v>47</v>
      </c>
    </row>
    <row r="13" spans="2:3" ht="15" x14ac:dyDescent="0.35">
      <c r="B13" s="20" t="s">
        <v>48</v>
      </c>
    </row>
    <row r="14" spans="2:3" ht="15" x14ac:dyDescent="0.35">
      <c r="B14" s="20" t="s">
        <v>49</v>
      </c>
    </row>
  </sheetData>
  <pageMargins left="0.75" right="0.75" top="1" bottom="1" header="0.5" footer="0.5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82E4E"/>
  </sheetPr>
  <dimension ref="B2:C15"/>
  <sheetViews>
    <sheetView showGridLines="0" view="pageBreakPreview" workbookViewId="0"/>
  </sheetViews>
  <sheetFormatPr defaultRowHeight="14.4" x14ac:dyDescent="0.3"/>
  <cols>
    <col min="1" max="1" width="3" customWidth="1"/>
    <col min="2" max="2" width="62" customWidth="1"/>
    <col min="3" max="3" width="26" customWidth="1"/>
  </cols>
  <sheetData>
    <row r="2" spans="2:3" ht="18.600000000000001" x14ac:dyDescent="0.45">
      <c r="B2" s="2" t="s">
        <v>50</v>
      </c>
    </row>
    <row r="4" spans="2:3" ht="15.6" x14ac:dyDescent="0.3">
      <c r="B4" s="8" t="s">
        <v>12</v>
      </c>
      <c r="C4" s="12">
        <v>4000000</v>
      </c>
    </row>
    <row r="5" spans="2:3" ht="15.6" x14ac:dyDescent="0.3">
      <c r="B5" s="18" t="s">
        <v>51</v>
      </c>
      <c r="C5" s="21">
        <v>200000</v>
      </c>
    </row>
    <row r="6" spans="2:3" ht="15.6" x14ac:dyDescent="0.3">
      <c r="B6" s="8" t="s">
        <v>52</v>
      </c>
      <c r="C6" s="12">
        <v>3800000</v>
      </c>
    </row>
    <row r="7" spans="2:3" ht="15.6" x14ac:dyDescent="0.3">
      <c r="B7" s="18" t="s">
        <v>53</v>
      </c>
      <c r="C7" s="21">
        <v>1140000</v>
      </c>
    </row>
    <row r="8" spans="2:3" ht="15.6" x14ac:dyDescent="0.3">
      <c r="B8" s="8" t="s">
        <v>54</v>
      </c>
      <c r="C8" s="22">
        <v>0.4</v>
      </c>
    </row>
    <row r="9" spans="2:3" ht="15.6" x14ac:dyDescent="0.3">
      <c r="B9" s="18" t="s">
        <v>55</v>
      </c>
      <c r="C9" s="21">
        <v>1600000</v>
      </c>
    </row>
    <row r="10" spans="2:3" ht="15.6" x14ac:dyDescent="0.3">
      <c r="B10" s="8" t="s">
        <v>56</v>
      </c>
      <c r="C10" s="12">
        <v>152962</v>
      </c>
    </row>
    <row r="11" spans="2:3" ht="15.6" x14ac:dyDescent="0.3">
      <c r="B11" s="18" t="s">
        <v>23</v>
      </c>
      <c r="C11" s="21">
        <v>305924</v>
      </c>
    </row>
    <row r="12" spans="2:3" ht="15.6" x14ac:dyDescent="0.3">
      <c r="B12" s="8" t="s">
        <v>57</v>
      </c>
      <c r="C12" s="12">
        <v>684000</v>
      </c>
    </row>
    <row r="13" spans="2:3" ht="15.6" x14ac:dyDescent="0.3">
      <c r="B13" s="18" t="s">
        <v>58</v>
      </c>
      <c r="C13" s="21">
        <v>989924</v>
      </c>
    </row>
    <row r="14" spans="2:3" ht="15.6" x14ac:dyDescent="0.3">
      <c r="B14" s="8" t="s">
        <v>29</v>
      </c>
      <c r="C14" s="12">
        <v>150076</v>
      </c>
    </row>
    <row r="15" spans="2:3" ht="15.6" x14ac:dyDescent="0.3">
      <c r="B15" s="18" t="s">
        <v>30</v>
      </c>
      <c r="C15" s="21">
        <v>1600000</v>
      </c>
    </row>
  </sheetData>
  <pageMargins left="0.75" right="0.75" top="1" bottom="1" header="0.5" footer="0.5"/>
  <pageSetup paperSize="9" scale="8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82E4E"/>
  </sheetPr>
  <dimension ref="B2:C10"/>
  <sheetViews>
    <sheetView showGridLines="0" view="pageBreakPreview" workbookViewId="0">
      <selection activeCell="G13" sqref="G13"/>
    </sheetView>
  </sheetViews>
  <sheetFormatPr defaultRowHeight="14.4" x14ac:dyDescent="0.3"/>
  <cols>
    <col min="1" max="1" width="3" customWidth="1"/>
    <col min="2" max="2" width="62" customWidth="1"/>
    <col min="3" max="3" width="26" customWidth="1"/>
  </cols>
  <sheetData>
    <row r="2" spans="2:3" ht="18.600000000000001" x14ac:dyDescent="0.45">
      <c r="B2" s="2" t="s">
        <v>59</v>
      </c>
    </row>
    <row r="4" spans="2:3" ht="15.6" x14ac:dyDescent="0.3">
      <c r="B4" s="8" t="s">
        <v>12</v>
      </c>
      <c r="C4" s="23">
        <v>6000000</v>
      </c>
    </row>
    <row r="5" spans="2:3" ht="15.6" x14ac:dyDescent="0.3">
      <c r="B5" s="18" t="s">
        <v>60</v>
      </c>
      <c r="C5" s="24">
        <v>2000000</v>
      </c>
    </row>
    <row r="6" spans="2:3" ht="15.6" x14ac:dyDescent="0.3">
      <c r="B6" s="8" t="s">
        <v>61</v>
      </c>
      <c r="C6" s="17" t="s">
        <v>62</v>
      </c>
    </row>
    <row r="7" spans="2:3" ht="15.6" x14ac:dyDescent="0.3">
      <c r="B7" s="18" t="s">
        <v>63</v>
      </c>
      <c r="C7" s="19" t="s">
        <v>64</v>
      </c>
    </row>
    <row r="8" spans="2:3" ht="15.6" x14ac:dyDescent="0.3">
      <c r="B8" s="8" t="s">
        <v>65</v>
      </c>
      <c r="C8" s="17" t="s">
        <v>66</v>
      </c>
    </row>
    <row r="9" spans="2:3" ht="15.6" x14ac:dyDescent="0.3">
      <c r="B9" s="18" t="s">
        <v>67</v>
      </c>
      <c r="C9" s="24">
        <v>1400000</v>
      </c>
    </row>
    <row r="10" spans="2:3" ht="31.2" x14ac:dyDescent="0.3">
      <c r="B10" s="8" t="s">
        <v>68</v>
      </c>
      <c r="C10" s="17" t="s">
        <v>69</v>
      </c>
    </row>
  </sheetData>
  <pageMargins left="0.75" right="0.75" top="1" bottom="1" header="0.5" footer="0.5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Notice</vt:lpstr>
      <vt:lpstr>Engine</vt:lpstr>
      <vt:lpstr>Calculator</vt:lpstr>
      <vt:lpstr>Scale</vt:lpstr>
      <vt:lpstr>Case 1 France</vt:lpstr>
      <vt:lpstr>Case 2 Switzerland</vt:lpstr>
      <vt:lpstr>Calculator!Print_Area</vt:lpstr>
      <vt:lpstr>'Case 1 France'!Print_Area</vt:lpstr>
      <vt:lpstr>'Case 2 Switzerland'!Print_Area</vt:lpstr>
      <vt:lpstr>Notice!Print_Area</vt:lpstr>
      <vt:lpstr>Scale!Print_Area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Aristide Ruot</cp:lastModifiedBy>
  <dcterms:created xsi:type="dcterms:W3CDTF">2026-08-05T08:43:49Z</dcterms:created>
  <dcterms:modified xsi:type="dcterms:W3CDTF">2026-08-05T08:46:26Z</dcterms:modified>
</cp:coreProperties>
</file>