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ugglydah/Documents/Telemetry/McD's/2025/Restaurant Reports/Q3 2025/"/>
    </mc:Choice>
  </mc:AlternateContent>
  <xr:revisionPtr revIDLastSave="0" documentId="13_ncr:1_{9B3C3103-3F7F-FD4D-A342-46549D072DE7}" xr6:coauthVersionLast="47" xr6:coauthVersionMax="47" xr10:uidLastSave="{00000000-0000-0000-0000-000000000000}"/>
  <bookViews>
    <workbookView xWindow="10220" yWindow="-18740" windowWidth="32760" windowHeight="15520" xr2:uid="{28FC1591-400E-1849-818B-3A9C7D146D6D}"/>
  </bookViews>
  <sheets>
    <sheet name="FZ Commentary" sheetId="20" r:id="rId1"/>
  </sheets>
  <definedNames>
    <definedName name="_xlnm._FilterDatabase" localSheetId="0" hidden="1">'FZ Commentary'!$B$1:$T$336</definedName>
    <definedName name="_xlnm.Print_Area" localSheetId="0">'FZ Commentary'!$B$1:$T$181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81" i="20" l="1"/>
  <c r="R181" i="20"/>
  <c r="S172" i="20" s="1"/>
  <c r="R172" i="20"/>
  <c r="S178" i="20"/>
  <c r="R178" i="20"/>
  <c r="I181" i="20"/>
  <c r="J181" i="20"/>
  <c r="S176" i="20"/>
  <c r="L181" i="20"/>
  <c r="K181" i="20"/>
  <c r="H181" i="20"/>
  <c r="S136" i="20" l="1"/>
  <c r="S135" i="20"/>
  <c r="S150" i="20"/>
  <c r="S114" i="20"/>
  <c r="S149" i="20"/>
  <c r="S127" i="20"/>
  <c r="S151" i="20"/>
  <c r="S166" i="20"/>
  <c r="S165" i="20"/>
  <c r="S164" i="20"/>
  <c r="S113" i="20"/>
  <c r="S134" i="20"/>
  <c r="S163" i="20"/>
  <c r="S112" i="20"/>
  <c r="S170" i="20"/>
  <c r="S74" i="20"/>
  <c r="S111" i="20"/>
  <c r="S132" i="20"/>
  <c r="S169" i="20"/>
  <c r="S73" i="20"/>
  <c r="S126" i="20"/>
  <c r="S131" i="20"/>
  <c r="S168" i="20"/>
  <c r="S72" i="20"/>
  <c r="S125" i="20"/>
  <c r="S130" i="20"/>
  <c r="S167" i="20"/>
  <c r="S171" i="20"/>
  <c r="R20" i="20"/>
  <c r="R4" i="20"/>
  <c r="R5" i="20"/>
  <c r="R7" i="20"/>
  <c r="R8" i="20"/>
  <c r="R9" i="20"/>
  <c r="R10" i="20"/>
  <c r="R11" i="20"/>
  <c r="R12" i="20"/>
  <c r="R13" i="20"/>
  <c r="R14" i="20"/>
  <c r="R15" i="20"/>
  <c r="R16" i="20"/>
  <c r="R17" i="20"/>
  <c r="R18" i="20"/>
  <c r="R19" i="20"/>
  <c r="R21" i="20"/>
  <c r="R22" i="20"/>
  <c r="R23" i="20"/>
  <c r="R24" i="20"/>
  <c r="R25" i="20"/>
  <c r="R26" i="20"/>
  <c r="R27" i="20"/>
  <c r="R28" i="20"/>
  <c r="R29" i="20"/>
  <c r="R30" i="20"/>
  <c r="R31" i="20"/>
  <c r="R32" i="20"/>
  <c r="R33" i="20"/>
  <c r="R34" i="20"/>
  <c r="R35" i="20"/>
  <c r="R36" i="20"/>
  <c r="R37" i="20"/>
  <c r="R38" i="20"/>
  <c r="R39" i="20"/>
  <c r="R40" i="20"/>
  <c r="R41" i="20"/>
  <c r="R42" i="20"/>
  <c r="R43" i="20"/>
  <c r="R46" i="20"/>
  <c r="R47" i="20"/>
  <c r="R48" i="20"/>
  <c r="R49" i="20"/>
  <c r="R50" i="20"/>
  <c r="R52" i="20"/>
  <c r="R53" i="20"/>
  <c r="R54" i="20"/>
  <c r="R55" i="20"/>
  <c r="R56" i="20"/>
  <c r="R57" i="20"/>
  <c r="R58" i="20"/>
  <c r="R59" i="20"/>
  <c r="R60" i="20"/>
  <c r="R61" i="20"/>
  <c r="R62" i="20"/>
  <c r="R63" i="20"/>
  <c r="R64" i="20"/>
  <c r="R65" i="20"/>
  <c r="R66" i="20"/>
  <c r="R67" i="20"/>
  <c r="R68" i="20"/>
  <c r="R69" i="20"/>
  <c r="R70" i="20"/>
  <c r="R71" i="20"/>
  <c r="R72" i="20"/>
  <c r="R73" i="20"/>
  <c r="R74" i="20"/>
  <c r="R75" i="20"/>
  <c r="R76" i="20"/>
  <c r="R77" i="20"/>
  <c r="R78" i="20"/>
  <c r="R79" i="20"/>
  <c r="R80" i="20"/>
  <c r="R81" i="20"/>
  <c r="R82" i="20"/>
  <c r="R83" i="20"/>
  <c r="R84" i="20"/>
  <c r="R85" i="20"/>
  <c r="R86" i="20"/>
  <c r="R87" i="20"/>
  <c r="R89" i="20"/>
  <c r="R90" i="20"/>
  <c r="R91" i="20"/>
  <c r="R92" i="20"/>
  <c r="R93" i="20"/>
  <c r="R94" i="20"/>
  <c r="R95" i="20"/>
  <c r="R96" i="20"/>
  <c r="R97" i="20"/>
  <c r="R98" i="20"/>
  <c r="R99" i="20"/>
  <c r="R100" i="20"/>
  <c r="R101" i="20"/>
  <c r="R102" i="20"/>
  <c r="R103" i="20"/>
  <c r="R104" i="20"/>
  <c r="R105" i="20"/>
  <c r="R106" i="20"/>
  <c r="R107" i="20"/>
  <c r="R108" i="20"/>
  <c r="R109" i="20"/>
  <c r="R110" i="20"/>
  <c r="R111" i="20"/>
  <c r="R112" i="20"/>
  <c r="R113" i="20"/>
  <c r="R114" i="20"/>
  <c r="R115" i="20"/>
  <c r="R116" i="20"/>
  <c r="R117" i="20"/>
  <c r="R118" i="20"/>
  <c r="R119" i="20"/>
  <c r="R120" i="20"/>
  <c r="R121" i="20"/>
  <c r="R122" i="20"/>
  <c r="R123" i="20"/>
  <c r="R124" i="20"/>
  <c r="R125" i="20"/>
  <c r="R126" i="20"/>
  <c r="R127" i="20"/>
  <c r="R128" i="20"/>
  <c r="R129" i="20"/>
  <c r="R130" i="20"/>
  <c r="R131" i="20"/>
  <c r="R132" i="20"/>
  <c r="R134" i="20"/>
  <c r="R135" i="20"/>
  <c r="R136" i="20"/>
  <c r="R137" i="20"/>
  <c r="R138" i="20"/>
  <c r="R139" i="20"/>
  <c r="R140" i="20"/>
  <c r="R141" i="20"/>
  <c r="R142" i="20"/>
  <c r="R143" i="20"/>
  <c r="R144" i="20"/>
  <c r="R145" i="20"/>
  <c r="R146" i="20"/>
  <c r="R147" i="20"/>
  <c r="R148" i="20"/>
  <c r="R149" i="20"/>
  <c r="R150" i="20"/>
  <c r="R151" i="20"/>
  <c r="R152" i="20"/>
  <c r="R153" i="20"/>
  <c r="R154" i="20"/>
  <c r="R155" i="20"/>
  <c r="R156" i="20"/>
  <c r="R157" i="20"/>
  <c r="R158" i="20"/>
  <c r="R159" i="20"/>
  <c r="R160" i="20"/>
  <c r="R161" i="20"/>
  <c r="R162" i="20"/>
  <c r="R163" i="20"/>
  <c r="R164" i="20"/>
  <c r="R165" i="20"/>
  <c r="R166" i="20"/>
  <c r="R167" i="20"/>
  <c r="R168" i="20"/>
  <c r="R169" i="20"/>
  <c r="R170" i="20"/>
  <c r="R171" i="20"/>
  <c r="R173" i="20"/>
  <c r="R174" i="20"/>
  <c r="R175" i="20"/>
  <c r="R176" i="20"/>
  <c r="R177" i="20"/>
  <c r="R179" i="20"/>
  <c r="R180" i="20"/>
  <c r="R3" i="20"/>
  <c r="R2" i="20"/>
  <c r="P181" i="20" l="1"/>
  <c r="S147" i="20" l="1"/>
  <c r="S20" i="20"/>
  <c r="S17" i="20"/>
  <c r="S41" i="20"/>
  <c r="S174" i="20"/>
  <c r="O181" i="20" l="1"/>
  <c r="G181" i="20"/>
  <c r="S3" i="20" l="1"/>
  <c r="S4" i="20" l="1"/>
  <c r="S108" i="20"/>
  <c r="S30" i="20"/>
  <c r="S141" i="20"/>
  <c r="S48" i="20"/>
  <c r="S66" i="20"/>
  <c r="S145" i="20"/>
  <c r="S102" i="20"/>
  <c r="S53" i="20"/>
  <c r="S160" i="20"/>
  <c r="S57" i="20"/>
  <c r="S27" i="20"/>
  <c r="S11" i="20"/>
  <c r="S28" i="20"/>
  <c r="S7" i="20"/>
  <c r="S35" i="20"/>
  <c r="S56" i="20"/>
  <c r="S153" i="20"/>
  <c r="S93" i="20"/>
  <c r="S162" i="20"/>
  <c r="S19" i="20"/>
  <c r="S129" i="20"/>
  <c r="S77" i="20"/>
  <c r="S68" i="20"/>
  <c r="S82" i="20"/>
  <c r="S40" i="20"/>
  <c r="S15" i="20"/>
  <c r="S67" i="20"/>
  <c r="S5" i="20"/>
  <c r="S154" i="20"/>
  <c r="S90" i="20"/>
  <c r="S29" i="20"/>
  <c r="S118" i="20"/>
  <c r="S156" i="20"/>
  <c r="S175" i="20"/>
  <c r="S18" i="20"/>
  <c r="S42" i="20"/>
  <c r="S101" i="20"/>
  <c r="S78" i="20"/>
  <c r="S87" i="20"/>
  <c r="S13" i="20"/>
  <c r="S32" i="20"/>
  <c r="S52" i="20"/>
  <c r="S117" i="20"/>
  <c r="S120" i="20"/>
  <c r="S142" i="20"/>
  <c r="S33" i="20"/>
  <c r="S63" i="20"/>
  <c r="S85" i="20"/>
  <c r="S76" i="20"/>
  <c r="S148" i="20"/>
  <c r="S46" i="20"/>
  <c r="S158" i="20"/>
  <c r="S65" i="20"/>
  <c r="S31" i="20"/>
  <c r="S50" i="20"/>
  <c r="S92" i="20"/>
  <c r="S86" i="20"/>
  <c r="S116" i="20"/>
  <c r="S43" i="20"/>
  <c r="S138" i="20"/>
  <c r="S109" i="20"/>
  <c r="S24" i="20"/>
  <c r="S16" i="20"/>
  <c r="S155" i="20"/>
  <c r="S60" i="20"/>
  <c r="S95" i="20"/>
  <c r="S81" i="20"/>
  <c r="S110" i="20"/>
  <c r="S105" i="20"/>
  <c r="S94" i="20"/>
  <c r="S99" i="20"/>
  <c r="S157" i="20"/>
  <c r="S21" i="20"/>
  <c r="S37" i="20"/>
  <c r="S64" i="20"/>
  <c r="S159" i="20"/>
  <c r="S10" i="20"/>
  <c r="S14" i="20"/>
  <c r="S124" i="20"/>
  <c r="S180" i="20"/>
  <c r="S144" i="20"/>
  <c r="S47" i="20"/>
  <c r="S61" i="20"/>
  <c r="S49" i="20"/>
  <c r="S97" i="20"/>
  <c r="S96" i="20"/>
  <c r="S70" i="20"/>
  <c r="S91" i="20"/>
  <c r="S80" i="20"/>
  <c r="S137" i="20"/>
  <c r="S103" i="20"/>
  <c r="S139" i="20"/>
  <c r="S12" i="20"/>
  <c r="S36" i="20"/>
  <c r="S34" i="20"/>
  <c r="S128" i="20"/>
  <c r="S22" i="20"/>
  <c r="S38" i="20"/>
  <c r="S58" i="20"/>
  <c r="S146" i="20"/>
  <c r="S115" i="20"/>
  <c r="S89" i="20"/>
  <c r="S83" i="20"/>
  <c r="S121" i="20"/>
  <c r="S26" i="20"/>
  <c r="S140" i="20"/>
  <c r="S98" i="20"/>
  <c r="S8" i="20"/>
  <c r="S9" i="20"/>
  <c r="S79" i="20"/>
  <c r="S173" i="20"/>
  <c r="S59" i="20"/>
  <c r="S177" i="20"/>
  <c r="S143" i="20"/>
  <c r="S71" i="20"/>
  <c r="S2" i="20"/>
  <c r="S62" i="20"/>
  <c r="S107" i="20"/>
  <c r="S123" i="20"/>
  <c r="S104" i="20"/>
  <c r="S119" i="20"/>
  <c r="S55" i="20"/>
  <c r="S100" i="20"/>
  <c r="S54" i="20"/>
  <c r="S25" i="20"/>
  <c r="S179" i="20"/>
  <c r="S122" i="20"/>
  <c r="S39" i="20"/>
  <c r="S161" i="20"/>
  <c r="S84" i="20"/>
  <c r="S152" i="20"/>
  <c r="S69" i="20"/>
  <c r="S106" i="20"/>
  <c r="S23" i="20"/>
  <c r="S75" i="20"/>
</calcChain>
</file>

<file path=xl/sharedStrings.xml><?xml version="1.0" encoding="utf-8"?>
<sst xmlns="http://schemas.openxmlformats.org/spreadsheetml/2006/main" count="876" uniqueCount="384">
  <si>
    <t>0367 - Dagenham 2 DT (Multiplex 44 - ABS 2)</t>
  </si>
  <si>
    <t>Restaurant</t>
  </si>
  <si>
    <t>0804 - Cardiff Bay (Multiplex 44 - ABS 2)</t>
  </si>
  <si>
    <t>1676 - Orpington (Multiplex 44 - ABS 2)</t>
  </si>
  <si>
    <t>1683 - Plymouth (Multiplex 44 - ABS)</t>
  </si>
  <si>
    <t>Ralph Parker</t>
  </si>
  <si>
    <t>Paul Griffiths</t>
  </si>
  <si>
    <t>Paul Crocker</t>
  </si>
  <si>
    <t>Mike Hall</t>
  </si>
  <si>
    <t>Tim Dobbs</t>
  </si>
  <si>
    <t>Mark Schweizer</t>
  </si>
  <si>
    <t>Gian Chahal</t>
  </si>
  <si>
    <t>Stuart Broadbelt</t>
  </si>
  <si>
    <t>Adrian Mariadas</t>
  </si>
  <si>
    <t>James Thompson</t>
  </si>
  <si>
    <t>Craig Newnes</t>
  </si>
  <si>
    <t>Bill Perera</t>
  </si>
  <si>
    <t>Paul Connan</t>
  </si>
  <si>
    <t>David Wynne</t>
  </si>
  <si>
    <t>Dean Chapman</t>
  </si>
  <si>
    <t>Anne Wainwright</t>
  </si>
  <si>
    <t>Martin Redhead</t>
  </si>
  <si>
    <t>Tony Bennett</t>
  </si>
  <si>
    <t>Claude Abi-Gerges</t>
  </si>
  <si>
    <t>John Kiely</t>
  </si>
  <si>
    <t>Bill Liddy</t>
  </si>
  <si>
    <t>Elliot Jardine</t>
  </si>
  <si>
    <t>John Atherton</t>
  </si>
  <si>
    <t>Mark Clapham</t>
  </si>
  <si>
    <t>Jon Betts</t>
  </si>
  <si>
    <t>Jim McLean</t>
  </si>
  <si>
    <t>Joey Antwi-Kusi</t>
  </si>
  <si>
    <t>1592 - Prenton (Multiplex 44 - ABS 1)</t>
  </si>
  <si>
    <t>1682 - Liphook  (Multiplex 44 - ABS 2)</t>
  </si>
  <si>
    <t>Ice Bath</t>
  </si>
  <si>
    <t>Litres</t>
  </si>
  <si>
    <t>Adam Buchanan-Smith</t>
  </si>
  <si>
    <t>Ahmet Mustafa</t>
  </si>
  <si>
    <t>David Knight</t>
  </si>
  <si>
    <t>Douglas Wright</t>
  </si>
  <si>
    <t>Elaine Sterio</t>
  </si>
  <si>
    <t>Glyn Pashley</t>
  </si>
  <si>
    <t>Ismail Anilmis</t>
  </si>
  <si>
    <t>Jacqui Moore</t>
  </si>
  <si>
    <t>John Quirke</t>
  </si>
  <si>
    <t>Ken Tomkins</t>
  </si>
  <si>
    <t>Lee Sparkes</t>
  </si>
  <si>
    <t>Mark Blundell</t>
  </si>
  <si>
    <t>Nigel Dunnington</t>
  </si>
  <si>
    <t>Robert Holdcroft</t>
  </si>
  <si>
    <t>Surjit Manger</t>
  </si>
  <si>
    <t>N/A</t>
  </si>
  <si>
    <t>Power looks low.</t>
  </si>
  <si>
    <t>Stewart Williams</t>
  </si>
  <si>
    <t>0030 - Balham (Multiplex 44 - 1 x tower (8v))</t>
  </si>
  <si>
    <t>0042 - Swiss Cottage (Multiplex 44 - 1 x tower (8v))</t>
  </si>
  <si>
    <t>0049 - Peckham Rye Lane (Multiplex 44 - ABS 2)</t>
  </si>
  <si>
    <t>0082 - Tooting (Multiplex 44 - 1 x tower (8v))</t>
  </si>
  <si>
    <t>0201 - Hayes (Multiplex 44 - 1 x tower (8v))</t>
  </si>
  <si>
    <t>0223 - Neasden (Multiplex 50 - 2 x towers (8 &amp; 7v))</t>
  </si>
  <si>
    <t>0281 - Lewisham (Multiplex 44 - 1 x tower (8v))</t>
  </si>
  <si>
    <t>0420 - North Finchley (Multiplex 44 - 1 x tower (8v))</t>
  </si>
  <si>
    <t>0455 - Ealing (Multiplex 50 - 1 x tower (10v))</t>
  </si>
  <si>
    <t>0490 - Gatwick South (Multiplex 44 - 2 x tower (8v))</t>
  </si>
  <si>
    <t>0500 - Notting Hill Gate (Multiplex 44 - 1 x tower (8v))</t>
  </si>
  <si>
    <t>0614 - Darlington 2 (E) (Multiplex 44 - 2 x tower (8v))</t>
  </si>
  <si>
    <t>0658 - Hammersmith 2 (Multiplex 44 - 1 x tower (10v))</t>
  </si>
  <si>
    <t>0834 - Wembley Park D/T (Multiplex 44 - 2 x tower (8v))</t>
  </si>
  <si>
    <t>0844 - Dagenham 3 (Multiplex 44 - ABS 1)</t>
  </si>
  <si>
    <t>0856 - Friern Barnet (Multiplex 44 - ABS 1)</t>
  </si>
  <si>
    <t>0879 - Riverside (E) (Multiplex 44 - 1 x tower (8v))</t>
  </si>
  <si>
    <t>1096 - Queensway (Multiplex 44 - 1 x tower (8v))</t>
  </si>
  <si>
    <t>1111 - Cambridge Newmarket (Multiplex 50 - 1 x tower (10v))</t>
  </si>
  <si>
    <t>1181 - Potters Bar (Multiplex 44 - 1 x tower (10v))</t>
  </si>
  <si>
    <t>1199 - Liverpool - Aigburth Road (Multiplex 44 - 2 x tower (8v))</t>
  </si>
  <si>
    <t>1492 - Cameron Toll (Multiplex 44 - 1 x tower (10v))</t>
  </si>
  <si>
    <t>0043 - Staines 1 (Multiplex 44 - 1 x tower (8v))</t>
  </si>
  <si>
    <t>0169 - Wallasey (E) (Multiplex 44 - 1 x tower (8v))</t>
  </si>
  <si>
    <t>0202 - Birkenhead (E) (Multiplex 44 - 1 x tower (8v))</t>
  </si>
  <si>
    <t>0257 - Cardiff Queens Street (Multiplex 44 - 2 x towers (8v))</t>
  </si>
  <si>
    <t>0300 - Dagenham FS DT (Multiplex 44 - 2 x tower (8v))</t>
  </si>
  <si>
    <t>0308 - Osmaston Park DT (Multiplex 44 - 2 x tower (8v))</t>
  </si>
  <si>
    <t>0344 - Bromborough (E) (Multiplex 44 - 1 x tower (8v))</t>
  </si>
  <si>
    <t>0363 - Stockport Forum (E) (Multiplex 44 - 2 x tower (8v))</t>
  </si>
  <si>
    <t>0428 - Belfast 2 (Multiplex 44 - 1 x tower (8v))</t>
  </si>
  <si>
    <t>0436 - Cardiff Newport Road (Apexx 6 - 2 x towers (6 &amp; 8v))</t>
  </si>
  <si>
    <t>0462 - Milton Keynes Arena (E) (Multiplex 44 - 1 x tower (10v))</t>
  </si>
  <si>
    <t>0493 - Kitts Green (E) (Multiplex 44 - 1 x tower (10v))</t>
  </si>
  <si>
    <t>0498 - Culverhouse Cross (E) (Multiplex 44 - 1 x tower (8v))</t>
  </si>
  <si>
    <t>0566 - Hanworth (Multiplex 44 - 1 x tower (10v))</t>
  </si>
  <si>
    <t>0624 - Strood D/T (Apexx 6  - 2 x ABS 2)</t>
  </si>
  <si>
    <t>0626 - Bedford Interchange (E) (Multiplex 44 - 2 x tower (8v))</t>
  </si>
  <si>
    <t>0646 - Cumbernauld (E) (Energize - 1 x Tower (10v))</t>
  </si>
  <si>
    <t>0664 - Livingston (E) (Multiplex 44 - 2 x tower (8v))</t>
  </si>
  <si>
    <t>0682 - Oldbury (Multiplex 44 - 2 x tower (8 &amp; 10v))</t>
  </si>
  <si>
    <t>0766 - Cardiff - St Marys Street (E) (Multiplex 44 - 1 x tower (8v))</t>
  </si>
  <si>
    <t>0895 - Bredbury (Multiplex 44 - 1 x tower (10v))</t>
  </si>
  <si>
    <t>0914 - Staines 2 (Multiplex 44 - ABS 2)</t>
  </si>
  <si>
    <t>1029 - Cardiff Excelsior Road (E) (Multiplex 44 - 1 x tower (8v))</t>
  </si>
  <si>
    <t>1095 - Sheppey D/T (Multiplex 44 - 2 x tower (7 &amp; 10v))</t>
  </si>
  <si>
    <t>1097 - Small Heath (Multiplex 44 - 2 x tower (7 &amp; 10v))</t>
  </si>
  <si>
    <t>1187 - Medway City (Multiplex 44 - 2 x tower (8v))</t>
  </si>
  <si>
    <t>1316 - Selby (Multiplex 44 - ABS 1)</t>
  </si>
  <si>
    <t>1362 - Cardiff Shopping Centre (Multiplex 44 - 1 x tower (8v))</t>
  </si>
  <si>
    <t>1475 - Derby (E) (Multiplex 44 - ABS 2)</t>
  </si>
  <si>
    <t>1577 - Cardiff Ty Glas (Multiplex 44 - ABS 1)</t>
  </si>
  <si>
    <t>1599 - Broadstairs (Multiplex 44 - ABS 2)</t>
  </si>
  <si>
    <t>1638 - Boston (Multiplex 44 - ABS 2)</t>
  </si>
  <si>
    <t>1655 - Sittingbourne Delivery Kitchen (Multiplex 44 - ABS 2)</t>
  </si>
  <si>
    <t>1658 - Selly Oak (Multiplex 44 - ABS 2)</t>
  </si>
  <si>
    <t>1667 - Brownhills (Multiplex 44 - ABS 2)</t>
  </si>
  <si>
    <t>1670 - Colchester (Multiplex 44 - ABS 2)</t>
  </si>
  <si>
    <t>1671 - Folkstone (Tesco) (Multiplex 44 - ABS 2)</t>
  </si>
  <si>
    <t>1672 - Thirsk (Multiplex 44 - ABS 2)</t>
  </si>
  <si>
    <t>1674 - Belfast Ballygomartin (Tesco) (Multiplex 44 - ABS 2)</t>
  </si>
  <si>
    <t>1675 - Louth (Multiplex 44 - ABS 2)</t>
  </si>
  <si>
    <t>1678 - Dewsbury (Multiplex 44 - ABS 2)</t>
  </si>
  <si>
    <t>1679 - Tyneside Delivery Kitchen (Multiplex 44 - ABS 2)</t>
  </si>
  <si>
    <t>1680 - Erith Delivery Kitchen (Multiplex 44 - ABS 2)</t>
  </si>
  <si>
    <t>1681 - Bermondsey Delivery Kitchen (Multiplex 44 - ABS 2)</t>
  </si>
  <si>
    <t>1684 - Nelson Broadway (Multiplex 44 - ABS 2)</t>
  </si>
  <si>
    <t>1685 - Christchurch (Multiplex 44 - ABS 2)</t>
  </si>
  <si>
    <t>1686 - Coventry Abbey Park (Asda) (Multiplex 44 - ABS 2)</t>
  </si>
  <si>
    <t>1687 - Warrington Whittle Avenue (Multiplex 44 - ABS 2)</t>
  </si>
  <si>
    <t>1689 - Cumbernauld Craiglinn Park (Multiplex 44 - ABS 2)</t>
  </si>
  <si>
    <t>1690 - Blyth (Worksop) (Multiplex 44 - ABS 2)</t>
  </si>
  <si>
    <t>1692 - Barrhead Glasgow (Multiplex 44 - ABS 2)</t>
  </si>
  <si>
    <t>1695 - Bidston Moss (Multiplex 44 - ABS 2)</t>
  </si>
  <si>
    <t>1698 - Mansfield Asda (Multiplex 44 - ABS 2)</t>
  </si>
  <si>
    <t>1700 - Winchester (Multiplex 44 - ABS 2)</t>
  </si>
  <si>
    <t>1701 - Aberdeen Craigshaw Road (Multiplex 44 - ABS 2)</t>
  </si>
  <si>
    <t>1705 - Peterborough Delivery Kitchen (Multiplex 44 - ABS 2)</t>
  </si>
  <si>
    <t>1709 - Bedford Fairhill (Multiplex 44 - ABS 2)</t>
  </si>
  <si>
    <t>1711 - Motherwell (Multiplex 44 - ABS 2)</t>
  </si>
  <si>
    <t>1716 - Leek Churnet Way (Multiplex 44 - ABS 2)</t>
  </si>
  <si>
    <t>1721 - Lowestoft (Multiplex 44 - ABS 2)</t>
  </si>
  <si>
    <t>1888 - Copper Pot Knowlsey (Multiplex 44 - ABS 2)</t>
  </si>
  <si>
    <t>2033 - Ruislip Dairy Lane (Multiplex 44 - ABS 2)</t>
  </si>
  <si>
    <t>2091 - Wrexham Delivery Kitchen  (Multiplex 44 - ABS 2)</t>
  </si>
  <si>
    <t>0008 - Victoria (Multiplex 44 - 1 x tower (8v))</t>
  </si>
  <si>
    <t>0025 - Fulham (Multiplex 44 - 1 x tower (8v))</t>
  </si>
  <si>
    <t>0374 - Victoria Place (Apexx 6 - 1 x tower (8v))</t>
  </si>
  <si>
    <t>1011 - Victoria Station (Multiplex 44 - 1 x tower (8v))</t>
  </si>
  <si>
    <t>2070 - Taplow (Multiplex 44 - ABS 2)</t>
  </si>
  <si>
    <t>Ambient</t>
  </si>
  <si>
    <t>Anisha Sharma</t>
  </si>
  <si>
    <t>Harry Rashid</t>
  </si>
  <si>
    <t>Carol Rogerson</t>
  </si>
  <si>
    <t>Ron Mounsey</t>
  </si>
  <si>
    <t>Richard Forte</t>
  </si>
  <si>
    <t>Franchisee</t>
  </si>
  <si>
    <t>David Shawyer</t>
  </si>
  <si>
    <t>0015 - Earls Court</t>
  </si>
  <si>
    <t>0385 - Kingston</t>
  </si>
  <si>
    <t>0263 - Ruislip High Street (Multiplex 44 - 1 x tower (8v))</t>
  </si>
  <si>
    <t>0480 - Bridgend (Multiplex 44 - ABS 2)</t>
  </si>
  <si>
    <t>0484 - Target (Multiplex 44 - ABS 2)</t>
  </si>
  <si>
    <t>1669 - Ilminster (Multiplex 44 - ABS 2)</t>
  </si>
  <si>
    <t>1697 - Ipswich Tesco (Multiplex 44 - ABS 2)</t>
  </si>
  <si>
    <t>1911 - Skegness (Multiplex 44 - ABS 2)</t>
  </si>
  <si>
    <t>1996 - Wrexham (Multiplex 44 - ABS 2)</t>
  </si>
  <si>
    <t>2105 - Sandwich (Multiplex 44 - ABS 2)</t>
  </si>
  <si>
    <t>2144 - Basildon Delivery Kitchen (Multiplex 44 - ABS 2)</t>
  </si>
  <si>
    <t>2183 - Harlow Delivery Kitchen (Multiplex 44 - ABS 2)</t>
  </si>
  <si>
    <t>2210 - Liverpool Delivery Kitchen (Multiplex 44 - ABS 2)</t>
  </si>
  <si>
    <t>Jamie Catling</t>
  </si>
  <si>
    <t>Taimoor Sheikh</t>
  </si>
  <si>
    <t>Victor Arcinega</t>
  </si>
  <si>
    <t>Mark Nutall</t>
  </si>
  <si>
    <t xml:space="preserve">Alan Halliday </t>
  </si>
  <si>
    <t>Alan Butchers</t>
  </si>
  <si>
    <t>Jose Calaza</t>
  </si>
  <si>
    <t>Mike Guerin</t>
  </si>
  <si>
    <t>NB. Where Filter Flow is unavailable, the average across all restaurants is 80.73% of Coarse Flow goes through DP filter.</t>
  </si>
  <si>
    <t>Service Co.</t>
  </si>
  <si>
    <t>Unique</t>
  </si>
  <si>
    <t>Cost vs Bench*</t>
  </si>
  <si>
    <t>FME Services UK Ltd</t>
  </si>
  <si>
    <t>ESG</t>
  </si>
  <si>
    <t>IPM</t>
  </si>
  <si>
    <t>Wessex</t>
  </si>
  <si>
    <t>JAC</t>
  </si>
  <si>
    <t>ABS</t>
  </si>
  <si>
    <t>Laura Wilder</t>
  </si>
  <si>
    <t>1741 - Bristol Emersons Green (Multiplex 44 - ABS 2)</t>
  </si>
  <si>
    <t>Ice bath probe moved by Network due to ice buildup (end April24).</t>
  </si>
  <si>
    <t xml:space="preserve">Reinstall 20/2/24. </t>
  </si>
  <si>
    <t>IQ - Q3 2024</t>
  </si>
  <si>
    <t>Mohamed Nakmouch</t>
  </si>
  <si>
    <t>Tony Higdon</t>
  </si>
  <si>
    <t>1998 - Fareham - Whiteley Village (Multiplex 44 - ABS 2)</t>
  </si>
  <si>
    <t>1718 - Birmingham Exchange Square (Multiplex 44 - ABS 2)</t>
  </si>
  <si>
    <t>0326 - CARLISLE (Multiplex 44 - 2 x tower (8v))</t>
  </si>
  <si>
    <t>0805 - CARLISLE D/T (Multiplex 44 - 1 x tower (10v))</t>
  </si>
  <si>
    <t>2162 - Chelmer Village  (Multiplex 44 - ABS 2)</t>
  </si>
  <si>
    <t>1708 - Colliers Wood (Multiplex 44 - ABS 2)</t>
  </si>
  <si>
    <t>2027 - Didcot Orchard Centre (Multiplex 44 - ABS 2)</t>
  </si>
  <si>
    <t>1717 - Glossop (Multiplex 44 - ABS 2)</t>
  </si>
  <si>
    <t>1702 - HAVERHILL  (Multiplex 44 - ABS 2)</t>
  </si>
  <si>
    <t>2171 - Hempstead Valley (Multiplex 44 - ABS 2)</t>
  </si>
  <si>
    <t>1737 - High Wycombe - Cressex Island (Multiplex 44 - ABS 2)</t>
  </si>
  <si>
    <t>1726 - HIGHBRIDGE  (Multiplex 44 - ABS 2)</t>
  </si>
  <si>
    <t>2124 - ILKLEY  (Multiplex 44 - ABS 2)</t>
  </si>
  <si>
    <t>1939 - MARTLESHAM HEATH  (Multiplex 44 - ABS 2)</t>
  </si>
  <si>
    <t>1704 - Milford Haven (Multiplex 44 - ABS 2)</t>
  </si>
  <si>
    <t>1868 - Northallerton (Multiplex 44 - ABS 2)</t>
  </si>
  <si>
    <t>2211 - Preston Delivery Kitchen (Multiplex 44 - ABS 2)</t>
  </si>
  <si>
    <t>1899 - QUEENSFERRY (Multiplex 44 - ABS 2)</t>
  </si>
  <si>
    <t>2125 - Skelton Lakes (Multiplex 44 - ABS 2)</t>
  </si>
  <si>
    <t>2176 - Warminster (Multiplex 44 - ABS 2)</t>
  </si>
  <si>
    <t>7131 - Nenagh (Multiplex 44 - ABS 2)</t>
  </si>
  <si>
    <t>7143 - Carrick on Shannon (Multiplex 44 - ABS 2)</t>
  </si>
  <si>
    <t>Jonny Nassau</t>
  </si>
  <si>
    <t>Dean Fitzmaurice</t>
  </si>
  <si>
    <t>Amy Cridland</t>
  </si>
  <si>
    <t>Pritpal Singh</t>
  </si>
  <si>
    <t>IQ - Q4 2024</t>
  </si>
  <si>
    <t>0444 - LIVERPOOL ST (Multiplex 50 - 2 x towers (8v))</t>
  </si>
  <si>
    <t>1041 - KINGS CROSS 2  (Multiplex 44 - ABS 2)</t>
  </si>
  <si>
    <t>1712 - BURY ST EDMUNDS  (Multiplex 44 - ABS 2)</t>
  </si>
  <si>
    <t>1713 - CRAWLEY - GATWICK RD  (Multiplex 44 - ABS 2)</t>
  </si>
  <si>
    <t>1773 - LINCOLN SHOWGROUND  (Multiplex 44 - ABS 2)</t>
  </si>
  <si>
    <t>1806 - Middleton - St GEORGE'S RETAIL PK  (Multiplex 44 - ABS 2)</t>
  </si>
  <si>
    <t>1981 - CHESTER COLISEUM SHOPPING PARK  (Multiplex 44 - ABS 2)</t>
  </si>
  <si>
    <t>2194 - Leatherhead - Church St (Multiplex 44 - ABS 2)</t>
  </si>
  <si>
    <t>2233 - SWANLEY CENTRE (Multiplex 44 - ABS 2)</t>
  </si>
  <si>
    <t>2345 - NEWARK - LONDON RD  (Multiplex 44 - ABS 2)</t>
  </si>
  <si>
    <t>2352 - Warrington Delivery Kitchen (Multiplex 44 - ABS 2)</t>
  </si>
  <si>
    <t>2448 - SALFORD TRAFFORD RD  (Multiplex 44 - ABS 2)</t>
  </si>
  <si>
    <t>2526 - Basildon - PITSEA NORTHLAND  (Multiplex 44 - ABS 2)</t>
  </si>
  <si>
    <t>Reema Mavani</t>
  </si>
  <si>
    <t>Trishna Vaid</t>
  </si>
  <si>
    <t>Elizabeth Isherwood</t>
  </si>
  <si>
    <t>In House</t>
  </si>
  <si>
    <t>Sandy Madhar</t>
  </si>
  <si>
    <t>Richard Cross</t>
  </si>
  <si>
    <t>David Walker</t>
  </si>
  <si>
    <t>Paddy Cusack</t>
  </si>
  <si>
    <t>R+S Services</t>
  </si>
  <si>
    <t>Lee Bryant</t>
  </si>
  <si>
    <t>Shanu Subra</t>
  </si>
  <si>
    <t>Greg Abbott</t>
  </si>
  <si>
    <t>Walter Wright</t>
  </si>
  <si>
    <t>Peter Tassell</t>
  </si>
  <si>
    <t>1539 - DALKEITH  (Multiplex 44 - ABS 1)</t>
  </si>
  <si>
    <t>0486 - Richmond (Multiplex 44 - ABS 2)</t>
  </si>
  <si>
    <t>1673 - Westfield London (Multiplex 44 Dual Carb - 2 x towers (20v))</t>
  </si>
  <si>
    <t>Copy to Craig Dilnot</t>
  </si>
  <si>
    <t>JHES</t>
  </si>
  <si>
    <t>2474 - BRENTWOOD HIGH STREET  (Multiplex 44 - ABS 2)</t>
  </si>
  <si>
    <t>Steve Smith</t>
  </si>
  <si>
    <t>1801 - Crediton - Joesph Locke Way (ABS 2.0) (Multiplex 44 - ABS 2)</t>
  </si>
  <si>
    <t>Abel Campos/2</t>
  </si>
  <si>
    <t>1810 - ELLESMERE PORT (ABS 2.0) (Multiplex 44 - ABS 2)</t>
  </si>
  <si>
    <t>0550 - Farnborough (Multiplex 44 - ABS 2 )</t>
  </si>
  <si>
    <t>2610 - FOLKSTONE SERVICES  (Multiplex 44 - ABS 2)</t>
  </si>
  <si>
    <t>Road Chef</t>
  </si>
  <si>
    <t>1396 - Greenford 2 (Multiplex 50 - 2 x towers (8v))</t>
  </si>
  <si>
    <t>Abel Campos/1</t>
  </si>
  <si>
    <t>2291 - HIGH WYCOMBE RETAIL PK  (Multiplex 44 - ABS 2)</t>
  </si>
  <si>
    <t>2551 - OXFORD CORNMARKET  (Multiplex 44 - ABS 2)</t>
  </si>
  <si>
    <t>Harbir Singh Bakshi</t>
  </si>
  <si>
    <t>Richard Marcroft</t>
  </si>
  <si>
    <t>1715 - Enniskillen (Multiplex 44 - ABS 2)</t>
  </si>
  <si>
    <t>1770 - Magherafelt (Multiplex 44 - ABS 2)</t>
  </si>
  <si>
    <t>IQ - Q1 2025</t>
  </si>
  <si>
    <t>Q3 Kw/h</t>
  </si>
  <si>
    <t>Q4 Kw/h</t>
  </si>
  <si>
    <t>Q1 '25 Kw/h</t>
  </si>
  <si>
    <t>Benchmarks</t>
  </si>
  <si>
    <t>New Mx44 in early Nov has fixed quality.Power usgae still very high</t>
  </si>
  <si>
    <t>New Mx. has revolutionised quality. Filter data sometimes higher than Coarse? Lower power post refit.</t>
  </si>
  <si>
    <t>Welbilt power test</t>
  </si>
  <si>
    <t>Opened March25</t>
  </si>
  <si>
    <t>Power sensor not working properly</t>
  </si>
  <si>
    <t>*Benchmark power cost (FZ average in Q1'25)</t>
  </si>
  <si>
    <t>ACS</t>
  </si>
  <si>
    <t>Joanne Jones</t>
  </si>
  <si>
    <t>0011 - SHEPHERDS BUSH</t>
  </si>
  <si>
    <t>1501 - STOURBRIDGE (ABS 2.0) (Multiplex 44 - ABS 2)</t>
  </si>
  <si>
    <t>1746 - Coleraine</t>
  </si>
  <si>
    <t>1774 - SHEPSHED - LEICESTER RD  (Multiplex 44 - ABS 2)</t>
  </si>
  <si>
    <t>2042 - EXETER - TESCOS (ABS 2.0)</t>
  </si>
  <si>
    <t>2258 - CLAYTON GREEN (ABS 2.0)</t>
  </si>
  <si>
    <t>2382 - GOSPORT HIGH STREET (ABS 2.0)</t>
  </si>
  <si>
    <t>2586 - SUTTON IN ASHFIELD (ABS 2.0) (Multiplex 44 - ABS 2)</t>
  </si>
  <si>
    <t>2649 - BRIDGEND OUTLET VILLAGE (ABS 2.0)</t>
  </si>
  <si>
    <t>Keesia Pearce</t>
  </si>
  <si>
    <t>Bruce Baillie</t>
  </si>
  <si>
    <t xml:space="preserve">Angus Fraser </t>
  </si>
  <si>
    <t>Q2 2025</t>
  </si>
  <si>
    <t>Network North</t>
  </si>
  <si>
    <t>Network East</t>
  </si>
  <si>
    <t>Network West</t>
  </si>
  <si>
    <t>DML Electrical Services</t>
  </si>
  <si>
    <t>IQ score manually amended - Sys A probe needs repositioning (picking up too much heat)</t>
  </si>
  <si>
    <t>Recric issue early June?</t>
  </si>
  <si>
    <t>Ice bath fine but flow &amp; rtn both above max temps (check positioning)</t>
  </si>
  <si>
    <t xml:space="preserve">Ice bath more settled &amp; Sys A fluctuations less pronounced suggesting more equal use of both towers </t>
  </si>
  <si>
    <t>Manually adjusted IQ. Ice bath fine but Sys A temps constantly high = check positioning</t>
  </si>
  <si>
    <t>Sys A &amp; B both fluctuate significantly. Ice bath solid.</t>
  </si>
  <si>
    <t>Consistent performance., but Ice bath always close to max temp hence IQ score.</t>
  </si>
  <si>
    <t>0579 - HERNE BAY D/T (Tower)</t>
  </si>
  <si>
    <t>Very power efficient (too much so?)</t>
  </si>
  <si>
    <t>Gateway removed by Franchisee</t>
  </si>
  <si>
    <t>Power usage increasing - almost doubled since opening (weather-related?). Ice bath/Power issue 9th July (accidental?)</t>
  </si>
  <si>
    <t>Power use looks high for a new Mx44</t>
  </si>
  <si>
    <t>Sys A fluctuation fixed end-Apr.</t>
  </si>
  <si>
    <t>Jittery ice bath &amp; lately rising Sys A accompanied by power increase</t>
  </si>
  <si>
    <t>Rising power use (weather related?)</t>
  </si>
  <si>
    <t>Power increase is actually now 'normal' after Recirc issue fixed in Feb25</t>
  </si>
  <si>
    <t>3 x (accidental?) power outages in Q2, otherwise solid.</t>
  </si>
  <si>
    <t>Power usage well below last Summer</t>
  </si>
  <si>
    <t>Equipment room still warm.</t>
  </si>
  <si>
    <t>Continues to be solid after fix in March25</t>
  </si>
  <si>
    <t>Ice bath fixed 13/2 &amp; new Mx44 installed 25/3 - Q1 power is old unit. Q2 remains solid</t>
  </si>
  <si>
    <t>Solid quality but at cost of high power usage</t>
  </si>
  <si>
    <t>ABS compensating for permanently warm Sys A temps - check positioning.</t>
  </si>
  <si>
    <t>IRLX from 15/8/25 - 15/10/25</t>
  </si>
  <si>
    <t>Recirc issue Sept25</t>
  </si>
  <si>
    <t>1/2 Titan (revised water volume in Q3)</t>
  </si>
  <si>
    <t>Henry Terefenko</t>
  </si>
  <si>
    <t>Graham Angus</t>
  </si>
  <si>
    <t>Ryan Straub</t>
  </si>
  <si>
    <t>1706 - BUXTON - STATION ROAD  (Multiplex 44 - ABS 2)</t>
  </si>
  <si>
    <t>1710 - AYLESBURYS ASKEYS  (Multiplex 44 - ABS 2)</t>
  </si>
  <si>
    <t>Don Gordon</t>
  </si>
  <si>
    <t>1795 - DINNINGTON  (Multiplex 44 - ABS 2)</t>
  </si>
  <si>
    <t xml:space="preserve">Franco Ventura </t>
  </si>
  <si>
    <t>1804 - LARKHALL (ABS 2.0)</t>
  </si>
  <si>
    <t>Andrew Gibson</t>
  </si>
  <si>
    <t>1858 - NORWICH - RIVERSIDE  (Multiplex 44 - ABS 2)</t>
  </si>
  <si>
    <t>2099 - Winsford - Bostock Road</t>
  </si>
  <si>
    <t>Jayne Aspin-Mayne</t>
  </si>
  <si>
    <t>2256 - WOKINGHAM (ABS 2.0)</t>
  </si>
  <si>
    <t>2347 - WICKFORD HIGH STREET  (Multiplex 44 - ABS 2)</t>
  </si>
  <si>
    <t>2374 - Cheltenham - GLOUCESTER ROAD  (Multiplex 44 - ABS 2)</t>
  </si>
  <si>
    <t>2606 - CHATHAM DOCKSIDE OUTLET  (Multiplex 44 - ABS 2)</t>
  </si>
  <si>
    <t>Michael Robson</t>
  </si>
  <si>
    <t>1769 - Malton - EDENHOUSE ROAD (ABS 2.0)</t>
  </si>
  <si>
    <t>Vinny Sinnathamby</t>
  </si>
  <si>
    <t>Q3 2025</t>
  </si>
  <si>
    <t>Ice bath OK but constantly high Sys A = sensor positioning is wrong</t>
  </si>
  <si>
    <t xml:space="preserve">Ice bath blew out daily Jul/Aug - better in Sept </t>
  </si>
  <si>
    <t>Ice bath blows out every day. Power use remains very high.</t>
  </si>
  <si>
    <t>Sarah McLean</t>
  </si>
  <si>
    <t>Ice bath misbehaving since early April &amp; blows out every day.</t>
  </si>
  <si>
    <t>Ice bath reasonably solid but recirc issue until mid-Aug.</t>
  </si>
  <si>
    <t>Ice bath blowing out almost every day.</t>
  </si>
  <si>
    <t>poor ice bath until early Aug. Fixed but has recently blown out again (16/9/25)</t>
  </si>
  <si>
    <t>Icebath fine until 9th July - subsequently blows out every day</t>
  </si>
  <si>
    <t>Tricky ice bath Jul/Aug. Better in Sept.</t>
  </si>
  <si>
    <t>Power has risen since fix in mid-April. Sys A probe needs repositioning</t>
  </si>
  <si>
    <t>Fine July/Aug - Ice Bath goes pear-shaped in Sept. Mx50 - sys B is running hot hence IQ score</t>
  </si>
  <si>
    <t xml:space="preserve">Ice bath blows out every day. </t>
  </si>
  <si>
    <t xml:space="preserve"> V. low filter data issue fixed</t>
  </si>
  <si>
    <t>ABS compensating for fluctuating  Sys A temp &amp; wobbly ice bath. Recirc issue fixed 17/9/25?</t>
  </si>
  <si>
    <t>v. Long run to towers. Site not busy Mon-Fri so recirc goes into idle. Fluctuating &amp; high Sys A. Sys B fine.</t>
  </si>
  <si>
    <t>Solid ice bath but high Flow &amp; Rtn temps - being masked by ABS. Major recirc issue fixed early July.</t>
  </si>
  <si>
    <t>Brand new.</t>
  </si>
  <si>
    <t>Ice bath issue in July. Major recirc failure 4th Sept</t>
  </si>
  <si>
    <t>Major recirc issue for most of July. Followed by fluctuating icebath from 5th Aug</t>
  </si>
  <si>
    <t>Major recirc issue 29th Aug (ongoing). Ice bath soid. Masked by ABS</t>
  </si>
  <si>
    <t>Ice bath started to struggle mid-June onwards. Fixed 29/8/25. Masked by ABS</t>
  </si>
  <si>
    <t>Hot equipment room</t>
  </si>
  <si>
    <t>Equipment room warm.</t>
  </si>
  <si>
    <t>Fixed 18th April. Fine since. Water system all boosted so no flow meters. Warm equipment room</t>
  </si>
  <si>
    <t>Warm equipment room</t>
  </si>
  <si>
    <t>Too new</t>
  </si>
  <si>
    <r>
      <rPr>
        <sz val="12"/>
        <color rgb="FFFF0000"/>
        <rFont val="Calibri (Body)"/>
      </rPr>
      <t>COTF 28/11 to 15/4</t>
    </r>
    <r>
      <rPr>
        <sz val="12"/>
        <color theme="1"/>
        <rFont val="Calibri"/>
        <family val="2"/>
        <scheme val="minor"/>
      </rPr>
      <t>. New ABS system installed. Big recirc issue midApr-mid-May. More settled now. Ice bath fine.</t>
    </r>
  </si>
  <si>
    <t>Ice bath issue 11-15th July</t>
  </si>
  <si>
    <t>Sys A probe has been repositioned 28/8 - picking up heat from Agi motor</t>
  </si>
  <si>
    <t>Intermittantly jittery ice bath</t>
  </si>
  <si>
    <t>Clsoed for IRLX early May. Needsc re-installing</t>
  </si>
  <si>
    <t>Unit is 9yrs old &amp; poorly located. Ice bath continues to blow out regularly</t>
  </si>
  <si>
    <t>Sys A temps break threshold daily. Hidden by ABS</t>
  </si>
  <si>
    <t>Ice bath issue 16-19 July. Power sensor not working properly - needs replacing</t>
  </si>
  <si>
    <t>Major ice bath issue 5-25 July. Fine since.</t>
  </si>
  <si>
    <t>Ice bath issue 19 Aug - 3rd Sept</t>
  </si>
  <si>
    <t xml:space="preserve">Ice bath ropey early-Jan. Don’t send to Ismail </t>
  </si>
  <si>
    <t>Relay issue 5/6th Aug</t>
  </si>
  <si>
    <t>Recirc issue 1-4th Aug</t>
  </si>
  <si>
    <t>3 small Ice Bath issues in Aug. Wierd Sys A Rtn spike end-Aug.</t>
  </si>
  <si>
    <t>Q3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</si>
</sst>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&quot;£&quot;#,##0.00"/>
  </numFmts>
  <fonts count="1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 (Body)"/>
    </font>
    <font>
      <sz val="10"/>
      <color rgb="FF000000"/>
      <name val="Arial"/>
      <family val="2"/>
    </font>
    <font>
      <sz val="12"/>
      <color rgb="FF00B05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Helvetica Neue"/>
      <family val="2"/>
    </font>
    <font>
      <sz val="12"/>
      <color theme="1"/>
      <name val="Helvetica Neue"/>
      <family val="2"/>
    </font>
    <font>
      <sz val="12"/>
      <color theme="0"/>
      <name val="Helvetica Neue"/>
      <family val="2"/>
    </font>
    <font>
      <sz val="12"/>
      <color theme="0" tint="-4.9989318521683403E-2"/>
      <name val="Helvetica Neue"/>
      <family val="2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8E5EB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8" fillId="0" borderId="0"/>
    <xf numFmtId="0" fontId="12" fillId="0" borderId="0" applyBorder="0"/>
  </cellStyleXfs>
  <cellXfs count="68">
    <xf numFmtId="0" fontId="0" fillId="0" borderId="0" xfId="0"/>
    <xf numFmtId="0" fontId="1" fillId="0" borderId="0" xfId="0" applyFont="1"/>
    <xf numFmtId="164" fontId="0" fillId="0" borderId="0" xfId="0" applyNumberFormat="1"/>
    <xf numFmtId="0" fontId="5" fillId="0" borderId="0" xfId="0" applyFont="1"/>
    <xf numFmtId="165" fontId="0" fillId="0" borderId="0" xfId="0" applyNumberFormat="1"/>
    <xf numFmtId="0" fontId="0" fillId="3" borderId="1" xfId="0" applyFill="1" applyBorder="1"/>
    <xf numFmtId="0" fontId="11" fillId="2" borderId="1" xfId="0" applyFont="1" applyFill="1" applyBorder="1"/>
    <xf numFmtId="0" fontId="0" fillId="4" borderId="1" xfId="0" applyFill="1" applyBorder="1"/>
    <xf numFmtId="0" fontId="0" fillId="5" borderId="1" xfId="0" applyFill="1" applyBorder="1"/>
    <xf numFmtId="0" fontId="11" fillId="5" borderId="1" xfId="0" applyFont="1" applyFill="1" applyBorder="1"/>
    <xf numFmtId="0" fontId="0" fillId="0" borderId="1" xfId="0" applyBorder="1"/>
    <xf numFmtId="166" fontId="0" fillId="0" borderId="1" xfId="0" applyNumberFormat="1" applyBorder="1"/>
    <xf numFmtId="2" fontId="0" fillId="4" borderId="1" xfId="0" applyNumberFormat="1" applyFill="1" applyBorder="1"/>
    <xf numFmtId="0" fontId="6" fillId="5" borderId="1" xfId="0" applyFont="1" applyFill="1" applyBorder="1"/>
    <xf numFmtId="166" fontId="9" fillId="0" borderId="1" xfId="0" applyNumberFormat="1" applyFont="1" applyBorder="1"/>
    <xf numFmtId="166" fontId="3" fillId="0" borderId="1" xfId="0" applyNumberFormat="1" applyFont="1" applyBorder="1"/>
    <xf numFmtId="0" fontId="0" fillId="5" borderId="1" xfId="0" applyFill="1" applyBorder="1" applyAlignment="1">
      <alignment horizontal="right"/>
    </xf>
    <xf numFmtId="2" fontId="2" fillId="2" borderId="1" xfId="0" applyNumberFormat="1" applyFont="1" applyFill="1" applyBorder="1"/>
    <xf numFmtId="2" fontId="2" fillId="6" borderId="1" xfId="0" applyNumberFormat="1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right"/>
    </xf>
    <xf numFmtId="0" fontId="0" fillId="3" borderId="0" xfId="0" applyFill="1"/>
    <xf numFmtId="0" fontId="3" fillId="0" borderId="0" xfId="0" applyFont="1"/>
    <xf numFmtId="0" fontId="2" fillId="8" borderId="0" xfId="0" applyFont="1" applyFill="1"/>
    <xf numFmtId="0" fontId="10" fillId="8" borderId="3" xfId="0" applyFont="1" applyFill="1" applyBorder="1"/>
    <xf numFmtId="0" fontId="10" fillId="0" borderId="4" xfId="0" applyFont="1" applyBorder="1"/>
    <xf numFmtId="2" fontId="5" fillId="0" borderId="4" xfId="0" applyNumberFormat="1" applyFont="1" applyBorder="1"/>
    <xf numFmtId="166" fontId="5" fillId="0" borderId="4" xfId="0" applyNumberFormat="1" applyFont="1" applyBorder="1"/>
    <xf numFmtId="0" fontId="2" fillId="6" borderId="1" xfId="0" applyFont="1" applyFill="1" applyBorder="1"/>
    <xf numFmtId="2" fontId="0" fillId="9" borderId="1" xfId="0" applyNumberFormat="1" applyFill="1" applyBorder="1"/>
    <xf numFmtId="2" fontId="0" fillId="7" borderId="2" xfId="0" applyNumberFormat="1" applyFill="1" applyBorder="1" applyAlignment="1">
      <alignment horizontal="right"/>
    </xf>
    <xf numFmtId="2" fontId="0" fillId="7" borderId="2" xfId="0" applyNumberFormat="1" applyFill="1" applyBorder="1"/>
    <xf numFmtId="2" fontId="2" fillId="2" borderId="2" xfId="0" applyNumberFormat="1" applyFont="1" applyFill="1" applyBorder="1"/>
    <xf numFmtId="2" fontId="2" fillId="2" borderId="2" xfId="0" applyNumberFormat="1" applyFont="1" applyFill="1" applyBorder="1" applyAlignment="1">
      <alignment horizontal="right"/>
    </xf>
    <xf numFmtId="2" fontId="2" fillId="6" borderId="2" xfId="0" applyNumberFormat="1" applyFont="1" applyFill="1" applyBorder="1"/>
    <xf numFmtId="164" fontId="2" fillId="2" borderId="1" xfId="0" applyNumberFormat="1" applyFont="1" applyFill="1" applyBorder="1"/>
    <xf numFmtId="164" fontId="0" fillId="5" borderId="1" xfId="0" applyNumberFormat="1" applyFill="1" applyBorder="1"/>
    <xf numFmtId="2" fontId="0" fillId="5" borderId="1" xfId="0" applyNumberFormat="1" applyFill="1" applyBorder="1"/>
    <xf numFmtId="164" fontId="2" fillId="2" borderId="0" xfId="0" applyNumberFormat="1" applyFont="1" applyFill="1"/>
    <xf numFmtId="0" fontId="0" fillId="0" borderId="0" xfId="0" applyAlignment="1">
      <alignment horizontal="left"/>
    </xf>
    <xf numFmtId="164" fontId="11" fillId="0" borderId="5" xfId="0" applyNumberFormat="1" applyFont="1" applyBorder="1" applyAlignment="1">
      <alignment horizontal="center"/>
    </xf>
    <xf numFmtId="2" fontId="11" fillId="0" borderId="5" xfId="0" applyNumberFormat="1" applyFont="1" applyBorder="1" applyAlignment="1">
      <alignment horizontal="center"/>
    </xf>
    <xf numFmtId="2" fontId="0" fillId="7" borderId="0" xfId="0" applyNumberFormat="1" applyFill="1"/>
    <xf numFmtId="2" fontId="0" fillId="9" borderId="0" xfId="0" applyNumberFormat="1" applyFill="1"/>
    <xf numFmtId="164" fontId="11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2" fontId="0" fillId="3" borderId="1" xfId="0" applyNumberFormat="1" applyFill="1" applyBorder="1"/>
    <xf numFmtId="164" fontId="1" fillId="0" borderId="0" xfId="0" applyNumberFormat="1" applyFont="1"/>
    <xf numFmtId="2" fontId="13" fillId="9" borderId="2" xfId="0" applyNumberFormat="1" applyFont="1" applyFill="1" applyBorder="1"/>
    <xf numFmtId="2" fontId="0" fillId="7" borderId="1" xfId="0" applyNumberFormat="1" applyFill="1" applyBorder="1"/>
    <xf numFmtId="164" fontId="14" fillId="3" borderId="1" xfId="0" applyNumberFormat="1" applyFont="1" applyFill="1" applyBorder="1"/>
    <xf numFmtId="164" fontId="0" fillId="3" borderId="1" xfId="0" applyNumberFormat="1" applyFill="1" applyBorder="1"/>
    <xf numFmtId="164" fontId="0" fillId="0" borderId="1" xfId="0" applyNumberFormat="1" applyBorder="1"/>
    <xf numFmtId="0" fontId="9" fillId="0" borderId="0" xfId="0" applyFont="1"/>
    <xf numFmtId="0" fontId="0" fillId="7" borderId="0" xfId="0" applyFill="1"/>
    <xf numFmtId="2" fontId="15" fillId="6" borderId="2" xfId="0" applyNumberFormat="1" applyFont="1" applyFill="1" applyBorder="1"/>
    <xf numFmtId="2" fontId="15" fillId="2" borderId="2" xfId="0" applyNumberFormat="1" applyFont="1" applyFill="1" applyBorder="1"/>
    <xf numFmtId="0" fontId="0" fillId="5" borderId="0" xfId="0" applyFill="1"/>
    <xf numFmtId="2" fontId="0" fillId="4" borderId="0" xfId="0" applyNumberFormat="1" applyFill="1"/>
    <xf numFmtId="0" fontId="0" fillId="4" borderId="0" xfId="0" applyFill="1"/>
    <xf numFmtId="164" fontId="15" fillId="2" borderId="1" xfId="0" applyNumberFormat="1" applyFont="1" applyFill="1" applyBorder="1"/>
    <xf numFmtId="164" fontId="0" fillId="5" borderId="1" xfId="0" applyNumberFormat="1" applyFill="1" applyBorder="1" applyAlignment="1">
      <alignment horizontal="right"/>
    </xf>
    <xf numFmtId="2" fontId="0" fillId="4" borderId="1" xfId="0" applyNumberFormat="1" applyFill="1" applyBorder="1" applyAlignment="1">
      <alignment horizontal="right"/>
    </xf>
    <xf numFmtId="2" fontId="14" fillId="9" borderId="2" xfId="0" applyNumberFormat="1" applyFont="1" applyFill="1" applyBorder="1"/>
    <xf numFmtId="0" fontId="0" fillId="7" borderId="1" xfId="0" applyFill="1" applyBorder="1"/>
    <xf numFmtId="0" fontId="0" fillId="9" borderId="0" xfId="0" applyFill="1"/>
    <xf numFmtId="2" fontId="13" fillId="9" borderId="6" xfId="0" applyNumberFormat="1" applyFont="1" applyFill="1" applyBorder="1"/>
    <xf numFmtId="164" fontId="16" fillId="2" borderId="1" xfId="0" applyNumberFormat="1" applyFont="1" applyFill="1" applyBorder="1"/>
  </cellXfs>
  <cellStyles count="3">
    <cellStyle name="Normal" xfId="0" builtinId="0"/>
    <cellStyle name="Normal 2" xfId="1" xr:uid="{117EAEE1-5892-7844-8B93-977FF1937105}"/>
    <cellStyle name="Normal 3" xfId="2" xr:uid="{A12C3359-2C5E-3F48-95E9-643BA25A43D1}"/>
  </cellStyles>
  <dxfs count="0"/>
  <tableStyles count="0" defaultTableStyle="TableStyleMedium2" defaultPivotStyle="PivotStyleLight16"/>
  <colors>
    <mruColors>
      <color rgb="FF98E5EB"/>
      <color rgb="FF0DE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96C3E-E451-A84C-A9B3-422BB2837935}">
  <sheetPr>
    <pageSetUpPr fitToPage="1"/>
  </sheetPr>
  <dimension ref="A1:U336"/>
  <sheetViews>
    <sheetView tabSelected="1" zoomScale="75" zoomScaleNormal="75" workbookViewId="0">
      <selection activeCell="I77" sqref="I77"/>
    </sheetView>
  </sheetViews>
  <sheetFormatPr baseColWidth="10" defaultRowHeight="16" x14ac:dyDescent="0.2"/>
  <cols>
    <col min="1" max="1" width="7.1640625" customWidth="1"/>
    <col min="2" max="2" width="59.5" bestFit="1" customWidth="1"/>
    <col min="3" max="3" width="20.33203125" bestFit="1" customWidth="1"/>
    <col min="4" max="4" width="18" bestFit="1" customWidth="1"/>
    <col min="5" max="5" width="12.1640625" bestFit="1" customWidth="1"/>
    <col min="6" max="6" width="12.1640625" style="21" bestFit="1" customWidth="1"/>
    <col min="7" max="9" width="12.1640625" customWidth="1"/>
    <col min="10" max="10" width="8.1640625" bestFit="1" customWidth="1"/>
    <col min="11" max="11" width="7.5" bestFit="1" customWidth="1"/>
    <col min="12" max="12" width="8.6640625" bestFit="1" customWidth="1"/>
    <col min="13" max="14" width="9" bestFit="1" customWidth="1"/>
    <col min="15" max="15" width="12.1640625" bestFit="1" customWidth="1"/>
    <col min="16" max="17" width="10.6640625" customWidth="1"/>
    <col min="18" max="18" width="11.5" bestFit="1" customWidth="1"/>
    <col min="19" max="19" width="14.1640625" bestFit="1" customWidth="1"/>
    <col min="20" max="20" width="75" customWidth="1"/>
  </cols>
  <sheetData>
    <row r="1" spans="2:20" x14ac:dyDescent="0.2">
      <c r="B1" s="23" t="s">
        <v>1</v>
      </c>
      <c r="C1" s="23" t="s">
        <v>150</v>
      </c>
      <c r="D1" s="24" t="s">
        <v>174</v>
      </c>
      <c r="E1" s="24" t="s">
        <v>187</v>
      </c>
      <c r="F1" s="24" t="s">
        <v>216</v>
      </c>
      <c r="G1" s="24" t="s">
        <v>265</v>
      </c>
      <c r="H1" s="24" t="s">
        <v>290</v>
      </c>
      <c r="I1" s="24" t="s">
        <v>341</v>
      </c>
      <c r="J1" s="24" t="s">
        <v>34</v>
      </c>
      <c r="K1" s="24" t="s">
        <v>35</v>
      </c>
      <c r="L1" s="24" t="s">
        <v>144</v>
      </c>
      <c r="M1" s="24" t="s">
        <v>266</v>
      </c>
      <c r="N1" s="24" t="s">
        <v>267</v>
      </c>
      <c r="O1" s="24" t="s">
        <v>268</v>
      </c>
      <c r="P1" s="24" t="s">
        <v>290</v>
      </c>
      <c r="Q1" s="24" t="s">
        <v>341</v>
      </c>
      <c r="R1" s="24" t="s">
        <v>383</v>
      </c>
      <c r="S1" s="24" t="s">
        <v>176</v>
      </c>
    </row>
    <row r="2" spans="2:20" x14ac:dyDescent="0.2">
      <c r="B2" s="10" t="s">
        <v>139</v>
      </c>
      <c r="C2" s="10" t="s">
        <v>258</v>
      </c>
      <c r="D2" s="39" t="s">
        <v>177</v>
      </c>
      <c r="E2" s="36">
        <v>100</v>
      </c>
      <c r="F2" s="12">
        <v>99.653983333333301</v>
      </c>
      <c r="G2" s="31">
        <v>99.670829999999995</v>
      </c>
      <c r="H2" s="48">
        <v>99.89</v>
      </c>
      <c r="I2" s="46">
        <v>98.832766666666657</v>
      </c>
      <c r="J2" s="2">
        <v>0.73999999999999988</v>
      </c>
      <c r="K2" s="2">
        <v>630.86333333333334</v>
      </c>
      <c r="L2" s="2">
        <v>27.126666666666669</v>
      </c>
      <c r="M2" s="8">
        <v>39.9</v>
      </c>
      <c r="N2" s="12">
        <v>31.110000000000003</v>
      </c>
      <c r="O2" s="49">
        <v>25.755643333333328</v>
      </c>
      <c r="P2" s="29">
        <v>33.317499999999995</v>
      </c>
      <c r="Q2" s="50">
        <v>34.334033333333338</v>
      </c>
      <c r="R2" s="11">
        <f>SUM(Q2*0.275)*91</f>
        <v>859.20918416666689</v>
      </c>
      <c r="S2" s="15">
        <f>R2-R$181</f>
        <v>244.34662154600198</v>
      </c>
    </row>
    <row r="3" spans="2:20" x14ac:dyDescent="0.2">
      <c r="B3" t="s">
        <v>278</v>
      </c>
      <c r="C3" t="s">
        <v>258</v>
      </c>
      <c r="D3" s="39" t="s">
        <v>177</v>
      </c>
      <c r="E3" s="8" t="s">
        <v>51</v>
      </c>
      <c r="F3" s="7" t="s">
        <v>51</v>
      </c>
      <c r="G3" s="54" t="s">
        <v>51</v>
      </c>
      <c r="H3" s="55">
        <v>99</v>
      </c>
      <c r="I3" s="46">
        <v>84.605803333333327</v>
      </c>
      <c r="J3" s="2">
        <v>0.5033333333333333</v>
      </c>
      <c r="K3" s="2">
        <v>551.76</v>
      </c>
      <c r="L3" s="2">
        <v>25.983333333333331</v>
      </c>
      <c r="M3" s="8" t="s">
        <v>51</v>
      </c>
      <c r="N3" s="7" t="s">
        <v>51</v>
      </c>
      <c r="O3" s="54" t="s">
        <v>51</v>
      </c>
      <c r="P3" s="43">
        <v>30.217169999999999</v>
      </c>
      <c r="Q3" s="50">
        <v>26.628800000000002</v>
      </c>
      <c r="R3" s="11">
        <f>SUM(Q3*0.275)*91</f>
        <v>666.38572000000011</v>
      </c>
      <c r="S3" s="15">
        <f>R3-R$181</f>
        <v>51.523157379335203</v>
      </c>
      <c r="T3" t="s">
        <v>371</v>
      </c>
    </row>
    <row r="4" spans="2:20" x14ac:dyDescent="0.2">
      <c r="B4" s="10" t="s">
        <v>152</v>
      </c>
      <c r="C4" s="10" t="s">
        <v>252</v>
      </c>
      <c r="D4" s="39" t="s">
        <v>177</v>
      </c>
      <c r="E4" s="36">
        <v>100</v>
      </c>
      <c r="F4" s="12">
        <v>90.217789999999994</v>
      </c>
      <c r="G4" s="31">
        <v>95.685670000000002</v>
      </c>
      <c r="H4" s="48">
        <v>95.64</v>
      </c>
      <c r="I4" s="46">
        <v>96.927166666666679</v>
      </c>
      <c r="J4" s="2">
        <v>-0.28333333333333338</v>
      </c>
      <c r="K4" s="2">
        <v>753.2733333333332</v>
      </c>
      <c r="L4" s="2">
        <v>24.176666666666666</v>
      </c>
      <c r="M4" s="8">
        <v>19.670000000000002</v>
      </c>
      <c r="N4" s="12">
        <v>15.829999999999998</v>
      </c>
      <c r="O4" s="49">
        <v>15.250026666666667</v>
      </c>
      <c r="P4" s="29">
        <v>16.808853333333332</v>
      </c>
      <c r="Q4" s="50">
        <v>20.179546666666667</v>
      </c>
      <c r="R4" s="11">
        <f t="shared" ref="R4:R67" si="0">SUM(Q4*0.275)*91</f>
        <v>504.99315533333339</v>
      </c>
      <c r="S4" s="14">
        <f>R4-R$181</f>
        <v>-109.86940728733151</v>
      </c>
    </row>
    <row r="5" spans="2:20" x14ac:dyDescent="0.2">
      <c r="B5" s="10" t="s">
        <v>140</v>
      </c>
      <c r="C5" s="10" t="s">
        <v>252</v>
      </c>
      <c r="D5" s="39" t="s">
        <v>177</v>
      </c>
      <c r="E5" s="36">
        <v>99.849163333333323</v>
      </c>
      <c r="F5" s="12">
        <v>98.92795666666666</v>
      </c>
      <c r="G5" s="31">
        <v>98.882480000000001</v>
      </c>
      <c r="H5" s="48">
        <v>98.92</v>
      </c>
      <c r="I5" s="46">
        <v>99.210353333333344</v>
      </c>
      <c r="J5" s="2">
        <v>0.52333333333333332</v>
      </c>
      <c r="K5" s="2">
        <v>527.04666666666662</v>
      </c>
      <c r="L5" s="2">
        <v>24.86</v>
      </c>
      <c r="M5" s="8">
        <v>26.68</v>
      </c>
      <c r="N5" s="12">
        <v>24.77</v>
      </c>
      <c r="O5" s="49">
        <v>21.83114333333333</v>
      </c>
      <c r="P5" s="29">
        <v>22.76286</v>
      </c>
      <c r="Q5" s="50">
        <v>22.119235</v>
      </c>
      <c r="R5" s="11">
        <f t="shared" si="0"/>
        <v>553.53385587499997</v>
      </c>
      <c r="S5" s="14">
        <f>R5-R$181</f>
        <v>-61.328706745664931</v>
      </c>
    </row>
    <row r="6" spans="2:20" x14ac:dyDescent="0.2">
      <c r="B6" s="10" t="s">
        <v>54</v>
      </c>
      <c r="C6" s="10" t="s">
        <v>188</v>
      </c>
      <c r="D6" s="39" t="s">
        <v>177</v>
      </c>
      <c r="E6" s="36">
        <v>99.994773333333342</v>
      </c>
      <c r="F6" s="12">
        <v>100</v>
      </c>
      <c r="G6" s="31">
        <v>99.548659999999998</v>
      </c>
      <c r="H6" s="48">
        <v>100</v>
      </c>
      <c r="I6" s="46">
        <v>100</v>
      </c>
      <c r="J6" s="2">
        <v>0.34</v>
      </c>
      <c r="K6" s="2">
        <v>233.77500000000001</v>
      </c>
      <c r="L6" s="2">
        <v>14.386666666666667</v>
      </c>
      <c r="M6" s="8">
        <v>9.2899999999999991</v>
      </c>
      <c r="N6" s="12">
        <v>9.0733333333333324</v>
      </c>
      <c r="O6" s="49">
        <v>8.8947599999999998</v>
      </c>
      <c r="P6" s="29" t="s">
        <v>51</v>
      </c>
      <c r="Q6" s="46" t="s">
        <v>51</v>
      </c>
      <c r="R6" s="11" t="s">
        <v>51</v>
      </c>
      <c r="S6" s="15" t="s">
        <v>51</v>
      </c>
    </row>
    <row r="7" spans="2:20" x14ac:dyDescent="0.2">
      <c r="B7" s="10" t="s">
        <v>55</v>
      </c>
      <c r="C7" s="10" t="s">
        <v>230</v>
      </c>
      <c r="D7" s="39" t="s">
        <v>177</v>
      </c>
      <c r="E7" s="37">
        <v>100</v>
      </c>
      <c r="F7" s="12">
        <v>97.874380000000016</v>
      </c>
      <c r="G7" s="31">
        <v>99.991960000000006</v>
      </c>
      <c r="H7" s="48">
        <v>99.82</v>
      </c>
      <c r="I7" s="46">
        <v>99.62615666666666</v>
      </c>
      <c r="J7" s="2">
        <v>0.73999999999999988</v>
      </c>
      <c r="K7" s="2" t="s">
        <v>51</v>
      </c>
      <c r="L7" s="2">
        <v>23.26</v>
      </c>
      <c r="M7" s="8">
        <v>27.26</v>
      </c>
      <c r="N7" s="12">
        <v>16.223333333333333</v>
      </c>
      <c r="O7" s="49">
        <v>11.378534999999999</v>
      </c>
      <c r="P7" s="29">
        <v>17.049703333333333</v>
      </c>
      <c r="Q7" s="50">
        <v>19.627713333333332</v>
      </c>
      <c r="R7" s="11">
        <f t="shared" si="0"/>
        <v>491.1835261666667</v>
      </c>
      <c r="S7" s="14">
        <f t="shared" ref="S7:S43" si="1">R7-R$181</f>
        <v>-123.67903645399821</v>
      </c>
    </row>
    <row r="8" spans="2:20" x14ac:dyDescent="0.2">
      <c r="B8" s="10" t="s">
        <v>76</v>
      </c>
      <c r="C8" s="10" t="s">
        <v>10</v>
      </c>
      <c r="D8" s="39" t="s">
        <v>177</v>
      </c>
      <c r="E8" s="36">
        <v>100</v>
      </c>
      <c r="F8" s="12">
        <v>99.359486666666669</v>
      </c>
      <c r="G8" s="31">
        <v>99.977800000000002</v>
      </c>
      <c r="H8" s="48">
        <v>98.55</v>
      </c>
      <c r="I8" s="46">
        <v>99.605306666666664</v>
      </c>
      <c r="J8" s="2">
        <v>-0.18000000000000002</v>
      </c>
      <c r="K8" s="2">
        <v>522.97666666666657</v>
      </c>
      <c r="L8" s="38">
        <v>29.193333333333335</v>
      </c>
      <c r="M8" s="19">
        <v>37.74</v>
      </c>
      <c r="N8" s="12">
        <v>24.5</v>
      </c>
      <c r="O8" s="49">
        <v>21.309056666666667</v>
      </c>
      <c r="P8" s="17">
        <v>37.351273333333332</v>
      </c>
      <c r="Q8" s="67">
        <v>35.689693333333331</v>
      </c>
      <c r="R8" s="11">
        <f t="shared" si="0"/>
        <v>893.13457566666671</v>
      </c>
      <c r="S8" s="15">
        <f t="shared" si="1"/>
        <v>278.2720130460018</v>
      </c>
      <c r="T8" t="s">
        <v>367</v>
      </c>
    </row>
    <row r="9" spans="2:20" x14ac:dyDescent="0.2">
      <c r="B9" s="10" t="s">
        <v>56</v>
      </c>
      <c r="C9" s="10" t="s">
        <v>188</v>
      </c>
      <c r="D9" s="39" t="s">
        <v>177</v>
      </c>
      <c r="E9" s="37">
        <v>98.250146666666652</v>
      </c>
      <c r="F9" s="12">
        <v>97.45586333333334</v>
      </c>
      <c r="G9" s="31">
        <v>97.748819999999995</v>
      </c>
      <c r="H9" s="48">
        <v>98.53</v>
      </c>
      <c r="I9" s="46">
        <v>98.042419999999993</v>
      </c>
      <c r="J9" s="2">
        <v>0.73</v>
      </c>
      <c r="K9" s="2">
        <v>557.43333333333328</v>
      </c>
      <c r="L9" s="2">
        <v>19.343333333333334</v>
      </c>
      <c r="M9" s="5">
        <v>13.75</v>
      </c>
      <c r="N9" s="7">
        <v>10.97</v>
      </c>
      <c r="O9" s="49">
        <v>9.6657366666666658</v>
      </c>
      <c r="P9" s="29">
        <v>11.060163333333334</v>
      </c>
      <c r="Q9" s="50">
        <v>12.74423</v>
      </c>
      <c r="R9" s="11">
        <f t="shared" si="0"/>
        <v>318.92435575000002</v>
      </c>
      <c r="S9" s="14">
        <f t="shared" si="1"/>
        <v>-295.93820687066489</v>
      </c>
    </row>
    <row r="10" spans="2:20" x14ac:dyDescent="0.2">
      <c r="B10" s="10" t="s">
        <v>57</v>
      </c>
      <c r="C10" s="10" t="s">
        <v>50</v>
      </c>
      <c r="D10" s="39" t="s">
        <v>177</v>
      </c>
      <c r="E10" s="37">
        <v>100</v>
      </c>
      <c r="F10" s="12">
        <v>98.660199999999989</v>
      </c>
      <c r="G10" s="31">
        <v>97.345100000000002</v>
      </c>
      <c r="H10" s="56">
        <v>48.91</v>
      </c>
      <c r="I10" s="46">
        <v>88.554806666666664</v>
      </c>
      <c r="J10" s="2">
        <v>1.1300000000000001</v>
      </c>
      <c r="K10" s="2">
        <v>537.57333333333338</v>
      </c>
      <c r="L10" s="2">
        <v>21.966666666666669</v>
      </c>
      <c r="M10" s="5">
        <v>35</v>
      </c>
      <c r="N10" s="7">
        <v>30.62</v>
      </c>
      <c r="O10" s="49">
        <v>24.528603333333333</v>
      </c>
      <c r="P10" s="17">
        <v>41.114266666666673</v>
      </c>
      <c r="Q10" s="50">
        <v>30.023993333333337</v>
      </c>
      <c r="R10" s="11">
        <f t="shared" si="0"/>
        <v>751.35043316666679</v>
      </c>
      <c r="S10" s="15">
        <f t="shared" si="1"/>
        <v>136.48787054600189</v>
      </c>
      <c r="T10" t="s">
        <v>370</v>
      </c>
    </row>
    <row r="11" spans="2:20" x14ac:dyDescent="0.2">
      <c r="B11" s="10" t="s">
        <v>77</v>
      </c>
      <c r="C11" s="10" t="s">
        <v>6</v>
      </c>
      <c r="D11" s="39" t="s">
        <v>181</v>
      </c>
      <c r="E11" s="36">
        <v>100</v>
      </c>
      <c r="F11" s="12">
        <v>98.896730000000005</v>
      </c>
      <c r="G11" s="32">
        <v>88.803079999999994</v>
      </c>
      <c r="H11" s="48">
        <v>95</v>
      </c>
      <c r="I11" s="46">
        <v>96.989890000000003</v>
      </c>
      <c r="J11" s="2">
        <v>-0.12666666666666668</v>
      </c>
      <c r="K11" s="2">
        <v>572.68666666666661</v>
      </c>
      <c r="L11" s="2">
        <v>25.653333333333336</v>
      </c>
      <c r="M11" s="8">
        <v>27.96</v>
      </c>
      <c r="N11" s="12">
        <v>23.320000000000004</v>
      </c>
      <c r="O11" s="49">
        <v>20.658956666666668</v>
      </c>
      <c r="P11" s="29">
        <v>25.246223333333333</v>
      </c>
      <c r="Q11" s="50">
        <v>27.304086666666667</v>
      </c>
      <c r="R11" s="11">
        <f t="shared" si="0"/>
        <v>683.28476883333337</v>
      </c>
      <c r="S11" s="15">
        <f t="shared" si="1"/>
        <v>68.42220621266847</v>
      </c>
      <c r="T11" t="s">
        <v>295</v>
      </c>
    </row>
    <row r="12" spans="2:20" x14ac:dyDescent="0.2">
      <c r="B12" s="10" t="s">
        <v>58</v>
      </c>
      <c r="C12" s="10" t="s">
        <v>145</v>
      </c>
      <c r="D12" s="39" t="s">
        <v>177</v>
      </c>
      <c r="E12" s="36">
        <v>100</v>
      </c>
      <c r="F12" s="17">
        <v>42.643270000000001</v>
      </c>
      <c r="G12" s="32">
        <v>42.356110000000001</v>
      </c>
      <c r="H12" s="56">
        <v>29.39</v>
      </c>
      <c r="I12" s="46">
        <v>100</v>
      </c>
      <c r="J12" s="2">
        <v>0.50666666666666671</v>
      </c>
      <c r="K12" s="2">
        <v>472.29333333333329</v>
      </c>
      <c r="L12" s="2">
        <v>24.21</v>
      </c>
      <c r="M12" s="8">
        <v>28.46</v>
      </c>
      <c r="N12" s="12">
        <v>21.88</v>
      </c>
      <c r="O12" s="49">
        <v>22.784703333333336</v>
      </c>
      <c r="P12" s="29">
        <v>27.089320000000001</v>
      </c>
      <c r="Q12" s="50">
        <v>29.153096666666666</v>
      </c>
      <c r="R12" s="11">
        <f t="shared" si="0"/>
        <v>729.55624408333335</v>
      </c>
      <c r="S12" s="15">
        <f t="shared" si="1"/>
        <v>114.69368146266845</v>
      </c>
      <c r="T12" t="s">
        <v>342</v>
      </c>
    </row>
    <row r="13" spans="2:20" ht="17" customHeight="1" x14ac:dyDescent="0.2">
      <c r="B13" s="10" t="s">
        <v>78</v>
      </c>
      <c r="C13" s="10" t="s">
        <v>6</v>
      </c>
      <c r="D13" s="39" t="s">
        <v>181</v>
      </c>
      <c r="E13" s="36">
        <v>100</v>
      </c>
      <c r="F13" s="12">
        <v>99.890286666666668</v>
      </c>
      <c r="G13" s="31">
        <v>99.209239999999994</v>
      </c>
      <c r="H13" s="48">
        <v>87.31</v>
      </c>
      <c r="I13" s="46">
        <v>97.874623333333332</v>
      </c>
      <c r="J13" s="2">
        <v>6.6666666666666666E-2</v>
      </c>
      <c r="K13" s="2">
        <v>300.8</v>
      </c>
      <c r="L13" s="2">
        <v>22.976666666666667</v>
      </c>
      <c r="M13" s="8">
        <v>23.27</v>
      </c>
      <c r="N13" s="12">
        <v>18.676666666666666</v>
      </c>
      <c r="O13" s="49">
        <v>17.683436666666665</v>
      </c>
      <c r="P13" s="29">
        <v>21.452460000000002</v>
      </c>
      <c r="Q13" s="50">
        <v>24.465066666666669</v>
      </c>
      <c r="R13" s="11">
        <f t="shared" si="0"/>
        <v>612.23829333333344</v>
      </c>
      <c r="S13" s="14">
        <f t="shared" si="1"/>
        <v>-2.6242692873314581</v>
      </c>
      <c r="T13" t="s">
        <v>296</v>
      </c>
    </row>
    <row r="14" spans="2:20" x14ac:dyDescent="0.2">
      <c r="B14" s="10" t="s">
        <v>59</v>
      </c>
      <c r="C14" s="10" t="s">
        <v>231</v>
      </c>
      <c r="D14" s="39" t="s">
        <v>177</v>
      </c>
      <c r="E14" s="37">
        <v>99.833406666666676</v>
      </c>
      <c r="F14" s="17">
        <v>61.822676666666666</v>
      </c>
      <c r="G14" s="32">
        <v>57.64819</v>
      </c>
      <c r="H14" s="56">
        <v>47.94</v>
      </c>
      <c r="I14" s="17">
        <v>82.08256333333334</v>
      </c>
      <c r="J14" s="2">
        <v>0.35333333333333333</v>
      </c>
      <c r="K14" s="2">
        <v>773.57</v>
      </c>
      <c r="L14" s="2">
        <v>25.74</v>
      </c>
      <c r="M14" s="8">
        <v>12.93</v>
      </c>
      <c r="N14" s="12">
        <v>10.209999999999999</v>
      </c>
      <c r="O14" s="49">
        <v>8.9568866666666676</v>
      </c>
      <c r="P14" s="29">
        <v>9.9375499999999999</v>
      </c>
      <c r="Q14" s="50">
        <v>11.027833333333334</v>
      </c>
      <c r="R14" s="11">
        <f t="shared" si="0"/>
        <v>275.9715291666667</v>
      </c>
      <c r="S14" s="14">
        <f t="shared" si="1"/>
        <v>-338.8910334539982</v>
      </c>
      <c r="T14" t="s">
        <v>353</v>
      </c>
    </row>
    <row r="15" spans="2:20" x14ac:dyDescent="0.2">
      <c r="B15" s="10" t="s">
        <v>79</v>
      </c>
      <c r="C15" s="10" t="s">
        <v>5</v>
      </c>
      <c r="D15" s="39" t="s">
        <v>293</v>
      </c>
      <c r="E15" s="36">
        <v>99.337190000000007</v>
      </c>
      <c r="F15" s="12">
        <v>99.233456666666669</v>
      </c>
      <c r="G15" s="31">
        <v>99.981269999999995</v>
      </c>
      <c r="H15" s="48">
        <v>99.91</v>
      </c>
      <c r="I15" s="46">
        <v>99.755993333333322</v>
      </c>
      <c r="J15" s="2">
        <v>-0.41</v>
      </c>
      <c r="K15" s="2">
        <v>828.57999999999993</v>
      </c>
      <c r="L15" s="2">
        <v>0</v>
      </c>
      <c r="M15" s="6">
        <v>36.99</v>
      </c>
      <c r="N15" s="12">
        <v>34.636666666666663</v>
      </c>
      <c r="O15" s="49">
        <v>28.991670000000003</v>
      </c>
      <c r="P15" s="29">
        <v>34.630416666666662</v>
      </c>
      <c r="Q15" s="50">
        <v>34.585295000000002</v>
      </c>
      <c r="R15" s="11">
        <f t="shared" si="0"/>
        <v>865.49700737500018</v>
      </c>
      <c r="S15" s="15">
        <f t="shared" si="1"/>
        <v>250.63444475433528</v>
      </c>
    </row>
    <row r="16" spans="2:20" x14ac:dyDescent="0.2">
      <c r="B16" s="10" t="s">
        <v>154</v>
      </c>
      <c r="C16" s="10" t="s">
        <v>252</v>
      </c>
      <c r="D16" s="39" t="s">
        <v>177</v>
      </c>
      <c r="E16" s="36">
        <v>100</v>
      </c>
      <c r="F16" s="12">
        <v>100</v>
      </c>
      <c r="G16" s="31">
        <v>100</v>
      </c>
      <c r="H16" s="48">
        <v>100</v>
      </c>
      <c r="I16" s="46">
        <v>95.54373333333335</v>
      </c>
      <c r="J16" s="2">
        <v>1.2133333333333334</v>
      </c>
      <c r="K16" s="2">
        <v>603.07500000000005</v>
      </c>
      <c r="L16" s="2">
        <v>25.8</v>
      </c>
      <c r="M16" s="6">
        <v>35.340000000000003</v>
      </c>
      <c r="N16" s="12">
        <v>31.540000000000003</v>
      </c>
      <c r="O16" s="49">
        <v>29.696433333333335</v>
      </c>
      <c r="P16" s="29">
        <v>31.943753333333333</v>
      </c>
      <c r="Q16" s="50">
        <v>34.79665</v>
      </c>
      <c r="R16" s="11">
        <f t="shared" si="0"/>
        <v>870.78616625000006</v>
      </c>
      <c r="S16" s="15">
        <f t="shared" si="1"/>
        <v>255.92360362933516</v>
      </c>
      <c r="T16" t="s">
        <v>318</v>
      </c>
    </row>
    <row r="17" spans="2:20" x14ac:dyDescent="0.2">
      <c r="B17" t="s">
        <v>60</v>
      </c>
      <c r="C17" t="s">
        <v>287</v>
      </c>
      <c r="D17" s="39" t="s">
        <v>177</v>
      </c>
      <c r="E17" s="57">
        <v>100</v>
      </c>
      <c r="F17" s="58">
        <v>99.714899999999986</v>
      </c>
      <c r="G17" s="42">
        <v>99.520210000000006</v>
      </c>
      <c r="H17" s="48">
        <v>97.97</v>
      </c>
      <c r="I17" s="46">
        <v>99.248413333333318</v>
      </c>
      <c r="J17" s="2">
        <v>-0.45333333333333337</v>
      </c>
      <c r="K17" s="2">
        <v>568.67666666666662</v>
      </c>
      <c r="L17" s="2">
        <v>22.336666666666666</v>
      </c>
      <c r="M17" s="57">
        <v>17.75</v>
      </c>
      <c r="N17" s="59">
        <v>13.78</v>
      </c>
      <c r="O17" s="42">
        <v>13.488516666666666</v>
      </c>
      <c r="P17" s="43">
        <v>15.318486666666667</v>
      </c>
      <c r="Q17" s="50">
        <v>19.900180000000002</v>
      </c>
      <c r="R17" s="11">
        <f t="shared" si="0"/>
        <v>498.00200450000011</v>
      </c>
      <c r="S17" s="14">
        <f t="shared" si="1"/>
        <v>-116.86055812066479</v>
      </c>
    </row>
    <row r="18" spans="2:20" x14ac:dyDescent="0.2">
      <c r="B18" s="10" t="s">
        <v>80</v>
      </c>
      <c r="C18" s="10" t="s">
        <v>31</v>
      </c>
      <c r="D18" s="39" t="s">
        <v>180</v>
      </c>
      <c r="E18" s="36">
        <v>100</v>
      </c>
      <c r="F18" s="17">
        <v>38.014463333333332</v>
      </c>
      <c r="G18" s="32">
        <v>51.153939999999999</v>
      </c>
      <c r="H18" s="56">
        <v>30.34</v>
      </c>
      <c r="I18" s="17">
        <v>30.334056666666669</v>
      </c>
      <c r="J18" s="2">
        <v>0.65333333333333332</v>
      </c>
      <c r="K18" s="2">
        <v>919.3033333333334</v>
      </c>
      <c r="L18" s="2">
        <v>23.57</v>
      </c>
      <c r="M18" s="8">
        <v>27.58</v>
      </c>
      <c r="N18" s="12">
        <v>20.713333333333335</v>
      </c>
      <c r="O18" s="49">
        <v>24.902350000000002</v>
      </c>
      <c r="P18" s="29">
        <v>25.083159999999996</v>
      </c>
      <c r="Q18" s="50">
        <v>29.633089999999999</v>
      </c>
      <c r="R18" s="11">
        <f t="shared" si="0"/>
        <v>741.5680772500001</v>
      </c>
      <c r="S18" s="15">
        <f t="shared" si="1"/>
        <v>126.7055146293352</v>
      </c>
      <c r="T18" t="s">
        <v>297</v>
      </c>
    </row>
    <row r="19" spans="2:20" x14ac:dyDescent="0.2">
      <c r="B19" s="10" t="s">
        <v>81</v>
      </c>
      <c r="C19" s="10" t="s">
        <v>232</v>
      </c>
      <c r="D19" s="39" t="s">
        <v>291</v>
      </c>
      <c r="E19" s="36">
        <v>98.370220000000003</v>
      </c>
      <c r="F19" s="12">
        <v>99.993813333333335</v>
      </c>
      <c r="G19" s="31">
        <v>99.440160000000006</v>
      </c>
      <c r="H19" s="48">
        <v>96.01</v>
      </c>
      <c r="I19" s="46">
        <v>97.498203333333336</v>
      </c>
      <c r="J19" s="2">
        <v>1.2433333333333334</v>
      </c>
      <c r="K19" s="2">
        <v>858.02666666666664</v>
      </c>
      <c r="L19" s="2">
        <v>24.196666666666665</v>
      </c>
      <c r="M19" s="8">
        <v>10.36</v>
      </c>
      <c r="N19" s="12">
        <v>8.5299999999999994</v>
      </c>
      <c r="O19" s="49">
        <v>7.4934366666666676</v>
      </c>
      <c r="P19" s="29">
        <v>8.9345166666666653</v>
      </c>
      <c r="Q19" s="50">
        <v>10.1023</v>
      </c>
      <c r="R19" s="11">
        <f t="shared" si="0"/>
        <v>252.81005750000003</v>
      </c>
      <c r="S19" s="14">
        <f t="shared" si="1"/>
        <v>-362.05250512066488</v>
      </c>
      <c r="T19" t="s">
        <v>185</v>
      </c>
    </row>
    <row r="20" spans="2:20" x14ac:dyDescent="0.2">
      <c r="B20" t="s">
        <v>192</v>
      </c>
      <c r="C20" t="s">
        <v>321</v>
      </c>
      <c r="D20" s="39" t="s">
        <v>178</v>
      </c>
      <c r="E20" s="37">
        <v>98.44502</v>
      </c>
      <c r="F20" s="12">
        <v>100</v>
      </c>
      <c r="G20" s="31">
        <v>99.970129999999997</v>
      </c>
      <c r="H20" s="29">
        <v>100</v>
      </c>
      <c r="I20" s="46">
        <v>99.349536666666665</v>
      </c>
      <c r="J20" s="2">
        <v>0.3133333333333333</v>
      </c>
      <c r="K20">
        <v>477.55999999999995</v>
      </c>
      <c r="L20" s="2">
        <v>25.863333333333333</v>
      </c>
      <c r="M20" s="5">
        <v>27.74</v>
      </c>
      <c r="N20" s="7">
        <v>23.87</v>
      </c>
      <c r="O20" s="31">
        <v>20.706676666666667</v>
      </c>
      <c r="P20" s="29">
        <v>26.828853333333331</v>
      </c>
      <c r="Q20" s="50">
        <v>30.467136666666665</v>
      </c>
      <c r="R20" s="11">
        <f t="shared" si="0"/>
        <v>762.4400950833334</v>
      </c>
      <c r="S20" s="15">
        <f t="shared" si="1"/>
        <v>147.5775324626685</v>
      </c>
    </row>
    <row r="21" spans="2:20" x14ac:dyDescent="0.2">
      <c r="B21" s="10" t="s">
        <v>82</v>
      </c>
      <c r="C21" s="10" t="s">
        <v>6</v>
      </c>
      <c r="D21" s="39" t="s">
        <v>181</v>
      </c>
      <c r="E21" s="36">
        <v>100</v>
      </c>
      <c r="F21" s="12">
        <v>99.980846666666665</v>
      </c>
      <c r="G21" s="31">
        <v>94.502780000000001</v>
      </c>
      <c r="H21" s="48">
        <v>96.56</v>
      </c>
      <c r="I21" s="17">
        <v>76.561139999999995</v>
      </c>
      <c r="J21" s="2">
        <v>3.1966666666666668</v>
      </c>
      <c r="K21" s="2">
        <v>854.97333333333336</v>
      </c>
      <c r="L21" s="2">
        <v>28.130000000000003</v>
      </c>
      <c r="M21" s="19">
        <v>72.12</v>
      </c>
      <c r="N21" s="17">
        <v>64.056666666666658</v>
      </c>
      <c r="O21" s="17">
        <v>54.841589999999997</v>
      </c>
      <c r="P21" s="17">
        <v>71.312419999999989</v>
      </c>
      <c r="Q21" s="60">
        <v>69.938589999999991</v>
      </c>
      <c r="R21" s="11">
        <f t="shared" si="0"/>
        <v>1750.2132147499999</v>
      </c>
      <c r="S21" s="15">
        <f t="shared" si="1"/>
        <v>1135.350652129335</v>
      </c>
      <c r="T21" t="s">
        <v>343</v>
      </c>
    </row>
    <row r="22" spans="2:20" x14ac:dyDescent="0.2">
      <c r="B22" s="10" t="s">
        <v>83</v>
      </c>
      <c r="C22" s="10" t="s">
        <v>12</v>
      </c>
      <c r="D22" s="39" t="s">
        <v>248</v>
      </c>
      <c r="E22" s="36">
        <v>100</v>
      </c>
      <c r="F22" s="12">
        <v>98.605663333333325</v>
      </c>
      <c r="G22" s="32">
        <v>84.833849999999998</v>
      </c>
      <c r="H22" s="48">
        <v>97.91</v>
      </c>
      <c r="I22" s="17">
        <v>83.517573333333317</v>
      </c>
      <c r="J22" s="2">
        <v>0.53333333333333333</v>
      </c>
      <c r="K22" s="2">
        <v>951.15</v>
      </c>
      <c r="L22" s="2">
        <v>26.743333333333332</v>
      </c>
      <c r="M22" s="6">
        <v>39.380000000000003</v>
      </c>
      <c r="N22" s="12">
        <v>32.9</v>
      </c>
      <c r="O22" s="49">
        <v>27.208243333333332</v>
      </c>
      <c r="P22" s="29">
        <v>35.721953333333339</v>
      </c>
      <c r="Q22" s="60">
        <v>43.508729999999993</v>
      </c>
      <c r="R22" s="11">
        <f t="shared" si="0"/>
        <v>1088.8059682499998</v>
      </c>
      <c r="S22" s="15">
        <f t="shared" si="1"/>
        <v>473.94340562933485</v>
      </c>
      <c r="T22" t="s">
        <v>343</v>
      </c>
    </row>
    <row r="23" spans="2:20" x14ac:dyDescent="0.2">
      <c r="B23" s="10" t="s">
        <v>0</v>
      </c>
      <c r="C23" s="10" t="s">
        <v>29</v>
      </c>
      <c r="D23" s="39" t="s">
        <v>180</v>
      </c>
      <c r="E23" s="36">
        <v>98.441933333333338</v>
      </c>
      <c r="F23" s="18">
        <v>100</v>
      </c>
      <c r="G23" s="34">
        <v>100</v>
      </c>
      <c r="H23" s="48">
        <v>97.6</v>
      </c>
      <c r="I23" s="46">
        <v>97.881346666666673</v>
      </c>
      <c r="J23" s="2">
        <v>0.48</v>
      </c>
      <c r="K23" s="2">
        <v>939.06666666666661</v>
      </c>
      <c r="L23" s="2">
        <v>20.549999999999997</v>
      </c>
      <c r="M23" s="8">
        <v>32</v>
      </c>
      <c r="N23" s="12">
        <v>24.693333333333332</v>
      </c>
      <c r="O23" s="49">
        <v>19.942989999999998</v>
      </c>
      <c r="P23" s="29">
        <v>16.073493333333335</v>
      </c>
      <c r="Q23" s="50">
        <v>30.062983333333335</v>
      </c>
      <c r="R23" s="11">
        <f t="shared" si="0"/>
        <v>752.32615791666672</v>
      </c>
      <c r="S23" s="14">
        <f t="shared" si="1"/>
        <v>137.46359529600181</v>
      </c>
      <c r="T23" t="s">
        <v>317</v>
      </c>
    </row>
    <row r="24" spans="2:20" x14ac:dyDescent="0.2">
      <c r="B24" s="10" t="s">
        <v>141</v>
      </c>
      <c r="C24" s="10" t="s">
        <v>258</v>
      </c>
      <c r="D24" s="39" t="s">
        <v>177</v>
      </c>
      <c r="E24" s="36">
        <v>100</v>
      </c>
      <c r="F24" s="12">
        <v>98.291473333333329</v>
      </c>
      <c r="G24" s="31">
        <v>100</v>
      </c>
      <c r="H24" s="48">
        <v>99.89</v>
      </c>
      <c r="I24" s="46">
        <v>100</v>
      </c>
      <c r="J24" s="2">
        <v>0.65</v>
      </c>
      <c r="K24" s="2">
        <v>567.2833333333333</v>
      </c>
      <c r="L24" s="2">
        <v>25.57</v>
      </c>
      <c r="M24" s="8">
        <v>34.229999999999997</v>
      </c>
      <c r="N24" s="12">
        <v>32.883333333333333</v>
      </c>
      <c r="O24" s="49">
        <v>26.116703333333334</v>
      </c>
      <c r="P24" s="29">
        <v>24.153679999999998</v>
      </c>
      <c r="Q24" s="50">
        <v>25.773569999999996</v>
      </c>
      <c r="R24" s="11">
        <f t="shared" si="0"/>
        <v>644.98358925000002</v>
      </c>
      <c r="S24" s="15">
        <f t="shared" si="1"/>
        <v>30.12102662933512</v>
      </c>
    </row>
    <row r="25" spans="2:20" x14ac:dyDescent="0.2">
      <c r="B25" s="10" t="s">
        <v>153</v>
      </c>
      <c r="C25" s="10" t="s">
        <v>165</v>
      </c>
      <c r="D25" s="39" t="s">
        <v>177</v>
      </c>
      <c r="E25" s="36">
        <v>99.628286666666668</v>
      </c>
      <c r="F25" s="12">
        <v>100</v>
      </c>
      <c r="G25" s="31">
        <v>99.928640000000001</v>
      </c>
      <c r="H25" s="48">
        <v>99.99</v>
      </c>
      <c r="I25" s="46">
        <v>100</v>
      </c>
      <c r="J25" s="2">
        <v>0.08</v>
      </c>
      <c r="K25" s="2">
        <v>473.18333333333339</v>
      </c>
      <c r="L25" s="2">
        <v>25.843333333333334</v>
      </c>
      <c r="M25" s="8">
        <v>31.49</v>
      </c>
      <c r="N25" s="12">
        <v>22.126666666666665</v>
      </c>
      <c r="O25" s="49">
        <v>17.972766666666665</v>
      </c>
      <c r="P25" s="29">
        <v>23.742966666666664</v>
      </c>
      <c r="Q25" s="50">
        <v>30.036966666666661</v>
      </c>
      <c r="R25" s="11">
        <f t="shared" si="0"/>
        <v>751.67509083333323</v>
      </c>
      <c r="S25" s="15">
        <f t="shared" si="1"/>
        <v>136.81252821266833</v>
      </c>
    </row>
    <row r="26" spans="2:20" x14ac:dyDescent="0.2">
      <c r="B26" s="10" t="s">
        <v>61</v>
      </c>
      <c r="C26" s="10" t="s">
        <v>146</v>
      </c>
      <c r="D26" s="39" t="s">
        <v>292</v>
      </c>
      <c r="E26" s="37">
        <v>100</v>
      </c>
      <c r="F26" s="12">
        <v>96.134443333333323</v>
      </c>
      <c r="G26" s="31">
        <v>96.536010000000005</v>
      </c>
      <c r="H26" s="48">
        <v>94.73</v>
      </c>
      <c r="I26" s="46">
        <v>92.591756666666654</v>
      </c>
      <c r="J26" s="2">
        <v>0.18666666666666665</v>
      </c>
      <c r="K26" s="2">
        <v>378.3</v>
      </c>
      <c r="L26" s="2">
        <v>24.276666666666664</v>
      </c>
      <c r="M26" s="8">
        <v>16.190000000000001</v>
      </c>
      <c r="N26" s="7">
        <v>12.95</v>
      </c>
      <c r="O26" s="49">
        <v>11.31282</v>
      </c>
      <c r="P26" s="29">
        <v>13.452389999999999</v>
      </c>
      <c r="Q26" s="50">
        <v>16.070086666666665</v>
      </c>
      <c r="R26" s="11">
        <f t="shared" si="0"/>
        <v>402.15391883333336</v>
      </c>
      <c r="S26" s="14">
        <f t="shared" si="1"/>
        <v>-212.70864378733154</v>
      </c>
    </row>
    <row r="27" spans="2:20" x14ac:dyDescent="0.2">
      <c r="B27" s="10" t="s">
        <v>84</v>
      </c>
      <c r="C27" s="10" t="s">
        <v>17</v>
      </c>
      <c r="D27" s="39" t="s">
        <v>182</v>
      </c>
      <c r="E27" s="36">
        <v>100</v>
      </c>
      <c r="F27" s="12">
        <v>99.63736999999999</v>
      </c>
      <c r="G27" s="31">
        <v>99.936899999999994</v>
      </c>
      <c r="H27" s="48">
        <v>99.68</v>
      </c>
      <c r="I27" s="46">
        <v>98.940986666666674</v>
      </c>
      <c r="J27" s="2">
        <v>0.49000000000000005</v>
      </c>
      <c r="K27">
        <v>829</v>
      </c>
      <c r="L27" s="2">
        <v>25.756666666666664</v>
      </c>
      <c r="M27" s="19">
        <v>52.67</v>
      </c>
      <c r="N27" s="17">
        <v>45.97</v>
      </c>
      <c r="O27" s="17">
        <v>36.414443333333338</v>
      </c>
      <c r="P27" s="17">
        <v>47.850423333333332</v>
      </c>
      <c r="Q27" s="60">
        <v>53.272590000000001</v>
      </c>
      <c r="R27" s="11">
        <f t="shared" si="0"/>
        <v>1333.1465647500002</v>
      </c>
      <c r="S27" s="15">
        <f t="shared" si="1"/>
        <v>718.28400212933525</v>
      </c>
    </row>
    <row r="28" spans="2:20" x14ac:dyDescent="0.2">
      <c r="B28" s="10" t="s">
        <v>85</v>
      </c>
      <c r="C28" s="10" t="s">
        <v>5</v>
      </c>
      <c r="D28" s="39" t="s">
        <v>293</v>
      </c>
      <c r="E28" s="35">
        <v>84.453440000000015</v>
      </c>
      <c r="F28" s="12">
        <v>100</v>
      </c>
      <c r="G28" s="31">
        <v>91.640940000000001</v>
      </c>
      <c r="H28" s="48">
        <v>85.61</v>
      </c>
      <c r="I28" s="17">
        <v>80</v>
      </c>
      <c r="J28" s="2">
        <v>3.91</v>
      </c>
      <c r="K28" s="2">
        <v>1416.14</v>
      </c>
      <c r="L28" s="2">
        <v>20.136666666666667</v>
      </c>
      <c r="M28" s="6">
        <v>40.590000000000003</v>
      </c>
      <c r="N28" s="12" t="s">
        <v>51</v>
      </c>
      <c r="O28" s="49">
        <v>26.107043333333333</v>
      </c>
      <c r="P28" s="29">
        <v>28.711513333333333</v>
      </c>
      <c r="Q28" s="50">
        <v>32.695823333333337</v>
      </c>
      <c r="R28" s="11">
        <f t="shared" si="0"/>
        <v>818.21297891666688</v>
      </c>
      <c r="S28" s="15">
        <f t="shared" si="1"/>
        <v>203.35041629600198</v>
      </c>
      <c r="T28" t="s">
        <v>301</v>
      </c>
    </row>
    <row r="29" spans="2:20" x14ac:dyDescent="0.2">
      <c r="B29" s="10" t="s">
        <v>217</v>
      </c>
      <c r="C29" s="10" t="s">
        <v>23</v>
      </c>
      <c r="D29" s="39" t="s">
        <v>233</v>
      </c>
      <c r="E29" s="8" t="s">
        <v>51</v>
      </c>
      <c r="F29" s="17">
        <v>53.192100000000003</v>
      </c>
      <c r="G29" s="32">
        <v>29.70937</v>
      </c>
      <c r="H29" s="48">
        <v>85.08</v>
      </c>
      <c r="I29" s="46">
        <v>92.910019999999989</v>
      </c>
      <c r="J29" s="2">
        <v>0.4466666666666666</v>
      </c>
      <c r="K29" s="2">
        <v>1746.2399999999998</v>
      </c>
      <c r="L29" s="2">
        <v>26.763333333333335</v>
      </c>
      <c r="M29" s="8" t="s">
        <v>51</v>
      </c>
      <c r="N29" s="12">
        <v>18.375</v>
      </c>
      <c r="O29" s="49">
        <v>24.69838</v>
      </c>
      <c r="P29" s="29">
        <v>27.778913333333335</v>
      </c>
      <c r="Q29" s="50">
        <v>29.218900000000001</v>
      </c>
      <c r="R29" s="11">
        <f t="shared" si="0"/>
        <v>731.2029725000001</v>
      </c>
      <c r="S29" s="15">
        <f t="shared" si="1"/>
        <v>116.3404098793352</v>
      </c>
      <c r="T29" t="s">
        <v>298</v>
      </c>
    </row>
    <row r="30" spans="2:20" x14ac:dyDescent="0.2">
      <c r="B30" s="10" t="s">
        <v>62</v>
      </c>
      <c r="C30" s="10" t="s">
        <v>145</v>
      </c>
      <c r="D30" s="39" t="s">
        <v>177</v>
      </c>
      <c r="E30" s="37">
        <v>99.914576666666676</v>
      </c>
      <c r="F30" s="12">
        <v>98.912783333333323</v>
      </c>
      <c r="G30" s="31">
        <v>100</v>
      </c>
      <c r="H30" s="48">
        <v>100</v>
      </c>
      <c r="I30" s="46">
        <v>100</v>
      </c>
      <c r="J30" s="2">
        <v>0.64666666666666661</v>
      </c>
      <c r="K30" s="2">
        <v>702.29</v>
      </c>
      <c r="L30" s="2">
        <v>26.643333333333331</v>
      </c>
      <c r="M30" s="5">
        <v>16.29</v>
      </c>
      <c r="N30" s="7">
        <v>15.9</v>
      </c>
      <c r="O30" s="49">
        <v>17.311333333333334</v>
      </c>
      <c r="P30" s="29">
        <v>16.2715</v>
      </c>
      <c r="Q30" s="50">
        <v>16.339673333333334</v>
      </c>
      <c r="R30" s="11">
        <f t="shared" si="0"/>
        <v>408.90032516666668</v>
      </c>
      <c r="S30" s="14">
        <f t="shared" si="1"/>
        <v>-205.96223745399823</v>
      </c>
      <c r="T30" t="s">
        <v>319</v>
      </c>
    </row>
    <row r="31" spans="2:20" x14ac:dyDescent="0.2">
      <c r="B31" s="10" t="s">
        <v>86</v>
      </c>
      <c r="C31" s="10" t="s">
        <v>45</v>
      </c>
      <c r="D31" s="39" t="s">
        <v>291</v>
      </c>
      <c r="E31" s="61">
        <v>99.892479999999992</v>
      </c>
      <c r="F31" s="62">
        <v>97.532753333333332</v>
      </c>
      <c r="G31" s="30">
        <v>98.990200000000002</v>
      </c>
      <c r="H31" s="48">
        <v>98.66</v>
      </c>
      <c r="I31" s="46">
        <v>98.872176666666675</v>
      </c>
      <c r="J31" s="2">
        <v>1.0999999999999999</v>
      </c>
      <c r="K31" s="2">
        <v>656.62</v>
      </c>
      <c r="L31" s="2">
        <v>25.963333333333331</v>
      </c>
      <c r="M31" s="19">
        <v>58.02</v>
      </c>
      <c r="N31" s="17">
        <v>44.076666666666661</v>
      </c>
      <c r="O31" s="17">
        <v>35.273113333333335</v>
      </c>
      <c r="P31" s="17">
        <v>48.027163333333327</v>
      </c>
      <c r="Q31" s="60">
        <v>53.028379999999999</v>
      </c>
      <c r="R31" s="11">
        <f t="shared" si="0"/>
        <v>1327.0352095000001</v>
      </c>
      <c r="S31" s="15">
        <f t="shared" si="1"/>
        <v>712.17264687933516</v>
      </c>
      <c r="T31" t="s">
        <v>316</v>
      </c>
    </row>
    <row r="32" spans="2:20" x14ac:dyDescent="0.2">
      <c r="B32" s="10" t="s">
        <v>155</v>
      </c>
      <c r="C32" s="10" t="s">
        <v>5</v>
      </c>
      <c r="D32" s="39" t="s">
        <v>293</v>
      </c>
      <c r="E32" s="35">
        <v>64.046409999999995</v>
      </c>
      <c r="F32" s="12">
        <v>95.318116666666654</v>
      </c>
      <c r="G32" s="31">
        <v>99.655100000000004</v>
      </c>
      <c r="H32" s="48">
        <v>80.44</v>
      </c>
      <c r="I32" s="17">
        <v>51.158026666666672</v>
      </c>
      <c r="J32" s="2">
        <v>5.5666666666666664</v>
      </c>
      <c r="K32" s="2">
        <v>1377.4166666666667</v>
      </c>
      <c r="L32" s="2">
        <v>26.273333333333333</v>
      </c>
      <c r="M32" s="19">
        <v>47.52</v>
      </c>
      <c r="N32" s="17">
        <v>42.956666666666671</v>
      </c>
      <c r="O32" s="17">
        <v>39.182686666666669</v>
      </c>
      <c r="P32" s="17">
        <v>41.034826666666667</v>
      </c>
      <c r="Q32" s="60">
        <v>46.220206666666662</v>
      </c>
      <c r="R32" s="11">
        <f t="shared" si="0"/>
        <v>1156.6606718333333</v>
      </c>
      <c r="S32" s="15">
        <f t="shared" si="1"/>
        <v>541.79810921266835</v>
      </c>
      <c r="T32" t="s">
        <v>344</v>
      </c>
    </row>
    <row r="33" spans="2:20" x14ac:dyDescent="0.2">
      <c r="B33" s="10" t="s">
        <v>156</v>
      </c>
      <c r="C33" s="10" t="s">
        <v>252</v>
      </c>
      <c r="D33" s="39" t="s">
        <v>177</v>
      </c>
      <c r="E33" s="36">
        <v>99.992096666666669</v>
      </c>
      <c r="F33" s="12">
        <v>98.188569999999984</v>
      </c>
      <c r="G33" s="31">
        <v>99.354020000000006</v>
      </c>
      <c r="H33" s="48">
        <v>99.31</v>
      </c>
      <c r="I33" s="46">
        <v>99.996016666666662</v>
      </c>
      <c r="J33" s="2">
        <v>0.37666666666666665</v>
      </c>
      <c r="K33" s="2">
        <v>829.77</v>
      </c>
      <c r="L33" s="2">
        <v>25.923333333333332</v>
      </c>
      <c r="M33" s="8">
        <v>33.619999999999997</v>
      </c>
      <c r="N33" s="12">
        <v>19.826666666666664</v>
      </c>
      <c r="O33" s="49">
        <v>14.953550000000002</v>
      </c>
      <c r="P33" s="29">
        <v>24.831126666666666</v>
      </c>
      <c r="Q33" s="50">
        <v>29.805990000000005</v>
      </c>
      <c r="R33" s="11">
        <f t="shared" si="0"/>
        <v>745.89489975000015</v>
      </c>
      <c r="S33" s="15">
        <f t="shared" si="1"/>
        <v>131.03233712933525</v>
      </c>
    </row>
    <row r="34" spans="2:20" x14ac:dyDescent="0.2">
      <c r="B34" s="10" t="s">
        <v>245</v>
      </c>
      <c r="C34" s="10" t="s">
        <v>165</v>
      </c>
      <c r="D34" s="39" t="s">
        <v>177</v>
      </c>
      <c r="E34" s="37">
        <v>99.896093333333326</v>
      </c>
      <c r="F34" s="17">
        <v>73.824929999999995</v>
      </c>
      <c r="G34" s="31">
        <v>99.785970000000006</v>
      </c>
      <c r="H34" s="48">
        <v>98.47</v>
      </c>
      <c r="I34" s="46">
        <v>93.211013333333327</v>
      </c>
      <c r="J34" s="2">
        <v>-0.72333333333333327</v>
      </c>
      <c r="K34" s="2">
        <v>7056.1966666666667</v>
      </c>
      <c r="L34" s="2">
        <v>27.086666666666666</v>
      </c>
      <c r="M34" s="8">
        <v>20.54</v>
      </c>
      <c r="N34" s="7">
        <v>14.3</v>
      </c>
      <c r="O34" s="49">
        <v>14.220220000000001</v>
      </c>
      <c r="P34" s="29">
        <v>21.539486666666665</v>
      </c>
      <c r="Q34" s="50">
        <v>22.146186666666665</v>
      </c>
      <c r="R34" s="11">
        <f t="shared" si="0"/>
        <v>554.2083213333334</v>
      </c>
      <c r="S34" s="14">
        <f t="shared" si="1"/>
        <v>-60.654241287331502</v>
      </c>
      <c r="T34" t="s">
        <v>372</v>
      </c>
    </row>
    <row r="35" spans="2:20" x14ac:dyDescent="0.2">
      <c r="B35" s="10" t="s">
        <v>63</v>
      </c>
      <c r="C35" s="10" t="s">
        <v>234</v>
      </c>
      <c r="D35" s="39" t="s">
        <v>177</v>
      </c>
      <c r="E35" s="17">
        <v>66.019476666666662</v>
      </c>
      <c r="F35" s="12">
        <v>98.158399999999986</v>
      </c>
      <c r="G35" s="31">
        <v>99.503290000000007</v>
      </c>
      <c r="H35" s="48">
        <v>99.63</v>
      </c>
      <c r="I35" s="46">
        <v>99.271926666666673</v>
      </c>
      <c r="J35" s="2">
        <v>0.18000000000000002</v>
      </c>
      <c r="K35" s="2">
        <v>827.49333333333334</v>
      </c>
      <c r="L35" s="2">
        <v>27.853333333333332</v>
      </c>
      <c r="M35" s="9">
        <v>43.53</v>
      </c>
      <c r="N35" s="12">
        <v>30.266666666666666</v>
      </c>
      <c r="O35" s="49">
        <v>22.368470000000002</v>
      </c>
      <c r="P35" s="29">
        <v>31.934883333333332</v>
      </c>
      <c r="Q35" s="60">
        <v>40.8673</v>
      </c>
      <c r="R35" s="11">
        <f t="shared" si="0"/>
        <v>1022.7041825000001</v>
      </c>
      <c r="S35" s="15">
        <f t="shared" si="1"/>
        <v>407.84161987933521</v>
      </c>
    </row>
    <row r="36" spans="2:20" x14ac:dyDescent="0.2">
      <c r="B36" s="10" t="s">
        <v>87</v>
      </c>
      <c r="C36" s="10" t="s">
        <v>345</v>
      </c>
      <c r="D36" s="39" t="s">
        <v>293</v>
      </c>
      <c r="E36" s="36">
        <v>97.215283333333332</v>
      </c>
      <c r="F36" s="12">
        <v>100</v>
      </c>
      <c r="G36" s="31">
        <v>99.984319999999997</v>
      </c>
      <c r="H36" s="56">
        <v>69.34</v>
      </c>
      <c r="I36" s="17">
        <v>66.208773333333298</v>
      </c>
      <c r="J36" s="2">
        <v>2.8633333333333333</v>
      </c>
      <c r="K36" s="2">
        <v>672.39333333333332</v>
      </c>
      <c r="L36" s="2">
        <v>27.146666666666668</v>
      </c>
      <c r="M36" s="8">
        <v>38.51</v>
      </c>
      <c r="N36" s="12">
        <v>30.086666666666662</v>
      </c>
      <c r="O36" s="49">
        <v>34.775109999999998</v>
      </c>
      <c r="P36" s="29">
        <v>37.22</v>
      </c>
      <c r="Q36" s="60">
        <v>40.200099999999999</v>
      </c>
      <c r="R36" s="11">
        <f t="shared" si="0"/>
        <v>1006.0075025000001</v>
      </c>
      <c r="S36" s="15">
        <f t="shared" si="1"/>
        <v>391.1449398793352</v>
      </c>
      <c r="T36" t="s">
        <v>346</v>
      </c>
    </row>
    <row r="37" spans="2:20" x14ac:dyDescent="0.2">
      <c r="B37" s="10" t="s">
        <v>88</v>
      </c>
      <c r="C37" s="10" t="s">
        <v>5</v>
      </c>
      <c r="D37" s="39" t="s">
        <v>293</v>
      </c>
      <c r="E37" s="36">
        <v>100</v>
      </c>
      <c r="F37" s="12">
        <v>100</v>
      </c>
      <c r="G37" s="31">
        <v>99.9953</v>
      </c>
      <c r="H37" s="48">
        <v>100</v>
      </c>
      <c r="I37" s="46">
        <v>99.659100000000009</v>
      </c>
      <c r="J37" s="2">
        <v>-1.03</v>
      </c>
      <c r="K37" s="2">
        <v>699.45666666666659</v>
      </c>
      <c r="L37" s="2">
        <v>25.646666666666668</v>
      </c>
      <c r="M37" s="8">
        <v>35.950000000000003</v>
      </c>
      <c r="N37" s="12">
        <v>29.546666666666667</v>
      </c>
      <c r="O37" s="49">
        <v>25.111673333333336</v>
      </c>
      <c r="P37" s="29">
        <v>30.345843333333335</v>
      </c>
      <c r="Q37" s="50">
        <v>34.278259999999996</v>
      </c>
      <c r="R37" s="11">
        <f t="shared" si="0"/>
        <v>857.81345650000003</v>
      </c>
      <c r="S37" s="15">
        <f t="shared" si="1"/>
        <v>242.95089387933513</v>
      </c>
    </row>
    <row r="38" spans="2:20" x14ac:dyDescent="0.2">
      <c r="B38" s="10" t="s">
        <v>64</v>
      </c>
      <c r="C38" s="10" t="s">
        <v>258</v>
      </c>
      <c r="D38" s="39" t="s">
        <v>177</v>
      </c>
      <c r="E38" s="37">
        <v>99.149493333333339</v>
      </c>
      <c r="F38" s="12">
        <v>97.893213333333335</v>
      </c>
      <c r="G38" s="31">
        <v>94.86506</v>
      </c>
      <c r="H38" s="48">
        <v>98.86</v>
      </c>
      <c r="I38" s="46">
        <v>98.847719999999995</v>
      </c>
      <c r="J38" s="2">
        <v>0.51666666666666672</v>
      </c>
      <c r="K38" s="2">
        <v>281.30333333333334</v>
      </c>
      <c r="L38" s="2">
        <v>21.580000000000002</v>
      </c>
      <c r="M38" s="5">
        <v>19.329999999999998</v>
      </c>
      <c r="N38" s="7">
        <v>16.420000000000002</v>
      </c>
      <c r="O38" s="49">
        <v>14.567933333333334</v>
      </c>
      <c r="P38" s="29">
        <v>17.632829999999998</v>
      </c>
      <c r="Q38" s="50">
        <v>20.082710000000002</v>
      </c>
      <c r="R38" s="11">
        <f t="shared" si="0"/>
        <v>502.56981775000008</v>
      </c>
      <c r="S38" s="14">
        <f t="shared" si="1"/>
        <v>-112.29274487066482</v>
      </c>
    </row>
    <row r="39" spans="2:20" x14ac:dyDescent="0.2">
      <c r="B39" s="10" t="s">
        <v>254</v>
      </c>
      <c r="C39" s="10" t="s">
        <v>10</v>
      </c>
      <c r="D39" s="39" t="s">
        <v>177</v>
      </c>
      <c r="E39" s="37">
        <v>100</v>
      </c>
      <c r="F39" s="17">
        <v>71.614613333333338</v>
      </c>
      <c r="G39" s="31">
        <v>99.970479999999995</v>
      </c>
      <c r="H39" s="48">
        <v>99.59</v>
      </c>
      <c r="I39" s="46">
        <v>99.42789333333333</v>
      </c>
      <c r="J39" s="2">
        <v>0.37333333333333335</v>
      </c>
      <c r="K39" s="2">
        <v>1092.4166666666667</v>
      </c>
      <c r="L39" s="2">
        <v>25.186666666666664</v>
      </c>
      <c r="M39" s="19">
        <v>107.52</v>
      </c>
      <c r="N39" s="17">
        <v>85.780000000000015</v>
      </c>
      <c r="O39" s="17">
        <v>82.351313333333337</v>
      </c>
      <c r="P39" s="17">
        <v>103.84366</v>
      </c>
      <c r="Q39" s="60">
        <v>115.96737666666668</v>
      </c>
      <c r="R39" s="11">
        <f t="shared" si="0"/>
        <v>2902.0836010833341</v>
      </c>
      <c r="S39" s="15">
        <f t="shared" si="1"/>
        <v>2287.2210384626692</v>
      </c>
      <c r="T39" t="s">
        <v>270</v>
      </c>
    </row>
    <row r="40" spans="2:20" x14ac:dyDescent="0.2">
      <c r="B40" s="10" t="s">
        <v>89</v>
      </c>
      <c r="C40" s="10" t="s">
        <v>10</v>
      </c>
      <c r="D40" s="39" t="s">
        <v>177</v>
      </c>
      <c r="E40" s="36">
        <v>99.221706666666662</v>
      </c>
      <c r="F40" s="12">
        <v>98.897879999999986</v>
      </c>
      <c r="G40" s="31">
        <v>99.429699999999997</v>
      </c>
      <c r="H40" s="48">
        <v>99.17</v>
      </c>
      <c r="I40" s="46">
        <v>99.721786666666659</v>
      </c>
      <c r="J40" s="2">
        <v>-0.03</v>
      </c>
      <c r="K40" s="2">
        <v>907.52</v>
      </c>
      <c r="L40" s="2">
        <v>23.61</v>
      </c>
      <c r="M40" s="8">
        <v>35.590000000000003</v>
      </c>
      <c r="N40" s="12">
        <v>27.243333333333329</v>
      </c>
      <c r="O40" s="49">
        <v>24.05913</v>
      </c>
      <c r="P40" s="29">
        <v>30.584683333333331</v>
      </c>
      <c r="Q40" s="50">
        <v>11.03111</v>
      </c>
      <c r="R40" s="11">
        <f t="shared" si="0"/>
        <v>276.05352775</v>
      </c>
      <c r="S40" s="14">
        <f t="shared" si="1"/>
        <v>-338.8090348706649</v>
      </c>
    </row>
    <row r="41" spans="2:20" x14ac:dyDescent="0.2">
      <c r="B41" t="s">
        <v>302</v>
      </c>
      <c r="C41" t="s">
        <v>7</v>
      </c>
      <c r="D41" s="39" t="s">
        <v>177</v>
      </c>
      <c r="E41" s="8" t="s">
        <v>51</v>
      </c>
      <c r="F41" s="7" t="s">
        <v>51</v>
      </c>
      <c r="G41" s="54" t="s">
        <v>51</v>
      </c>
      <c r="H41" s="63">
        <v>100</v>
      </c>
      <c r="I41" s="17">
        <v>53.644913333333335</v>
      </c>
      <c r="J41" s="2">
        <v>0.42333333333333334</v>
      </c>
      <c r="K41" s="2">
        <v>1163.3266666666668</v>
      </c>
      <c r="L41" s="2">
        <v>18.736666666666668</v>
      </c>
      <c r="M41" s="8" t="s">
        <v>51</v>
      </c>
      <c r="N41" s="7" t="s">
        <v>51</v>
      </c>
      <c r="O41" s="54" t="s">
        <v>51</v>
      </c>
      <c r="P41" s="43">
        <v>11.03</v>
      </c>
      <c r="Q41" s="50">
        <v>11.892650000000001</v>
      </c>
      <c r="R41" s="11">
        <f t="shared" si="0"/>
        <v>297.61356625000008</v>
      </c>
      <c r="S41" s="14">
        <f t="shared" si="1"/>
        <v>-317.24899637066483</v>
      </c>
      <c r="T41" t="s">
        <v>347</v>
      </c>
    </row>
    <row r="42" spans="2:20" x14ac:dyDescent="0.2">
      <c r="B42" s="10" t="s">
        <v>65</v>
      </c>
      <c r="C42" s="10" t="s">
        <v>212</v>
      </c>
      <c r="D42" s="39" t="s">
        <v>180</v>
      </c>
      <c r="E42" s="36">
        <v>93.780876666666657</v>
      </c>
      <c r="F42" s="12">
        <v>99.68040666666667</v>
      </c>
      <c r="G42" s="31">
        <v>98.74297</v>
      </c>
      <c r="H42" s="48">
        <v>94.67</v>
      </c>
      <c r="I42" s="17">
        <v>72.490353333333331</v>
      </c>
      <c r="J42" s="2">
        <v>0.71666666666666667</v>
      </c>
      <c r="K42" s="2">
        <v>679.67</v>
      </c>
      <c r="L42" s="2">
        <v>26.11333333333333</v>
      </c>
      <c r="M42" s="19">
        <v>47.87</v>
      </c>
      <c r="N42" s="17">
        <v>41.84</v>
      </c>
      <c r="O42" s="17">
        <v>38.979426666666676</v>
      </c>
      <c r="P42" s="17">
        <v>42.403816666666664</v>
      </c>
      <c r="Q42" s="60">
        <v>44.439633333333326</v>
      </c>
      <c r="R42" s="11">
        <f t="shared" si="0"/>
        <v>1112.1018241666666</v>
      </c>
      <c r="S42" s="15">
        <f t="shared" si="1"/>
        <v>497.23926154600167</v>
      </c>
      <c r="T42" t="s">
        <v>348</v>
      </c>
    </row>
    <row r="43" spans="2:20" x14ac:dyDescent="0.2">
      <c r="B43" s="10" t="s">
        <v>90</v>
      </c>
      <c r="C43" s="10" t="s">
        <v>11</v>
      </c>
      <c r="D43" s="39" t="s">
        <v>177</v>
      </c>
      <c r="E43" s="36">
        <v>94.382613333333325</v>
      </c>
      <c r="F43" s="17">
        <v>41.00564</v>
      </c>
      <c r="G43" s="32">
        <v>74.468360000000004</v>
      </c>
      <c r="H43" s="48">
        <v>97.54</v>
      </c>
      <c r="I43" s="46">
        <v>100</v>
      </c>
      <c r="J43" s="2">
        <v>0.24333333333333332</v>
      </c>
      <c r="K43" s="2">
        <v>1097.1366666666665</v>
      </c>
      <c r="L43" s="2">
        <v>23.23</v>
      </c>
      <c r="M43" s="19">
        <v>43.42</v>
      </c>
      <c r="N43" s="17">
        <v>39.640000000000008</v>
      </c>
      <c r="O43" s="49">
        <v>28.74098</v>
      </c>
      <c r="P43" s="29">
        <v>25.811396666666667</v>
      </c>
      <c r="Q43" s="50">
        <v>25.768053333333331</v>
      </c>
      <c r="R43" s="11">
        <f t="shared" si="0"/>
        <v>644.84553466666671</v>
      </c>
      <c r="S43" s="15">
        <f t="shared" si="1"/>
        <v>29.982972046001805</v>
      </c>
      <c r="T43" t="s">
        <v>315</v>
      </c>
    </row>
    <row r="44" spans="2:20" x14ac:dyDescent="0.2">
      <c r="B44" s="10" t="s">
        <v>91</v>
      </c>
      <c r="C44" s="10" t="s">
        <v>13</v>
      </c>
      <c r="D44" s="39" t="s">
        <v>179</v>
      </c>
      <c r="E44" s="36">
        <v>88.697006666666667</v>
      </c>
      <c r="F44" s="12">
        <v>99.653423333333322</v>
      </c>
      <c r="G44" s="31">
        <v>99.877229999999997</v>
      </c>
      <c r="H44" s="48">
        <v>100</v>
      </c>
      <c r="I44" s="46">
        <v>100</v>
      </c>
      <c r="J44" s="2">
        <v>0</v>
      </c>
      <c r="K44" t="s">
        <v>51</v>
      </c>
      <c r="L44" s="2">
        <v>0</v>
      </c>
      <c r="M44" s="19">
        <v>38.549999999999997</v>
      </c>
      <c r="N44" s="12">
        <v>32.906666666666666</v>
      </c>
      <c r="O44" s="49">
        <v>26.256523333333334</v>
      </c>
      <c r="P44" s="29" t="s">
        <v>51</v>
      </c>
      <c r="Q44" s="50" t="s">
        <v>51</v>
      </c>
      <c r="R44" s="11" t="s">
        <v>51</v>
      </c>
      <c r="S44" s="14" t="s">
        <v>51</v>
      </c>
      <c r="T44" t="s">
        <v>304</v>
      </c>
    </row>
    <row r="45" spans="2:20" x14ac:dyDescent="0.2">
      <c r="B45" s="10" t="s">
        <v>92</v>
      </c>
      <c r="C45" s="10" t="s">
        <v>26</v>
      </c>
      <c r="D45" s="39" t="s">
        <v>178</v>
      </c>
      <c r="E45" s="36">
        <v>92.456913333333333</v>
      </c>
      <c r="F45" s="12">
        <v>99.404123333333345</v>
      </c>
      <c r="G45" s="31">
        <v>100</v>
      </c>
      <c r="H45" s="48">
        <v>100</v>
      </c>
      <c r="I45" s="46" t="s">
        <v>51</v>
      </c>
      <c r="J45" s="2">
        <v>15.465</v>
      </c>
      <c r="K45" t="s">
        <v>51</v>
      </c>
      <c r="L45" s="2">
        <v>16.47</v>
      </c>
      <c r="M45" s="8" t="s">
        <v>51</v>
      </c>
      <c r="N45" s="12">
        <v>21.35</v>
      </c>
      <c r="O45" s="49">
        <v>20.590139999999998</v>
      </c>
      <c r="P45" s="29">
        <v>20.49</v>
      </c>
      <c r="Q45" s="50" t="s">
        <v>51</v>
      </c>
      <c r="R45" s="11" t="s">
        <v>51</v>
      </c>
      <c r="S45" s="14" t="s">
        <v>51</v>
      </c>
      <c r="T45" t="s">
        <v>373</v>
      </c>
    </row>
    <row r="46" spans="2:20" x14ac:dyDescent="0.2">
      <c r="B46" s="10" t="s">
        <v>66</v>
      </c>
      <c r="C46" s="10" t="s">
        <v>258</v>
      </c>
      <c r="D46" s="39" t="s">
        <v>177</v>
      </c>
      <c r="E46" s="17">
        <v>47.306946666666668</v>
      </c>
      <c r="F46" s="12">
        <v>85.665186666666671</v>
      </c>
      <c r="G46" s="31">
        <v>89.569460000000007</v>
      </c>
      <c r="H46" s="48">
        <v>94.05</v>
      </c>
      <c r="I46" s="17">
        <v>74.400649999999999</v>
      </c>
      <c r="J46" s="2">
        <v>3.0566666666666666</v>
      </c>
      <c r="K46" s="2">
        <v>331.31333333333333</v>
      </c>
      <c r="L46" s="2">
        <v>30.543333333333337</v>
      </c>
      <c r="M46" s="6">
        <v>59.74</v>
      </c>
      <c r="N46" s="19">
        <v>44.39</v>
      </c>
      <c r="O46" s="17">
        <v>41.685679999999998</v>
      </c>
      <c r="P46" s="17">
        <v>41.672033333333331</v>
      </c>
      <c r="Q46" s="60">
        <v>45.487323333333329</v>
      </c>
      <c r="R46" s="11">
        <f t="shared" si="0"/>
        <v>1138.3202664166665</v>
      </c>
      <c r="S46" s="15">
        <f>R46-R$181</f>
        <v>523.45770379600162</v>
      </c>
      <c r="T46" t="s">
        <v>349</v>
      </c>
    </row>
    <row r="47" spans="2:20" x14ac:dyDescent="0.2">
      <c r="B47" s="10" t="s">
        <v>93</v>
      </c>
      <c r="C47" s="10" t="s">
        <v>8</v>
      </c>
      <c r="D47" s="39" t="s">
        <v>178</v>
      </c>
      <c r="E47" s="36">
        <v>99.982826666666668</v>
      </c>
      <c r="F47" s="12">
        <v>99.978396666666683</v>
      </c>
      <c r="G47" s="31">
        <v>100</v>
      </c>
      <c r="H47" s="48">
        <v>99.8</v>
      </c>
      <c r="I47" s="46">
        <v>97.395983333333334</v>
      </c>
      <c r="J47" s="2">
        <v>-0.39999999999999997</v>
      </c>
      <c r="K47" s="2">
        <v>1048.1466666666665</v>
      </c>
      <c r="L47" s="2">
        <v>26.583333333333332</v>
      </c>
      <c r="M47" s="8">
        <v>25.53</v>
      </c>
      <c r="N47" s="12">
        <v>23.52</v>
      </c>
      <c r="O47" s="49">
        <v>21.771206666666664</v>
      </c>
      <c r="P47" s="29">
        <v>22.809473333333329</v>
      </c>
      <c r="Q47" s="50">
        <v>20.492599999999999</v>
      </c>
      <c r="R47" s="11">
        <f t="shared" si="0"/>
        <v>512.827315</v>
      </c>
      <c r="S47" s="14">
        <f>R47-R$181</f>
        <v>-102.0352476206649</v>
      </c>
      <c r="T47" t="s">
        <v>271</v>
      </c>
    </row>
    <row r="48" spans="2:20" x14ac:dyDescent="0.2">
      <c r="B48" s="10" t="s">
        <v>94</v>
      </c>
      <c r="C48" s="10" t="s">
        <v>39</v>
      </c>
      <c r="D48" s="39" t="s">
        <v>293</v>
      </c>
      <c r="E48" s="36">
        <v>100</v>
      </c>
      <c r="F48" s="12">
        <v>99.76652</v>
      </c>
      <c r="G48" s="31">
        <v>99.906310000000005</v>
      </c>
      <c r="H48" s="48">
        <v>99.43</v>
      </c>
      <c r="I48" s="46">
        <v>99.824966666666668</v>
      </c>
      <c r="J48" s="2">
        <v>0.59333333333333327</v>
      </c>
      <c r="K48" s="2">
        <v>1014.4133333333333</v>
      </c>
      <c r="L48" s="2">
        <v>24.8</v>
      </c>
      <c r="M48" s="19">
        <v>45.35</v>
      </c>
      <c r="N48" s="12">
        <v>34.603333333333332</v>
      </c>
      <c r="O48" s="49">
        <v>34.183086666666668</v>
      </c>
      <c r="P48" s="17">
        <v>46.445773333333335</v>
      </c>
      <c r="Q48" s="60">
        <v>48.409019999999998</v>
      </c>
      <c r="R48" s="11">
        <f t="shared" si="0"/>
        <v>1211.4357255000002</v>
      </c>
      <c r="S48" s="15">
        <f>R48-R$181</f>
        <v>596.57316287933531</v>
      </c>
    </row>
    <row r="49" spans="2:20" x14ac:dyDescent="0.2">
      <c r="B49" s="10" t="s">
        <v>95</v>
      </c>
      <c r="C49" s="10" t="s">
        <v>5</v>
      </c>
      <c r="D49" s="39" t="s">
        <v>293</v>
      </c>
      <c r="E49" s="36">
        <v>87.846026666666674</v>
      </c>
      <c r="F49" s="12">
        <v>96.097920000000002</v>
      </c>
      <c r="G49" s="31">
        <v>98.886889999999994</v>
      </c>
      <c r="H49" s="56">
        <v>76.319999999999993</v>
      </c>
      <c r="I49" s="17">
        <v>79.623133333333328</v>
      </c>
      <c r="J49" s="2">
        <v>0.54333333333333333</v>
      </c>
      <c r="K49" s="2">
        <v>442.68</v>
      </c>
      <c r="L49" s="2">
        <v>25.17</v>
      </c>
      <c r="M49" s="8">
        <v>29.41</v>
      </c>
      <c r="N49" s="12">
        <v>26.966666666666669</v>
      </c>
      <c r="O49" s="49">
        <v>25.668263333333332</v>
      </c>
      <c r="P49" s="29">
        <v>27.011176666666668</v>
      </c>
      <c r="Q49" s="50">
        <v>24.968364999999999</v>
      </c>
      <c r="R49" s="11">
        <f t="shared" si="0"/>
        <v>624.83333412499996</v>
      </c>
      <c r="S49" s="15">
        <f>R49-R$181</f>
        <v>9.9707715043350618</v>
      </c>
      <c r="T49" t="s">
        <v>351</v>
      </c>
    </row>
    <row r="50" spans="2:20" x14ac:dyDescent="0.2">
      <c r="B50" s="10" t="s">
        <v>2</v>
      </c>
      <c r="C50" s="10" t="s">
        <v>5</v>
      </c>
      <c r="D50" s="39" t="s">
        <v>293</v>
      </c>
      <c r="E50" s="36">
        <v>100</v>
      </c>
      <c r="F50" s="12">
        <v>98.906529999999989</v>
      </c>
      <c r="G50" s="31">
        <v>99.231039999999993</v>
      </c>
      <c r="H50" s="48">
        <v>99.93</v>
      </c>
      <c r="I50" s="46">
        <v>99.106780000000001</v>
      </c>
      <c r="J50" s="2">
        <v>-6.6666666666666636E-3</v>
      </c>
      <c r="K50" t="s">
        <v>51</v>
      </c>
      <c r="L50" s="38">
        <v>30.596666666666664</v>
      </c>
      <c r="M50" s="6">
        <v>36.81</v>
      </c>
      <c r="N50" s="12">
        <v>29.83666666666667</v>
      </c>
      <c r="O50" s="49">
        <v>22.474536666666665</v>
      </c>
      <c r="P50" s="29">
        <v>33.394329999999997</v>
      </c>
      <c r="Q50" s="50">
        <v>36.106966666666665</v>
      </c>
      <c r="R50" s="11">
        <f t="shared" si="0"/>
        <v>903.57684083333334</v>
      </c>
      <c r="S50" s="15">
        <f>R50-R$181</f>
        <v>288.71427821266843</v>
      </c>
      <c r="T50" t="s">
        <v>366</v>
      </c>
    </row>
    <row r="51" spans="2:20" x14ac:dyDescent="0.2">
      <c r="B51" t="s">
        <v>193</v>
      </c>
      <c r="C51" t="s">
        <v>321</v>
      </c>
      <c r="D51" s="39" t="s">
        <v>178</v>
      </c>
      <c r="E51" s="37">
        <v>98.796840000000003</v>
      </c>
      <c r="F51" s="12">
        <v>99.53143666666665</v>
      </c>
      <c r="G51" s="31">
        <v>100</v>
      </c>
      <c r="H51" s="29">
        <v>95</v>
      </c>
      <c r="I51" s="17">
        <v>71.408676666666665</v>
      </c>
      <c r="J51" s="2">
        <v>2.75</v>
      </c>
      <c r="K51" t="s">
        <v>51</v>
      </c>
      <c r="L51" s="2">
        <v>19.369999999999997</v>
      </c>
      <c r="M51" s="5">
        <v>15.01</v>
      </c>
      <c r="N51" s="7">
        <v>13.76</v>
      </c>
      <c r="O51" s="31" t="s">
        <v>51</v>
      </c>
      <c r="P51" s="29" t="s">
        <v>51</v>
      </c>
      <c r="Q51" s="51" t="s">
        <v>51</v>
      </c>
      <c r="R51" s="11" t="s">
        <v>51</v>
      </c>
      <c r="S51" s="53" t="s">
        <v>51</v>
      </c>
      <c r="T51" t="s">
        <v>350</v>
      </c>
    </row>
    <row r="52" spans="2:20" x14ac:dyDescent="0.2">
      <c r="B52" s="10" t="s">
        <v>67</v>
      </c>
      <c r="C52" s="10" t="s">
        <v>230</v>
      </c>
      <c r="D52" s="39" t="s">
        <v>177</v>
      </c>
      <c r="E52" s="37">
        <v>100</v>
      </c>
      <c r="F52" s="12">
        <v>99.281099999999995</v>
      </c>
      <c r="G52" s="31">
        <v>99.466340000000002</v>
      </c>
      <c r="H52" s="48">
        <v>99.23</v>
      </c>
      <c r="I52" s="46">
        <v>98.864866666666671</v>
      </c>
      <c r="J52" s="2">
        <v>0.70666666666666667</v>
      </c>
      <c r="K52" s="2">
        <v>456.8</v>
      </c>
      <c r="L52" s="2">
        <v>26.696666666666669</v>
      </c>
      <c r="M52" s="8">
        <v>16.739999999999998</v>
      </c>
      <c r="N52" s="12">
        <v>13.013333333333334</v>
      </c>
      <c r="O52" s="49">
        <v>10.498403333333334</v>
      </c>
      <c r="P52" s="29">
        <v>13.759703333333334</v>
      </c>
      <c r="Q52" s="50">
        <v>16.354893333333333</v>
      </c>
      <c r="R52" s="11">
        <f t="shared" si="0"/>
        <v>409.28120566666672</v>
      </c>
      <c r="S52" s="14">
        <f t="shared" ref="S52:S71" si="2">R52-R$181</f>
        <v>-205.58135695399818</v>
      </c>
    </row>
    <row r="53" spans="2:20" x14ac:dyDescent="0.2">
      <c r="B53" s="10" t="s">
        <v>68</v>
      </c>
      <c r="C53" s="10" t="s">
        <v>29</v>
      </c>
      <c r="D53" s="39" t="s">
        <v>175</v>
      </c>
      <c r="E53" s="37">
        <v>100</v>
      </c>
      <c r="F53" s="12">
        <v>100</v>
      </c>
      <c r="G53" s="31">
        <v>100</v>
      </c>
      <c r="H53" s="48">
        <v>100</v>
      </c>
      <c r="I53" s="46">
        <v>99.701313333333317</v>
      </c>
      <c r="J53" s="2">
        <v>0.6333333333333333</v>
      </c>
      <c r="K53" s="2">
        <v>388.14333333333326</v>
      </c>
      <c r="L53" s="2">
        <v>22.093333333333334</v>
      </c>
      <c r="M53" s="8">
        <v>25.18</v>
      </c>
      <c r="N53" s="12" t="s">
        <v>51</v>
      </c>
      <c r="O53" s="49">
        <v>16.454825</v>
      </c>
      <c r="P53" s="29">
        <v>21.02028</v>
      </c>
      <c r="Q53" s="50">
        <v>26.268053333333331</v>
      </c>
      <c r="R53" s="11">
        <f t="shared" si="0"/>
        <v>657.35803466666664</v>
      </c>
      <c r="S53" s="15">
        <f t="shared" si="2"/>
        <v>42.495472046001737</v>
      </c>
    </row>
    <row r="54" spans="2:20" x14ac:dyDescent="0.2">
      <c r="B54" s="10" t="s">
        <v>69</v>
      </c>
      <c r="C54" s="10" t="s">
        <v>146</v>
      </c>
      <c r="D54" s="39" t="s">
        <v>292</v>
      </c>
      <c r="E54" s="36">
        <v>100</v>
      </c>
      <c r="F54" s="12">
        <v>99.970479999999995</v>
      </c>
      <c r="G54" s="31">
        <v>96.418130000000005</v>
      </c>
      <c r="H54" s="48">
        <v>100</v>
      </c>
      <c r="I54" s="46">
        <v>100</v>
      </c>
      <c r="J54" s="2">
        <v>0.58333333333333337</v>
      </c>
      <c r="K54" s="2">
        <v>633.53333333333342</v>
      </c>
      <c r="L54" s="2">
        <v>21.793333333333333</v>
      </c>
      <c r="M54" s="8">
        <v>16.71</v>
      </c>
      <c r="N54" s="12">
        <v>15.753333333333336</v>
      </c>
      <c r="O54" s="49">
        <v>12.956406666666668</v>
      </c>
      <c r="P54" s="29">
        <v>16.987736666666667</v>
      </c>
      <c r="Q54" s="50">
        <v>19.611506666666667</v>
      </c>
      <c r="R54" s="11">
        <f t="shared" si="0"/>
        <v>490.77795433333341</v>
      </c>
      <c r="S54" s="14">
        <f t="shared" si="2"/>
        <v>-124.08460828733149</v>
      </c>
      <c r="T54" t="s">
        <v>186</v>
      </c>
    </row>
    <row r="55" spans="2:20" x14ac:dyDescent="0.2">
      <c r="B55" s="10" t="s">
        <v>70</v>
      </c>
      <c r="C55" s="10" t="s">
        <v>213</v>
      </c>
      <c r="D55" s="39" t="s">
        <v>180</v>
      </c>
      <c r="E55" s="36">
        <v>100</v>
      </c>
      <c r="F55" s="12">
        <v>96.879666666666665</v>
      </c>
      <c r="G55" s="31">
        <v>100</v>
      </c>
      <c r="H55" s="48">
        <v>93.76</v>
      </c>
      <c r="I55" s="46">
        <v>99.983940000000004</v>
      </c>
      <c r="J55" s="2">
        <v>-1.0533333333333335</v>
      </c>
      <c r="K55" s="2">
        <v>652.38333333333333</v>
      </c>
      <c r="L55" s="2">
        <v>26.29</v>
      </c>
      <c r="M55" s="19">
        <v>42.48</v>
      </c>
      <c r="N55" s="17">
        <v>37.92</v>
      </c>
      <c r="O55" s="49">
        <v>33.283940000000001</v>
      </c>
      <c r="P55" s="29">
        <v>35.475376666666669</v>
      </c>
      <c r="Q55" s="60">
        <v>40.390625</v>
      </c>
      <c r="R55" s="11">
        <f t="shared" si="0"/>
        <v>1010.7753906250001</v>
      </c>
      <c r="S55" s="15">
        <f t="shared" si="2"/>
        <v>395.91282800433521</v>
      </c>
    </row>
    <row r="56" spans="2:20" x14ac:dyDescent="0.2">
      <c r="B56" s="10" t="s">
        <v>96</v>
      </c>
      <c r="C56" s="10" t="s">
        <v>12</v>
      </c>
      <c r="D56" s="39" t="s">
        <v>248</v>
      </c>
      <c r="E56" s="36">
        <v>99.684736666666666</v>
      </c>
      <c r="F56" s="12">
        <v>99.114570000000001</v>
      </c>
      <c r="G56" s="31">
        <v>99.99024</v>
      </c>
      <c r="H56" s="48">
        <v>99.47</v>
      </c>
      <c r="I56" s="46">
        <v>99.492223333333342</v>
      </c>
      <c r="J56" s="2">
        <v>-0.88</v>
      </c>
      <c r="K56" s="2" t="s">
        <v>51</v>
      </c>
      <c r="L56" s="2">
        <v>25.446666666666669</v>
      </c>
      <c r="M56" s="8">
        <v>28.09</v>
      </c>
      <c r="N56" s="12">
        <v>21.693333333333332</v>
      </c>
      <c r="O56" s="49">
        <v>18.728956666666669</v>
      </c>
      <c r="P56" s="29">
        <v>23.256826666666669</v>
      </c>
      <c r="Q56" s="50">
        <v>28.538403333333335</v>
      </c>
      <c r="R56" s="11">
        <f t="shared" si="0"/>
        <v>714.1735434166668</v>
      </c>
      <c r="S56" s="15">
        <f t="shared" si="2"/>
        <v>99.3109807960019</v>
      </c>
    </row>
    <row r="57" spans="2:20" x14ac:dyDescent="0.2">
      <c r="B57" s="10" t="s">
        <v>97</v>
      </c>
      <c r="C57" s="10" t="s">
        <v>10</v>
      </c>
      <c r="D57" s="39" t="s">
        <v>177</v>
      </c>
      <c r="E57" s="36">
        <v>99.941073333333335</v>
      </c>
      <c r="F57" s="12">
        <v>99.085423333333324</v>
      </c>
      <c r="G57" s="31">
        <v>99.456580000000002</v>
      </c>
      <c r="H57" s="48">
        <v>99.94</v>
      </c>
      <c r="I57" s="46">
        <v>99.882676666666669</v>
      </c>
      <c r="J57" s="2">
        <v>-0.78333333333333333</v>
      </c>
      <c r="K57" s="2">
        <v>922.02666666666664</v>
      </c>
      <c r="L57" s="2">
        <v>23.18</v>
      </c>
      <c r="M57" s="8">
        <v>30.31</v>
      </c>
      <c r="N57" s="12">
        <v>25.433333333333334</v>
      </c>
      <c r="O57" s="49">
        <v>21.481780000000001</v>
      </c>
      <c r="P57" s="29">
        <v>24.851424999999999</v>
      </c>
      <c r="Q57" s="50">
        <v>27.806576666666668</v>
      </c>
      <c r="R57" s="11">
        <f t="shared" si="0"/>
        <v>695.85958108333341</v>
      </c>
      <c r="S57" s="15">
        <f t="shared" si="2"/>
        <v>80.997018462668507</v>
      </c>
    </row>
    <row r="58" spans="2:20" x14ac:dyDescent="0.2">
      <c r="B58" s="10" t="s">
        <v>142</v>
      </c>
      <c r="C58" s="10" t="s">
        <v>258</v>
      </c>
      <c r="D58" s="39" t="s">
        <v>177</v>
      </c>
      <c r="E58" s="36">
        <v>98.229166666666671</v>
      </c>
      <c r="F58" s="12">
        <v>95.359916666666663</v>
      </c>
      <c r="G58" s="31">
        <v>93.666409999999999</v>
      </c>
      <c r="H58" s="48">
        <v>97.86</v>
      </c>
      <c r="I58" s="46">
        <v>98.819203333333348</v>
      </c>
      <c r="J58" s="2">
        <v>0.39666666666666667</v>
      </c>
      <c r="K58" s="2">
        <v>718.02333333333343</v>
      </c>
      <c r="L58" s="2">
        <v>26.866666666666667</v>
      </c>
      <c r="M58" s="8">
        <v>25.94</v>
      </c>
      <c r="N58" s="12">
        <v>27.016666666666666</v>
      </c>
      <c r="O58" s="49">
        <v>24.495316666666664</v>
      </c>
      <c r="P58" s="29">
        <v>26.705449999999999</v>
      </c>
      <c r="Q58" s="50">
        <v>31.82818</v>
      </c>
      <c r="R58" s="11">
        <f t="shared" si="0"/>
        <v>796.5002045</v>
      </c>
      <c r="S58" s="15">
        <f t="shared" si="2"/>
        <v>181.63764187933509</v>
      </c>
    </row>
    <row r="59" spans="2:20" x14ac:dyDescent="0.2">
      <c r="B59" s="10" t="s">
        <v>98</v>
      </c>
      <c r="C59" s="10" t="s">
        <v>5</v>
      </c>
      <c r="D59" s="39" t="s">
        <v>293</v>
      </c>
      <c r="E59" s="36">
        <v>99.993056666666675</v>
      </c>
      <c r="F59" s="17">
        <v>46.897559999999999</v>
      </c>
      <c r="G59" s="31">
        <v>85.157550000000001</v>
      </c>
      <c r="H59" s="63">
        <v>98</v>
      </c>
      <c r="I59" s="46">
        <v>100</v>
      </c>
      <c r="J59" s="2">
        <v>6.9999999999999993E-2</v>
      </c>
      <c r="K59" s="2">
        <v>850.40666666666675</v>
      </c>
      <c r="L59" s="2">
        <v>28.173333333333332</v>
      </c>
      <c r="M59" s="8" t="s">
        <v>51</v>
      </c>
      <c r="N59" s="12" t="s">
        <v>51</v>
      </c>
      <c r="O59" s="49">
        <v>19.748939999999997</v>
      </c>
      <c r="P59" s="29">
        <v>26.010706666666668</v>
      </c>
      <c r="Q59" s="50">
        <v>33.594369999999998</v>
      </c>
      <c r="R59" s="11">
        <f t="shared" si="0"/>
        <v>840.69910924999999</v>
      </c>
      <c r="S59" s="15">
        <f t="shared" si="2"/>
        <v>225.83654662933509</v>
      </c>
      <c r="T59" t="s">
        <v>352</v>
      </c>
    </row>
    <row r="60" spans="2:20" x14ac:dyDescent="0.2">
      <c r="B60" s="10" t="s">
        <v>218</v>
      </c>
      <c r="C60" s="10" t="s">
        <v>23</v>
      </c>
      <c r="D60" s="39" t="s">
        <v>233</v>
      </c>
      <c r="E60" s="8" t="s">
        <v>51</v>
      </c>
      <c r="F60" s="12">
        <v>97.302239999999998</v>
      </c>
      <c r="G60" s="31">
        <v>99.257440000000003</v>
      </c>
      <c r="H60" s="48">
        <v>100</v>
      </c>
      <c r="I60" s="46">
        <v>100</v>
      </c>
      <c r="J60" s="2">
        <v>0.79333333333333333</v>
      </c>
      <c r="K60" s="2">
        <v>1156.6933333333334</v>
      </c>
      <c r="L60" s="38">
        <v>30.426666666666669</v>
      </c>
      <c r="M60" s="8" t="s">
        <v>51</v>
      </c>
      <c r="N60" s="12">
        <v>24.545000000000002</v>
      </c>
      <c r="O60" s="49">
        <v>21.571170000000002</v>
      </c>
      <c r="P60" s="29">
        <v>22.313656666666663</v>
      </c>
      <c r="Q60" s="50">
        <v>32.466326666666667</v>
      </c>
      <c r="R60" s="11">
        <f t="shared" si="0"/>
        <v>812.4698248333334</v>
      </c>
      <c r="S60" s="15">
        <f t="shared" si="2"/>
        <v>197.6072622126685</v>
      </c>
      <c r="T60" t="s">
        <v>364</v>
      </c>
    </row>
    <row r="61" spans="2:20" x14ac:dyDescent="0.2">
      <c r="B61" s="10" t="s">
        <v>99</v>
      </c>
      <c r="C61" s="10" t="s">
        <v>7</v>
      </c>
      <c r="D61" s="39" t="s">
        <v>177</v>
      </c>
      <c r="E61" s="36">
        <v>99.212216666666677</v>
      </c>
      <c r="F61" s="12">
        <v>100</v>
      </c>
      <c r="G61" s="31">
        <v>99.105159999999998</v>
      </c>
      <c r="H61" s="48">
        <v>99.61</v>
      </c>
      <c r="I61" s="46">
        <v>99.923000000000002</v>
      </c>
      <c r="J61" s="2">
        <v>2.3366666666666664</v>
      </c>
      <c r="K61" s="2">
        <v>490.98333333333335</v>
      </c>
      <c r="L61" s="2">
        <v>24.70333333333333</v>
      </c>
      <c r="M61" s="8">
        <v>35.81</v>
      </c>
      <c r="N61" s="12">
        <v>27.580000000000002</v>
      </c>
      <c r="O61" s="49">
        <v>23.321529999999999</v>
      </c>
      <c r="P61" s="29">
        <v>27.85889666666667</v>
      </c>
      <c r="Q61" s="50">
        <v>31.197593333333334</v>
      </c>
      <c r="R61" s="11">
        <f t="shared" si="0"/>
        <v>780.71977316666676</v>
      </c>
      <c r="S61" s="15">
        <f t="shared" si="2"/>
        <v>165.85721054600185</v>
      </c>
    </row>
    <row r="62" spans="2:20" x14ac:dyDescent="0.2">
      <c r="B62" s="10" t="s">
        <v>71</v>
      </c>
      <c r="C62" s="10" t="s">
        <v>258</v>
      </c>
      <c r="D62" s="39" t="s">
        <v>177</v>
      </c>
      <c r="E62" s="37">
        <v>99.958870000000005</v>
      </c>
      <c r="F62" s="12">
        <v>99.935123333333323</v>
      </c>
      <c r="G62" s="31">
        <v>99.996020000000001</v>
      </c>
      <c r="H62" s="48">
        <v>99.59</v>
      </c>
      <c r="I62" s="46">
        <v>99.234613333333343</v>
      </c>
      <c r="J62" s="2">
        <v>0.72333333333333327</v>
      </c>
      <c r="K62" s="2">
        <v>408.40000000000003</v>
      </c>
      <c r="L62" s="2">
        <v>20.746666666666666</v>
      </c>
      <c r="M62" s="5">
        <v>18.940000000000001</v>
      </c>
      <c r="N62" s="7">
        <v>13.24</v>
      </c>
      <c r="O62" s="49">
        <v>16.959746666666671</v>
      </c>
      <c r="P62" s="29">
        <v>15.440469999999999</v>
      </c>
      <c r="Q62" s="50">
        <v>18.091326666666664</v>
      </c>
      <c r="R62" s="11">
        <f t="shared" si="0"/>
        <v>452.73544983333329</v>
      </c>
      <c r="S62" s="14">
        <f t="shared" si="2"/>
        <v>-162.12711278733161</v>
      </c>
    </row>
    <row r="63" spans="2:20" x14ac:dyDescent="0.2">
      <c r="B63" s="10" t="s">
        <v>100</v>
      </c>
      <c r="C63" s="10" t="s">
        <v>19</v>
      </c>
      <c r="D63" s="39" t="s">
        <v>293</v>
      </c>
      <c r="E63" s="36">
        <v>100</v>
      </c>
      <c r="F63" s="12">
        <v>96.960566666666679</v>
      </c>
      <c r="G63" s="31">
        <v>98.998469999999998</v>
      </c>
      <c r="H63" s="56">
        <v>71.2</v>
      </c>
      <c r="I63" s="46">
        <v>98.371470000000002</v>
      </c>
      <c r="J63" s="2">
        <v>0.53</v>
      </c>
      <c r="K63" s="2">
        <v>510.38499999999999</v>
      </c>
      <c r="L63" s="2">
        <v>20.986666666666668</v>
      </c>
      <c r="M63" s="8">
        <v>15.05</v>
      </c>
      <c r="N63" s="12">
        <v>12.493333333333332</v>
      </c>
      <c r="O63" s="49">
        <v>10.662559999999999</v>
      </c>
      <c r="P63" s="29">
        <v>12.299866666666667</v>
      </c>
      <c r="Q63" s="50">
        <v>11.714993333333334</v>
      </c>
      <c r="R63" s="11">
        <f t="shared" si="0"/>
        <v>293.16770816666673</v>
      </c>
      <c r="S63" s="14">
        <f t="shared" si="2"/>
        <v>-321.69485445399818</v>
      </c>
      <c r="T63" t="s">
        <v>369</v>
      </c>
    </row>
    <row r="64" spans="2:20" x14ac:dyDescent="0.2">
      <c r="B64" s="10" t="s">
        <v>72</v>
      </c>
      <c r="C64" s="10" t="s">
        <v>235</v>
      </c>
      <c r="D64" s="39" t="s">
        <v>292</v>
      </c>
      <c r="E64" s="37">
        <v>98.29316</v>
      </c>
      <c r="F64" s="17">
        <v>50</v>
      </c>
      <c r="G64" s="32">
        <v>50</v>
      </c>
      <c r="H64" s="48">
        <v>93</v>
      </c>
      <c r="I64" s="46">
        <v>100</v>
      </c>
      <c r="J64" s="2">
        <v>0.16</v>
      </c>
      <c r="K64" s="2">
        <v>1071.74</v>
      </c>
      <c r="L64" s="2">
        <v>27.366666666666667</v>
      </c>
      <c r="M64" s="8">
        <v>21.84</v>
      </c>
      <c r="N64" s="12">
        <v>18.256666666666668</v>
      </c>
      <c r="O64" s="49">
        <v>17.247026666666667</v>
      </c>
      <c r="P64" s="29">
        <v>17.325900000000001</v>
      </c>
      <c r="Q64" s="50">
        <v>18.186423333333334</v>
      </c>
      <c r="R64" s="11">
        <f t="shared" si="0"/>
        <v>455.11524391666677</v>
      </c>
      <c r="S64" s="14">
        <f t="shared" si="2"/>
        <v>-159.74731870399813</v>
      </c>
      <c r="T64" t="s">
        <v>299</v>
      </c>
    </row>
    <row r="65" spans="2:20" x14ac:dyDescent="0.2">
      <c r="B65" s="10" t="s">
        <v>73</v>
      </c>
      <c r="C65" s="10" t="s">
        <v>261</v>
      </c>
      <c r="D65" s="39" t="s">
        <v>177</v>
      </c>
      <c r="E65" s="37">
        <v>99.186453333333318</v>
      </c>
      <c r="F65" s="17">
        <v>64.496363333333321</v>
      </c>
      <c r="G65" s="32">
        <v>60.76238</v>
      </c>
      <c r="H65" s="48">
        <v>98.17</v>
      </c>
      <c r="I65" s="46">
        <v>100</v>
      </c>
      <c r="J65" s="2">
        <v>0.6166666666666667</v>
      </c>
      <c r="K65" s="2">
        <v>609.34666666666669</v>
      </c>
      <c r="L65" s="2">
        <v>21.27333333333333</v>
      </c>
      <c r="M65" s="5">
        <v>25.82</v>
      </c>
      <c r="N65" s="19">
        <v>43.94</v>
      </c>
      <c r="O65" s="17">
        <v>40.832493333333332</v>
      </c>
      <c r="P65" s="29">
        <v>17.598970000000001</v>
      </c>
      <c r="Q65" s="50">
        <v>17.648619999999998</v>
      </c>
      <c r="R65" s="11">
        <f t="shared" si="0"/>
        <v>441.65671549999996</v>
      </c>
      <c r="S65" s="14">
        <f t="shared" si="2"/>
        <v>-173.20584712066494</v>
      </c>
      <c r="T65" t="s">
        <v>314</v>
      </c>
    </row>
    <row r="66" spans="2:20" x14ac:dyDescent="0.2">
      <c r="B66" s="10" t="s">
        <v>101</v>
      </c>
      <c r="C66" s="10" t="s">
        <v>11</v>
      </c>
      <c r="D66" s="39" t="s">
        <v>177</v>
      </c>
      <c r="E66" s="36">
        <v>99.802706666666666</v>
      </c>
      <c r="F66" s="12">
        <v>99.982886666666673</v>
      </c>
      <c r="G66" s="31">
        <v>98.798850000000002</v>
      </c>
      <c r="H66" s="48">
        <v>99.8</v>
      </c>
      <c r="I66" s="46">
        <v>99.94295666666666</v>
      </c>
      <c r="J66" s="2">
        <v>0.48666666666666664</v>
      </c>
      <c r="K66" s="2">
        <v>524.06666666666661</v>
      </c>
      <c r="L66" s="2">
        <v>23.733333333333331</v>
      </c>
      <c r="M66" s="19">
        <v>50.61</v>
      </c>
      <c r="N66" s="17">
        <v>40.97</v>
      </c>
      <c r="O66" s="49">
        <v>36.933806666666662</v>
      </c>
      <c r="P66" s="17">
        <v>45.922166666666669</v>
      </c>
      <c r="Q66" s="60">
        <v>48.687539999999991</v>
      </c>
      <c r="R66" s="11">
        <f t="shared" si="0"/>
        <v>1218.4056884999998</v>
      </c>
      <c r="S66" s="15">
        <f t="shared" si="2"/>
        <v>603.54312587933487</v>
      </c>
    </row>
    <row r="67" spans="2:20" x14ac:dyDescent="0.2">
      <c r="B67" s="10" t="s">
        <v>74</v>
      </c>
      <c r="C67" s="10" t="s">
        <v>189</v>
      </c>
      <c r="D67" s="39" t="s">
        <v>181</v>
      </c>
      <c r="E67" s="36">
        <v>100</v>
      </c>
      <c r="F67" s="12">
        <v>100</v>
      </c>
      <c r="G67" s="31">
        <v>87.377579999999995</v>
      </c>
      <c r="H67" s="48">
        <v>97.47</v>
      </c>
      <c r="I67" s="46">
        <v>97.648810000000012</v>
      </c>
      <c r="J67" s="2">
        <v>0.24000000000000002</v>
      </c>
      <c r="K67" s="2">
        <v>806.07</v>
      </c>
      <c r="L67" s="2">
        <v>20.913333333333334</v>
      </c>
      <c r="M67" s="19">
        <v>40.35</v>
      </c>
      <c r="N67" s="17">
        <v>38.00333333333333</v>
      </c>
      <c r="O67" s="49">
        <v>35.252646666666664</v>
      </c>
      <c r="P67" s="17">
        <v>40.617156666666666</v>
      </c>
      <c r="Q67" s="60">
        <v>40.234310000000001</v>
      </c>
      <c r="R67" s="11">
        <f t="shared" si="0"/>
        <v>1006.86360775</v>
      </c>
      <c r="S67" s="15">
        <f t="shared" si="2"/>
        <v>392.00104512933513</v>
      </c>
    </row>
    <row r="68" spans="2:20" x14ac:dyDescent="0.2">
      <c r="B68" s="10" t="s">
        <v>102</v>
      </c>
      <c r="C68" s="10" t="s">
        <v>262</v>
      </c>
      <c r="D68" s="39" t="s">
        <v>180</v>
      </c>
      <c r="E68" s="36">
        <v>96.291816666666662</v>
      </c>
      <c r="F68" s="12">
        <v>100</v>
      </c>
      <c r="G68" s="34">
        <v>100</v>
      </c>
      <c r="H68" s="48">
        <v>100</v>
      </c>
      <c r="I68" s="46">
        <v>100</v>
      </c>
      <c r="J68" s="2">
        <v>-0.85333333333333339</v>
      </c>
      <c r="K68" s="2">
        <v>773.87</v>
      </c>
      <c r="L68" s="38">
        <v>31.689999999999998</v>
      </c>
      <c r="M68" s="6">
        <v>37.18</v>
      </c>
      <c r="N68" s="12">
        <v>31.346666666666668</v>
      </c>
      <c r="O68" s="49">
        <v>22.399456666666666</v>
      </c>
      <c r="P68" s="29">
        <v>29.970686666666666</v>
      </c>
      <c r="Q68" s="50">
        <v>34.317540000000001</v>
      </c>
      <c r="R68" s="11">
        <f t="shared" ref="R68:R87" si="3">SUM(Q68*0.275)*91</f>
        <v>858.79643850000014</v>
      </c>
      <c r="S68" s="15">
        <f t="shared" si="2"/>
        <v>243.93387587933523</v>
      </c>
      <c r="T68" t="s">
        <v>313</v>
      </c>
    </row>
    <row r="69" spans="2:20" x14ac:dyDescent="0.2">
      <c r="B69" s="10" t="s">
        <v>103</v>
      </c>
      <c r="C69" s="10" t="s">
        <v>5</v>
      </c>
      <c r="D69" s="39" t="s">
        <v>293</v>
      </c>
      <c r="E69" s="36">
        <v>100</v>
      </c>
      <c r="F69" s="12">
        <v>99.844139999999996</v>
      </c>
      <c r="G69" s="31">
        <v>99.790899999999993</v>
      </c>
      <c r="H69" s="48">
        <v>99.37</v>
      </c>
      <c r="I69" s="46">
        <v>95.573883333333342</v>
      </c>
      <c r="J69" s="2" t="s">
        <v>51</v>
      </c>
      <c r="K69" s="2">
        <v>635.38</v>
      </c>
      <c r="L69" s="38">
        <v>30.56666666666667</v>
      </c>
      <c r="M69" s="6">
        <v>35.24</v>
      </c>
      <c r="N69" s="12">
        <v>25.55</v>
      </c>
      <c r="O69" s="49">
        <v>19.225373333333337</v>
      </c>
      <c r="P69" s="29">
        <v>31.662899999999997</v>
      </c>
      <c r="Q69" s="67">
        <v>37.981390000000005</v>
      </c>
      <c r="R69" s="11">
        <f t="shared" si="3"/>
        <v>950.48428475000026</v>
      </c>
      <c r="S69" s="15">
        <f t="shared" si="2"/>
        <v>335.62172212933535</v>
      </c>
      <c r="T69" t="s">
        <v>365</v>
      </c>
    </row>
    <row r="70" spans="2:20" x14ac:dyDescent="0.2">
      <c r="B70" s="10" t="s">
        <v>257</v>
      </c>
      <c r="C70" s="10" t="s">
        <v>252</v>
      </c>
      <c r="D70" s="39" t="s">
        <v>177</v>
      </c>
      <c r="E70" s="36">
        <v>99.358199999999997</v>
      </c>
      <c r="F70" s="18">
        <v>90</v>
      </c>
      <c r="G70" s="32">
        <v>50</v>
      </c>
      <c r="H70" s="56">
        <v>56.45</v>
      </c>
      <c r="I70" s="17">
        <v>61.410406666666667</v>
      </c>
      <c r="J70" s="2">
        <v>0.59666666666666668</v>
      </c>
      <c r="K70" s="2">
        <v>604.61</v>
      </c>
      <c r="L70" s="2">
        <v>24.616666666666671</v>
      </c>
      <c r="M70" s="8">
        <v>15.86</v>
      </c>
      <c r="N70" s="12">
        <v>14.839999999999998</v>
      </c>
      <c r="O70" s="49">
        <v>17.55341</v>
      </c>
      <c r="P70" s="29">
        <v>14.798550000000001</v>
      </c>
      <c r="Q70" s="50">
        <v>16.172573333333332</v>
      </c>
      <c r="R70" s="11">
        <f t="shared" si="3"/>
        <v>404.7186476666667</v>
      </c>
      <c r="S70" s="14">
        <f t="shared" si="2"/>
        <v>-210.14391495399821</v>
      </c>
      <c r="T70" t="s">
        <v>300</v>
      </c>
    </row>
    <row r="71" spans="2:20" x14ac:dyDescent="0.2">
      <c r="B71" s="10" t="s">
        <v>104</v>
      </c>
      <c r="C71" s="10" t="s">
        <v>9</v>
      </c>
      <c r="D71" s="39" t="s">
        <v>291</v>
      </c>
      <c r="E71" s="36">
        <v>99.491486666666674</v>
      </c>
      <c r="F71" s="18">
        <v>100</v>
      </c>
      <c r="G71" s="34">
        <v>100</v>
      </c>
      <c r="H71" s="48">
        <v>96.68</v>
      </c>
      <c r="I71" s="46">
        <v>86.707013333333336</v>
      </c>
      <c r="J71" s="2">
        <v>1.4266666666666667</v>
      </c>
      <c r="K71" s="2" t="s">
        <v>51</v>
      </c>
      <c r="L71" s="2">
        <v>25.343333333333334</v>
      </c>
      <c r="M71" s="19">
        <v>69.42</v>
      </c>
      <c r="N71" s="17">
        <v>43.103333333333332</v>
      </c>
      <c r="O71" s="17">
        <v>48.100106666666669</v>
      </c>
      <c r="P71" s="17">
        <v>68.462943333333342</v>
      </c>
      <c r="Q71" s="60">
        <v>71.164533333333324</v>
      </c>
      <c r="R71" s="11">
        <f t="shared" si="3"/>
        <v>1780.8924466666665</v>
      </c>
      <c r="S71" s="15">
        <f t="shared" si="2"/>
        <v>1166.0298840460016</v>
      </c>
      <c r="T71" t="s">
        <v>374</v>
      </c>
    </row>
    <row r="72" spans="2:20" x14ac:dyDescent="0.2">
      <c r="B72" t="s">
        <v>75</v>
      </c>
      <c r="C72" t="s">
        <v>323</v>
      </c>
      <c r="D72" s="39" t="s">
        <v>178</v>
      </c>
      <c r="E72" s="8">
        <v>100</v>
      </c>
      <c r="F72" s="7">
        <v>100</v>
      </c>
      <c r="G72" s="64">
        <v>100</v>
      </c>
      <c r="H72" s="65">
        <v>99.6</v>
      </c>
      <c r="I72" s="46">
        <v>99.896186666666665</v>
      </c>
      <c r="J72" s="2">
        <v>-3.8866666666666667</v>
      </c>
      <c r="K72">
        <v>810.05000000000007</v>
      </c>
      <c r="L72" s="2">
        <v>19.636666666666667</v>
      </c>
      <c r="M72" s="8">
        <v>12.8</v>
      </c>
      <c r="N72" s="7">
        <v>11.39</v>
      </c>
      <c r="O72" s="31">
        <v>11.293760000000001</v>
      </c>
      <c r="P72" s="29">
        <v>10.890233333333335</v>
      </c>
      <c r="Q72" s="51">
        <v>12.292443333333333</v>
      </c>
      <c r="R72" s="11">
        <f t="shared" si="3"/>
        <v>307.61839441666666</v>
      </c>
      <c r="S72" s="14">
        <f t="shared" ref="S72:S74" si="4">R72-R$181</f>
        <v>-307.24416820399824</v>
      </c>
    </row>
    <row r="73" spans="2:20" x14ac:dyDescent="0.2">
      <c r="B73" t="s">
        <v>279</v>
      </c>
      <c r="C73" t="s">
        <v>49</v>
      </c>
      <c r="D73" s="39" t="s">
        <v>179</v>
      </c>
      <c r="E73" s="8" t="s">
        <v>51</v>
      </c>
      <c r="F73" s="7" t="s">
        <v>51</v>
      </c>
      <c r="G73" s="64" t="s">
        <v>51</v>
      </c>
      <c r="H73" s="66">
        <v>99.9</v>
      </c>
      <c r="I73" s="46">
        <v>99.909036666666665</v>
      </c>
      <c r="J73" s="2">
        <v>-0.49666666666666665</v>
      </c>
      <c r="K73" s="2">
        <v>678.98666666666668</v>
      </c>
      <c r="L73" s="2">
        <v>24.9</v>
      </c>
      <c r="M73" s="8" t="s">
        <v>51</v>
      </c>
      <c r="N73" s="7" t="s">
        <v>51</v>
      </c>
      <c r="O73" s="54" t="s">
        <v>51</v>
      </c>
      <c r="P73" s="43">
        <v>7.01</v>
      </c>
      <c r="Q73" s="50">
        <v>6.8196066666666662</v>
      </c>
      <c r="R73" s="11">
        <f t="shared" si="3"/>
        <v>170.66065683333332</v>
      </c>
      <c r="S73" s="14">
        <f t="shared" si="4"/>
        <v>-444.20190578733161</v>
      </c>
      <c r="T73" t="s">
        <v>303</v>
      </c>
    </row>
    <row r="74" spans="2:20" x14ac:dyDescent="0.2">
      <c r="B74" t="s">
        <v>244</v>
      </c>
      <c r="C74" t="s">
        <v>322</v>
      </c>
      <c r="D74" s="39" t="s">
        <v>178</v>
      </c>
      <c r="E74" s="13" t="s">
        <v>51</v>
      </c>
      <c r="F74" s="18">
        <v>100</v>
      </c>
      <c r="G74" s="34">
        <v>93</v>
      </c>
      <c r="H74" s="18">
        <v>99</v>
      </c>
      <c r="I74" s="18">
        <v>85</v>
      </c>
      <c r="J74" s="2">
        <v>2.34</v>
      </c>
      <c r="K74">
        <v>1115.7266666666667</v>
      </c>
      <c r="L74" s="2">
        <v>24.186666666666667</v>
      </c>
      <c r="M74" s="16" t="s">
        <v>51</v>
      </c>
      <c r="N74" s="20">
        <v>49.26</v>
      </c>
      <c r="O74" s="33">
        <v>47.606180000000002</v>
      </c>
      <c r="P74" s="17">
        <v>39.565426666666667</v>
      </c>
      <c r="Q74" s="35">
        <v>41.899186666666672</v>
      </c>
      <c r="R74" s="11">
        <f t="shared" si="3"/>
        <v>1048.5271463333336</v>
      </c>
      <c r="S74" s="15">
        <f t="shared" si="4"/>
        <v>433.66458371266867</v>
      </c>
      <c r="T74" t="s">
        <v>354</v>
      </c>
    </row>
    <row r="75" spans="2:20" x14ac:dyDescent="0.2">
      <c r="B75" s="10" t="s">
        <v>105</v>
      </c>
      <c r="C75" s="10" t="s">
        <v>5</v>
      </c>
      <c r="D75" s="39" t="s">
        <v>293</v>
      </c>
      <c r="E75" s="35">
        <v>53.764150000000001</v>
      </c>
      <c r="F75" s="12">
        <v>99.509209999999996</v>
      </c>
      <c r="G75" s="31">
        <v>99.685739999999996</v>
      </c>
      <c r="H75" s="48">
        <v>100</v>
      </c>
      <c r="I75" s="46">
        <v>100</v>
      </c>
      <c r="J75" s="2">
        <v>-0.80333333333333334</v>
      </c>
      <c r="K75" s="2">
        <v>628.56666666666672</v>
      </c>
      <c r="L75" s="2">
        <v>24.016666666666669</v>
      </c>
      <c r="M75" s="8">
        <v>20.5</v>
      </c>
      <c r="N75" s="12">
        <v>18.28</v>
      </c>
      <c r="O75" s="49">
        <v>16.050813333333334</v>
      </c>
      <c r="P75" s="29">
        <v>16.72</v>
      </c>
      <c r="Q75" s="50">
        <v>28.903066666666671</v>
      </c>
      <c r="R75" s="11">
        <f t="shared" si="3"/>
        <v>723.29924333333349</v>
      </c>
      <c r="S75" s="15">
        <f t="shared" ref="S75:S87" si="5">R75-R$181</f>
        <v>108.43668071266859</v>
      </c>
    </row>
    <row r="76" spans="2:20" x14ac:dyDescent="0.2">
      <c r="B76" s="10" t="s">
        <v>32</v>
      </c>
      <c r="C76" s="10" t="s">
        <v>6</v>
      </c>
      <c r="D76" s="39" t="s">
        <v>181</v>
      </c>
      <c r="E76" s="36">
        <v>100</v>
      </c>
      <c r="F76" s="18">
        <v>100</v>
      </c>
      <c r="G76" s="31">
        <v>99.500410000000002</v>
      </c>
      <c r="H76" s="55">
        <v>99</v>
      </c>
      <c r="I76" s="18">
        <v>95</v>
      </c>
      <c r="J76" s="2">
        <v>1.0033333333333334</v>
      </c>
      <c r="K76" s="2">
        <v>919.35333333333335</v>
      </c>
      <c r="L76" s="2">
        <v>27.46</v>
      </c>
      <c r="M76" s="8">
        <v>34.32</v>
      </c>
      <c r="N76" s="12">
        <v>29.766666666666666</v>
      </c>
      <c r="O76" s="49">
        <v>24.948056666666666</v>
      </c>
      <c r="P76" s="29">
        <v>34.312506666666671</v>
      </c>
      <c r="Q76" s="60">
        <v>42.136179999999996</v>
      </c>
      <c r="R76" s="11">
        <f t="shared" si="3"/>
        <v>1054.4579045</v>
      </c>
      <c r="S76" s="15">
        <f t="shared" si="5"/>
        <v>439.59534187933514</v>
      </c>
      <c r="T76" t="s">
        <v>356</v>
      </c>
    </row>
    <row r="77" spans="2:20" x14ac:dyDescent="0.2">
      <c r="B77" s="10" t="s">
        <v>106</v>
      </c>
      <c r="C77" s="10" t="s">
        <v>7</v>
      </c>
      <c r="D77" s="39" t="s">
        <v>177</v>
      </c>
      <c r="E77" s="36">
        <v>100</v>
      </c>
      <c r="F77" s="12">
        <v>100</v>
      </c>
      <c r="G77" s="31">
        <v>100</v>
      </c>
      <c r="H77" s="48">
        <v>100</v>
      </c>
      <c r="I77" s="46">
        <v>99.997403333333338</v>
      </c>
      <c r="J77" s="2">
        <v>0.52</v>
      </c>
      <c r="K77" s="2">
        <v>654.1</v>
      </c>
      <c r="L77" s="2">
        <v>25.133333333333333</v>
      </c>
      <c r="M77" s="6">
        <v>35.72</v>
      </c>
      <c r="N77" s="12">
        <v>27.786666666666665</v>
      </c>
      <c r="O77" s="49">
        <v>22.075333333333333</v>
      </c>
      <c r="P77" s="29">
        <v>31.179999999999996</v>
      </c>
      <c r="Q77" s="50">
        <v>31.355563333333333</v>
      </c>
      <c r="R77" s="11">
        <f t="shared" si="3"/>
        <v>784.67297241666677</v>
      </c>
      <c r="S77" s="15">
        <f t="shared" si="5"/>
        <v>169.81040979600186</v>
      </c>
      <c r="T77" t="s">
        <v>355</v>
      </c>
    </row>
    <row r="78" spans="2:20" x14ac:dyDescent="0.2">
      <c r="B78" s="10" t="s">
        <v>107</v>
      </c>
      <c r="C78" s="10" t="s">
        <v>21</v>
      </c>
      <c r="D78" s="39" t="s">
        <v>292</v>
      </c>
      <c r="E78" s="36">
        <v>100</v>
      </c>
      <c r="F78" s="12">
        <v>98.879149999999996</v>
      </c>
      <c r="G78" s="31">
        <v>98.942040000000006</v>
      </c>
      <c r="H78" s="48">
        <v>100</v>
      </c>
      <c r="I78" s="46">
        <v>100</v>
      </c>
      <c r="J78" s="2">
        <v>-1.0999999999999999</v>
      </c>
      <c r="K78" s="2">
        <v>569.32666666666671</v>
      </c>
      <c r="L78" s="2">
        <v>23.423333333333336</v>
      </c>
      <c r="M78" s="8">
        <v>30.65</v>
      </c>
      <c r="N78" s="12">
        <v>20.3</v>
      </c>
      <c r="O78" s="49">
        <v>16.808506666666666</v>
      </c>
      <c r="P78" s="29">
        <v>23.845553333333331</v>
      </c>
      <c r="Q78" s="50">
        <v>27.631883333333334</v>
      </c>
      <c r="R78" s="11">
        <f t="shared" si="3"/>
        <v>691.48788041666671</v>
      </c>
      <c r="S78" s="15">
        <f t="shared" si="5"/>
        <v>76.625317796001809</v>
      </c>
    </row>
    <row r="79" spans="2:20" x14ac:dyDescent="0.2">
      <c r="B79" s="10" t="s">
        <v>108</v>
      </c>
      <c r="C79" s="10" t="s">
        <v>7</v>
      </c>
      <c r="D79" s="39" t="s">
        <v>177</v>
      </c>
      <c r="E79" s="36">
        <v>99.998713333333328</v>
      </c>
      <c r="F79" s="12">
        <v>100</v>
      </c>
      <c r="G79" s="31">
        <v>100</v>
      </c>
      <c r="H79" s="48">
        <v>99.88</v>
      </c>
      <c r="I79" s="46">
        <v>99.99879</v>
      </c>
      <c r="J79" s="2">
        <v>0.41666666666666669</v>
      </c>
      <c r="K79" s="2">
        <v>233.03333333333333</v>
      </c>
      <c r="L79" s="2">
        <v>22.87</v>
      </c>
      <c r="M79" s="8">
        <v>19.84</v>
      </c>
      <c r="N79" s="12">
        <v>13.423333333333332</v>
      </c>
      <c r="O79" s="49">
        <v>12.071476666666667</v>
      </c>
      <c r="P79" s="29">
        <v>14.121743333333333</v>
      </c>
      <c r="Q79" s="50">
        <v>15.509056666666666</v>
      </c>
      <c r="R79" s="11">
        <f t="shared" si="3"/>
        <v>388.11414308333337</v>
      </c>
      <c r="S79" s="14">
        <f t="shared" si="5"/>
        <v>-226.74841953733153</v>
      </c>
    </row>
    <row r="80" spans="2:20" x14ac:dyDescent="0.2">
      <c r="B80" s="10" t="s">
        <v>109</v>
      </c>
      <c r="C80" s="10" t="s">
        <v>19</v>
      </c>
      <c r="D80" s="39" t="s">
        <v>293</v>
      </c>
      <c r="E80" s="36">
        <v>100</v>
      </c>
      <c r="F80" s="12">
        <v>99.763443333333328</v>
      </c>
      <c r="G80" s="31">
        <v>99.93347</v>
      </c>
      <c r="H80" s="48">
        <v>100</v>
      </c>
      <c r="I80" s="46">
        <v>99.771506666666667</v>
      </c>
      <c r="J80" s="2">
        <v>0.95000000000000007</v>
      </c>
      <c r="K80" s="2">
        <v>937.6633333333333</v>
      </c>
      <c r="L80" s="2">
        <v>25.066666666666666</v>
      </c>
      <c r="M80" s="8">
        <v>15.23</v>
      </c>
      <c r="N80" s="12">
        <v>13.526666666666666</v>
      </c>
      <c r="O80" s="49">
        <v>11.962266666666668</v>
      </c>
      <c r="P80" s="29">
        <v>14.365253333333333</v>
      </c>
      <c r="Q80" s="50">
        <v>12.894550000000001</v>
      </c>
      <c r="R80" s="11">
        <f t="shared" si="3"/>
        <v>322.68611375000006</v>
      </c>
      <c r="S80" s="14">
        <f t="shared" si="5"/>
        <v>-292.17644887066484</v>
      </c>
    </row>
    <row r="81" spans="2:20" x14ac:dyDescent="0.2">
      <c r="B81" s="10" t="s">
        <v>110</v>
      </c>
      <c r="C81" s="10" t="s">
        <v>39</v>
      </c>
      <c r="D81" s="39" t="s">
        <v>293</v>
      </c>
      <c r="E81" s="36">
        <v>100</v>
      </c>
      <c r="F81" s="12">
        <v>99.717510000000004</v>
      </c>
      <c r="G81" s="31">
        <v>99.638949999999994</v>
      </c>
      <c r="H81" s="48">
        <v>99.23</v>
      </c>
      <c r="I81" s="46">
        <v>98.864703333333338</v>
      </c>
      <c r="J81" s="2">
        <v>0.52</v>
      </c>
      <c r="K81" s="2">
        <v>559.45666666666671</v>
      </c>
      <c r="L81" s="2">
        <v>23.263333333333335</v>
      </c>
      <c r="M81" s="8">
        <v>20.79</v>
      </c>
      <c r="N81" s="12">
        <v>14.153333333333331</v>
      </c>
      <c r="O81" s="49">
        <v>11.891583333333333</v>
      </c>
      <c r="P81" s="29">
        <v>18.13945</v>
      </c>
      <c r="Q81" s="50">
        <v>21.417503333333332</v>
      </c>
      <c r="R81" s="11">
        <f t="shared" si="3"/>
        <v>535.97302091666666</v>
      </c>
      <c r="S81" s="14">
        <f t="shared" si="5"/>
        <v>-78.889541703998248</v>
      </c>
    </row>
    <row r="82" spans="2:20" x14ac:dyDescent="0.2">
      <c r="B82" s="10" t="s">
        <v>157</v>
      </c>
      <c r="C82" s="10" t="s">
        <v>151</v>
      </c>
      <c r="D82" s="39" t="s">
        <v>180</v>
      </c>
      <c r="E82" s="36">
        <v>99.432099999999991</v>
      </c>
      <c r="F82" s="12">
        <v>99.387436666666659</v>
      </c>
      <c r="G82" s="31">
        <v>98.749809999999997</v>
      </c>
      <c r="H82" s="48">
        <v>99.29</v>
      </c>
      <c r="I82" s="46">
        <v>99.746899999999997</v>
      </c>
      <c r="J82" s="2">
        <v>0.49</v>
      </c>
      <c r="K82" s="2">
        <v>949.13333333333333</v>
      </c>
      <c r="L82" s="2">
        <v>24.82</v>
      </c>
      <c r="M82" s="8">
        <v>12.34</v>
      </c>
      <c r="N82" s="12">
        <v>8.8699999999999992</v>
      </c>
      <c r="O82" s="49">
        <v>8.1248233333333335</v>
      </c>
      <c r="P82" s="29">
        <v>10.058966666666667</v>
      </c>
      <c r="Q82" s="50">
        <v>14.076206666666666</v>
      </c>
      <c r="R82" s="11">
        <f t="shared" si="3"/>
        <v>352.25707183333333</v>
      </c>
      <c r="S82" s="14">
        <f t="shared" si="5"/>
        <v>-262.60549078733158</v>
      </c>
    </row>
    <row r="83" spans="2:20" x14ac:dyDescent="0.2">
      <c r="B83" s="10" t="s">
        <v>111</v>
      </c>
      <c r="C83" s="10" t="s">
        <v>15</v>
      </c>
      <c r="D83" s="39" t="s">
        <v>175</v>
      </c>
      <c r="E83" s="36">
        <v>99.897496666666669</v>
      </c>
      <c r="F83" s="12">
        <v>98.963340000000002</v>
      </c>
      <c r="G83" s="31">
        <v>99.510829999999999</v>
      </c>
      <c r="H83" s="48">
        <v>98.38</v>
      </c>
      <c r="I83" s="46">
        <v>97.186629999999994</v>
      </c>
      <c r="J83" s="2">
        <v>-1.2233333333333334</v>
      </c>
      <c r="K83" s="2">
        <v>446.20666666666665</v>
      </c>
      <c r="L83" s="2">
        <v>24.173333333333332</v>
      </c>
      <c r="M83" s="8">
        <v>19.04</v>
      </c>
      <c r="N83" s="12">
        <v>16.653333333333332</v>
      </c>
      <c r="O83" s="49">
        <v>14.267213333333332</v>
      </c>
      <c r="P83" s="29">
        <v>16.300706666666667</v>
      </c>
      <c r="Q83" s="50">
        <v>18.627813333333332</v>
      </c>
      <c r="R83" s="11">
        <f t="shared" si="3"/>
        <v>466.16102866666665</v>
      </c>
      <c r="S83" s="14">
        <f t="shared" si="5"/>
        <v>-148.70153395399825</v>
      </c>
      <c r="T83" t="s">
        <v>375</v>
      </c>
    </row>
    <row r="84" spans="2:20" x14ac:dyDescent="0.2">
      <c r="B84" s="10" t="s">
        <v>112</v>
      </c>
      <c r="C84" s="10" t="s">
        <v>7</v>
      </c>
      <c r="D84" s="39" t="s">
        <v>177</v>
      </c>
      <c r="E84" s="36">
        <v>100</v>
      </c>
      <c r="F84" s="12">
        <v>99.733529999999988</v>
      </c>
      <c r="G84" s="31">
        <v>99.445149999999998</v>
      </c>
      <c r="H84" s="48">
        <v>100</v>
      </c>
      <c r="I84" s="46">
        <v>99.949223333333336</v>
      </c>
      <c r="J84" s="2">
        <v>-1.01</v>
      </c>
      <c r="K84" s="2">
        <v>710.4</v>
      </c>
      <c r="L84" s="2">
        <v>20.226666666666667</v>
      </c>
      <c r="M84" s="8">
        <v>14.07</v>
      </c>
      <c r="N84" s="12">
        <v>12.75</v>
      </c>
      <c r="O84" s="49">
        <v>10.46589</v>
      </c>
      <c r="P84" s="29">
        <v>10.03759</v>
      </c>
      <c r="Q84" s="50">
        <v>11.461959999999999</v>
      </c>
      <c r="R84" s="11">
        <f t="shared" si="3"/>
        <v>286.83554900000001</v>
      </c>
      <c r="S84" s="14">
        <f t="shared" si="5"/>
        <v>-328.02701362066489</v>
      </c>
    </row>
    <row r="85" spans="2:20" x14ac:dyDescent="0.2">
      <c r="B85" s="10" t="s">
        <v>113</v>
      </c>
      <c r="C85" s="10" t="s">
        <v>27</v>
      </c>
      <c r="D85" s="39" t="s">
        <v>180</v>
      </c>
      <c r="E85" s="36">
        <v>100</v>
      </c>
      <c r="F85" s="12">
        <v>99.637563333333333</v>
      </c>
      <c r="G85" s="31">
        <v>99.376289999999997</v>
      </c>
      <c r="H85" s="48">
        <v>100</v>
      </c>
      <c r="I85" s="46">
        <v>100</v>
      </c>
      <c r="J85" s="2">
        <v>0.57999999999999996</v>
      </c>
      <c r="K85" s="2">
        <v>525.13666666666666</v>
      </c>
      <c r="L85" s="2">
        <v>26.076666666666668</v>
      </c>
      <c r="M85" s="8">
        <v>21.81</v>
      </c>
      <c r="N85" s="12">
        <v>16.653333333333332</v>
      </c>
      <c r="O85" s="49">
        <v>13.67643</v>
      </c>
      <c r="P85" s="29">
        <v>17.794726666666666</v>
      </c>
      <c r="Q85" s="50">
        <v>21.984249999999999</v>
      </c>
      <c r="R85" s="11">
        <f t="shared" si="3"/>
        <v>550.15585624999994</v>
      </c>
      <c r="S85" s="14">
        <f t="shared" si="5"/>
        <v>-64.706706370664961</v>
      </c>
      <c r="T85" t="s">
        <v>247</v>
      </c>
    </row>
    <row r="86" spans="2:20" x14ac:dyDescent="0.2">
      <c r="B86" s="10" t="s">
        <v>246</v>
      </c>
      <c r="C86" s="10" t="s">
        <v>258</v>
      </c>
      <c r="D86" s="39" t="s">
        <v>177</v>
      </c>
      <c r="E86" s="36">
        <v>99.876046666666682</v>
      </c>
      <c r="F86" s="18">
        <v>50</v>
      </c>
      <c r="G86" s="34">
        <v>50</v>
      </c>
      <c r="H86" s="55">
        <v>50</v>
      </c>
      <c r="I86" s="18">
        <v>50</v>
      </c>
      <c r="J86" s="2">
        <v>-1.5966666666666667</v>
      </c>
      <c r="K86" s="2">
        <v>983.04666666666674</v>
      </c>
      <c r="L86" s="2">
        <v>25.183333333333334</v>
      </c>
      <c r="M86" s="19">
        <v>37.1</v>
      </c>
      <c r="N86" s="12">
        <v>32.416666666666664</v>
      </c>
      <c r="O86" s="49">
        <v>27.471746666666661</v>
      </c>
      <c r="P86" s="29">
        <v>32.474573333333332</v>
      </c>
      <c r="Q86" s="50">
        <v>37.370356666666673</v>
      </c>
      <c r="R86" s="11">
        <f t="shared" si="3"/>
        <v>935.19317558333353</v>
      </c>
      <c r="S86" s="15">
        <f t="shared" si="5"/>
        <v>320.33061296266862</v>
      </c>
      <c r="T86" t="s">
        <v>357</v>
      </c>
    </row>
    <row r="87" spans="2:20" x14ac:dyDescent="0.2">
      <c r="B87" s="10" t="s">
        <v>114</v>
      </c>
      <c r="C87" s="10" t="s">
        <v>17</v>
      </c>
      <c r="D87" s="39" t="s">
        <v>182</v>
      </c>
      <c r="E87" s="36">
        <v>100</v>
      </c>
      <c r="F87" s="12">
        <v>99.606589999999997</v>
      </c>
      <c r="G87" s="31">
        <v>99.832570000000004</v>
      </c>
      <c r="H87" s="48">
        <v>100</v>
      </c>
      <c r="I87" s="46">
        <v>100</v>
      </c>
      <c r="J87" s="2">
        <v>0.08</v>
      </c>
      <c r="K87" s="2">
        <v>442.38333333333338</v>
      </c>
      <c r="L87" s="2">
        <v>24.26</v>
      </c>
      <c r="M87" s="8">
        <v>15.48</v>
      </c>
      <c r="N87" s="12">
        <v>12.273333333333333</v>
      </c>
      <c r="O87" s="49">
        <v>11.178769999999998</v>
      </c>
      <c r="P87" s="29">
        <v>14.665520000000001</v>
      </c>
      <c r="Q87" s="50">
        <v>15.605063333333334</v>
      </c>
      <c r="R87" s="11">
        <f t="shared" si="3"/>
        <v>390.51670991666674</v>
      </c>
      <c r="S87" s="14">
        <f t="shared" si="5"/>
        <v>-224.34585270399816</v>
      </c>
    </row>
    <row r="88" spans="2:20" x14ac:dyDescent="0.2">
      <c r="B88" s="10" t="s">
        <v>115</v>
      </c>
      <c r="C88" s="10" t="s">
        <v>14</v>
      </c>
      <c r="D88" s="39" t="s">
        <v>180</v>
      </c>
      <c r="E88" s="36">
        <v>74.02373333333334</v>
      </c>
      <c r="F88" s="12">
        <v>99.837899999999991</v>
      </c>
      <c r="G88" s="31">
        <v>99.679329999999993</v>
      </c>
      <c r="H88" s="48">
        <v>100</v>
      </c>
      <c r="I88" s="46">
        <v>97.542563333333348</v>
      </c>
      <c r="J88" s="2">
        <v>1.1500000000000001</v>
      </c>
      <c r="K88" s="2">
        <v>636.16</v>
      </c>
      <c r="L88" s="2">
        <v>22.446666666666665</v>
      </c>
      <c r="M88" s="19">
        <v>37.380000000000003</v>
      </c>
      <c r="N88" s="17">
        <v>39.46</v>
      </c>
      <c r="O88" s="49">
        <v>25.501893333333332</v>
      </c>
      <c r="P88" s="29" t="s">
        <v>51</v>
      </c>
      <c r="Q88" s="50" t="s">
        <v>51</v>
      </c>
      <c r="R88" s="11" t="s">
        <v>51</v>
      </c>
      <c r="S88" s="14" t="s">
        <v>51</v>
      </c>
      <c r="T88" t="s">
        <v>376</v>
      </c>
    </row>
    <row r="89" spans="2:20" x14ac:dyDescent="0.2">
      <c r="B89" s="10" t="s">
        <v>3</v>
      </c>
      <c r="C89" s="10" t="s">
        <v>16</v>
      </c>
      <c r="D89" s="39" t="s">
        <v>292</v>
      </c>
      <c r="E89" s="36">
        <v>99.784983333333329</v>
      </c>
      <c r="F89" s="12">
        <v>99.987316666666672</v>
      </c>
      <c r="G89" s="31">
        <v>99.999070000000003</v>
      </c>
      <c r="H89" s="48">
        <v>100</v>
      </c>
      <c r="I89" s="46">
        <v>100</v>
      </c>
      <c r="J89" s="2">
        <v>-1.95</v>
      </c>
      <c r="K89" s="2">
        <v>295.77999999999997</v>
      </c>
      <c r="L89" s="2">
        <v>24.919999999999998</v>
      </c>
      <c r="M89" s="8">
        <v>24.35</v>
      </c>
      <c r="N89" s="12">
        <v>16.816666666666666</v>
      </c>
      <c r="O89" s="49">
        <v>13.505356666666666</v>
      </c>
      <c r="P89" s="29">
        <v>17.329586666666668</v>
      </c>
      <c r="Q89" s="50">
        <v>20.444579999999998</v>
      </c>
      <c r="R89" s="11">
        <f t="shared" ref="R89:R130" si="6">SUM(Q89*0.275)*91</f>
        <v>511.62561450000004</v>
      </c>
      <c r="S89" s="14">
        <f t="shared" ref="S89:S114" si="7">R89-R$181</f>
        <v>-103.23694812066486</v>
      </c>
    </row>
    <row r="90" spans="2:20" x14ac:dyDescent="0.2">
      <c r="B90" s="10" t="s">
        <v>116</v>
      </c>
      <c r="C90" s="10" t="s">
        <v>20</v>
      </c>
      <c r="D90" s="39" t="s">
        <v>180</v>
      </c>
      <c r="E90" s="36">
        <v>100</v>
      </c>
      <c r="F90" s="12">
        <v>99.990556666666677</v>
      </c>
      <c r="G90" s="31">
        <v>100</v>
      </c>
      <c r="H90" s="48">
        <v>100</v>
      </c>
      <c r="I90" s="46">
        <v>100</v>
      </c>
      <c r="J90" s="2">
        <v>1.3</v>
      </c>
      <c r="K90" s="2">
        <v>752.90333333333331</v>
      </c>
      <c r="L90" s="2">
        <v>22.96</v>
      </c>
      <c r="M90" s="8">
        <v>27.42</v>
      </c>
      <c r="N90" s="12">
        <v>19.833333333333332</v>
      </c>
      <c r="O90" s="49">
        <v>14.688673333333332</v>
      </c>
      <c r="P90" s="29">
        <v>22.836503333333336</v>
      </c>
      <c r="Q90" s="50">
        <v>27.091273333333334</v>
      </c>
      <c r="R90" s="11">
        <f t="shared" si="6"/>
        <v>677.95911516666672</v>
      </c>
      <c r="S90" s="15">
        <f t="shared" si="7"/>
        <v>63.096552546001817</v>
      </c>
    </row>
    <row r="91" spans="2:20" x14ac:dyDescent="0.2">
      <c r="B91" s="10" t="s">
        <v>117</v>
      </c>
      <c r="C91" s="10" t="s">
        <v>25</v>
      </c>
      <c r="D91" s="39" t="s">
        <v>180</v>
      </c>
      <c r="E91" s="36">
        <v>98.983796666666663</v>
      </c>
      <c r="F91" s="12">
        <v>98.421033333333341</v>
      </c>
      <c r="G91" s="31">
        <v>99.142269999999996</v>
      </c>
      <c r="H91" s="48">
        <v>100</v>
      </c>
      <c r="I91" s="46">
        <v>100</v>
      </c>
      <c r="J91" s="2">
        <v>0.70666666666666667</v>
      </c>
      <c r="K91" s="2">
        <v>402.32666666666665</v>
      </c>
      <c r="L91" s="2">
        <v>26.81666666666667</v>
      </c>
      <c r="M91" s="8">
        <v>18.510000000000002</v>
      </c>
      <c r="N91" s="12">
        <v>14.956666666666665</v>
      </c>
      <c r="O91" s="49">
        <v>13.482223333333334</v>
      </c>
      <c r="P91" s="29">
        <v>17.468616666666666</v>
      </c>
      <c r="Q91" s="50">
        <v>21.058743333333336</v>
      </c>
      <c r="R91" s="11">
        <f t="shared" si="6"/>
        <v>526.99505191666674</v>
      </c>
      <c r="S91" s="14">
        <f t="shared" si="7"/>
        <v>-87.867510703998164</v>
      </c>
    </row>
    <row r="92" spans="2:20" x14ac:dyDescent="0.2">
      <c r="B92" s="10" t="s">
        <v>118</v>
      </c>
      <c r="C92" s="10" t="s">
        <v>166</v>
      </c>
      <c r="D92" s="39"/>
      <c r="E92" s="36">
        <v>99.958686666666665</v>
      </c>
      <c r="F92" s="12">
        <v>99.645309999999995</v>
      </c>
      <c r="G92" s="31">
        <v>100</v>
      </c>
      <c r="H92" s="48">
        <v>100</v>
      </c>
      <c r="I92" s="46">
        <v>100</v>
      </c>
      <c r="J92" s="2">
        <v>-0.92333333333333323</v>
      </c>
      <c r="K92" s="2">
        <v>207.76</v>
      </c>
      <c r="L92" s="2">
        <v>22.463333333333331</v>
      </c>
      <c r="M92" s="8">
        <v>15.2</v>
      </c>
      <c r="N92" s="12">
        <v>12.876666666666667</v>
      </c>
      <c r="O92" s="49">
        <v>11.625546666666667</v>
      </c>
      <c r="P92" s="29">
        <v>11.488763333333333</v>
      </c>
      <c r="Q92" s="50">
        <v>12.254613333333333</v>
      </c>
      <c r="R92" s="11">
        <f t="shared" si="6"/>
        <v>306.67169866666671</v>
      </c>
      <c r="S92" s="14">
        <f t="shared" si="7"/>
        <v>-308.19086395399819</v>
      </c>
    </row>
    <row r="93" spans="2:20" x14ac:dyDescent="0.2">
      <c r="B93" s="10" t="s">
        <v>119</v>
      </c>
      <c r="C93" s="10" t="s">
        <v>23</v>
      </c>
      <c r="D93" s="39" t="s">
        <v>233</v>
      </c>
      <c r="E93" s="36">
        <v>99.658180000000002</v>
      </c>
      <c r="F93" s="12">
        <v>94.829523333333327</v>
      </c>
      <c r="G93" s="31">
        <v>94.897769999999994</v>
      </c>
      <c r="H93" s="48">
        <v>100</v>
      </c>
      <c r="I93" s="46">
        <v>100</v>
      </c>
      <c r="J93" s="2">
        <v>-0.53666666666666663</v>
      </c>
      <c r="K93" s="2">
        <v>208.80333333333331</v>
      </c>
      <c r="L93" s="2">
        <v>27.409999999999997</v>
      </c>
      <c r="M93" s="8">
        <v>13.4</v>
      </c>
      <c r="N93" s="12">
        <v>12.943333333333333</v>
      </c>
      <c r="O93" s="49">
        <v>12.388946666666666</v>
      </c>
      <c r="P93" s="29">
        <v>13.359933333333336</v>
      </c>
      <c r="Q93" s="50">
        <v>16.347556666666666</v>
      </c>
      <c r="R93" s="11">
        <f t="shared" si="6"/>
        <v>409.09760558333335</v>
      </c>
      <c r="S93" s="14">
        <f t="shared" si="7"/>
        <v>-205.76495703733156</v>
      </c>
    </row>
    <row r="94" spans="2:20" x14ac:dyDescent="0.2">
      <c r="B94" s="10" t="s">
        <v>33</v>
      </c>
      <c r="C94" s="10" t="s">
        <v>171</v>
      </c>
      <c r="D94" s="39" t="s">
        <v>177</v>
      </c>
      <c r="E94" s="36">
        <v>100</v>
      </c>
      <c r="F94" s="12">
        <v>99.908496666666665</v>
      </c>
      <c r="G94" s="31">
        <v>99.920590000000004</v>
      </c>
      <c r="H94" s="48">
        <v>100</v>
      </c>
      <c r="I94" s="46">
        <v>100</v>
      </c>
      <c r="J94" s="2">
        <v>-0.67333333333333334</v>
      </c>
      <c r="K94" s="2">
        <v>697.46</v>
      </c>
      <c r="L94" s="2">
        <v>22.873333333333335</v>
      </c>
      <c r="M94" s="8">
        <v>9.7100000000000009</v>
      </c>
      <c r="N94" s="12">
        <v>6.6099999999999994</v>
      </c>
      <c r="O94" s="49">
        <v>5.5031866666666671</v>
      </c>
      <c r="P94" s="29">
        <v>7.1591500000000003</v>
      </c>
      <c r="Q94" s="50">
        <v>7.9897199999999993</v>
      </c>
      <c r="R94" s="11">
        <f t="shared" si="6"/>
        <v>199.94274299999998</v>
      </c>
      <c r="S94" s="14">
        <f t="shared" si="7"/>
        <v>-414.91981962066495</v>
      </c>
    </row>
    <row r="95" spans="2:20" x14ac:dyDescent="0.2">
      <c r="B95" s="10" t="s">
        <v>4</v>
      </c>
      <c r="C95" s="10" t="s">
        <v>18</v>
      </c>
      <c r="D95" s="39"/>
      <c r="E95" s="36">
        <v>100</v>
      </c>
      <c r="F95" s="12">
        <v>98.231426666666664</v>
      </c>
      <c r="G95" s="31">
        <v>99.430779999999999</v>
      </c>
      <c r="H95" s="48">
        <v>100</v>
      </c>
      <c r="I95" s="46">
        <v>100</v>
      </c>
      <c r="J95" s="2">
        <v>0.26</v>
      </c>
      <c r="K95" s="2">
        <v>281.47000000000003</v>
      </c>
      <c r="L95" s="2">
        <v>22.493333333333336</v>
      </c>
      <c r="M95" s="8">
        <v>14.25</v>
      </c>
      <c r="N95" s="12">
        <v>12.263333333333335</v>
      </c>
      <c r="O95" s="49">
        <v>10.522713333333334</v>
      </c>
      <c r="P95" s="29">
        <v>13.154453333333331</v>
      </c>
      <c r="Q95" s="50">
        <v>15.327340000000001</v>
      </c>
      <c r="R95" s="11">
        <f t="shared" si="6"/>
        <v>383.56668350000012</v>
      </c>
      <c r="S95" s="14">
        <f t="shared" si="7"/>
        <v>-231.29587912066478</v>
      </c>
    </row>
    <row r="96" spans="2:20" x14ac:dyDescent="0.2">
      <c r="B96" s="10" t="s">
        <v>120</v>
      </c>
      <c r="C96" s="10" t="s">
        <v>167</v>
      </c>
      <c r="D96" s="39" t="s">
        <v>294</v>
      </c>
      <c r="E96" s="36">
        <v>100</v>
      </c>
      <c r="F96" s="12">
        <v>99.494303333333335</v>
      </c>
      <c r="G96" s="31">
        <v>99.280959999999993</v>
      </c>
      <c r="H96" s="48">
        <v>100</v>
      </c>
      <c r="I96" s="46">
        <v>100</v>
      </c>
      <c r="J96" s="2">
        <v>0.57333333333333336</v>
      </c>
      <c r="K96" s="2">
        <v>451.80333333333328</v>
      </c>
      <c r="L96" s="2">
        <v>24.04</v>
      </c>
      <c r="M96" s="6">
        <v>42.59</v>
      </c>
      <c r="N96" s="12">
        <v>26.439999999999998</v>
      </c>
      <c r="O96" s="49">
        <v>22.101513333333333</v>
      </c>
      <c r="P96" s="29">
        <v>26.517410000000002</v>
      </c>
      <c r="Q96" s="50">
        <v>33.717963333333337</v>
      </c>
      <c r="R96" s="11">
        <f t="shared" si="6"/>
        <v>843.79203241666676</v>
      </c>
      <c r="S96" s="15">
        <f t="shared" si="7"/>
        <v>228.92946979600185</v>
      </c>
      <c r="T96" t="s">
        <v>312</v>
      </c>
    </row>
    <row r="97" spans="2:20" x14ac:dyDescent="0.2">
      <c r="B97" s="10" t="s">
        <v>121</v>
      </c>
      <c r="C97" s="10" t="s">
        <v>250</v>
      </c>
      <c r="D97" s="39"/>
      <c r="E97" s="36">
        <v>99.340899999999991</v>
      </c>
      <c r="F97" s="12">
        <v>99.994649999999993</v>
      </c>
      <c r="G97" s="31">
        <v>99.999070000000003</v>
      </c>
      <c r="H97" s="48">
        <v>100</v>
      </c>
      <c r="I97" s="46">
        <v>100</v>
      </c>
      <c r="J97" s="2">
        <v>1.1399999999999999</v>
      </c>
      <c r="K97" s="2">
        <v>717.24333333333334</v>
      </c>
      <c r="L97" s="2">
        <v>25.406666666666666</v>
      </c>
      <c r="M97" s="6">
        <v>38.92</v>
      </c>
      <c r="N97" s="12">
        <v>25.196666666666669</v>
      </c>
      <c r="O97" s="49">
        <v>22.24295</v>
      </c>
      <c r="P97" s="29">
        <v>27.941073333333332</v>
      </c>
      <c r="Q97" s="50">
        <v>31.187110000000001</v>
      </c>
      <c r="R97" s="11">
        <f t="shared" si="6"/>
        <v>780.45742775000008</v>
      </c>
      <c r="S97" s="15">
        <f t="shared" si="7"/>
        <v>165.59486512933518</v>
      </c>
    </row>
    <row r="98" spans="2:20" x14ac:dyDescent="0.2">
      <c r="B98" s="10" t="s">
        <v>122</v>
      </c>
      <c r="C98" s="10" t="s">
        <v>24</v>
      </c>
      <c r="D98" s="39" t="s">
        <v>179</v>
      </c>
      <c r="E98" s="36">
        <v>100</v>
      </c>
      <c r="F98" s="12">
        <v>96.18155999999999</v>
      </c>
      <c r="G98" s="31">
        <v>99.952879999999993</v>
      </c>
      <c r="H98" s="48">
        <v>100</v>
      </c>
      <c r="I98" s="46">
        <v>89.66882333333335</v>
      </c>
      <c r="J98" s="2">
        <v>0.40333333333333327</v>
      </c>
      <c r="K98" s="2">
        <v>1129.1099999999999</v>
      </c>
      <c r="L98" s="2">
        <v>24.03</v>
      </c>
      <c r="M98" s="8">
        <v>32.51</v>
      </c>
      <c r="N98" s="12">
        <v>23.16</v>
      </c>
      <c r="O98" s="49">
        <v>18.125229999999998</v>
      </c>
      <c r="P98" s="29">
        <v>25.72272666666667</v>
      </c>
      <c r="Q98" s="50">
        <v>30.638236666666668</v>
      </c>
      <c r="R98" s="11">
        <f t="shared" si="6"/>
        <v>766.72187258333338</v>
      </c>
      <c r="S98" s="15">
        <f t="shared" si="7"/>
        <v>151.85930996266848</v>
      </c>
      <c r="T98" t="s">
        <v>377</v>
      </c>
    </row>
    <row r="99" spans="2:20" x14ac:dyDescent="0.2">
      <c r="B99" s="10" t="s">
        <v>123</v>
      </c>
      <c r="C99" s="10" t="s">
        <v>168</v>
      </c>
      <c r="D99" s="39" t="s">
        <v>294</v>
      </c>
      <c r="E99" s="36">
        <v>100</v>
      </c>
      <c r="F99" s="12">
        <v>99.996016666666662</v>
      </c>
      <c r="G99" s="31">
        <v>99.764250000000004</v>
      </c>
      <c r="H99" s="48">
        <v>100</v>
      </c>
      <c r="I99" s="46">
        <v>100</v>
      </c>
      <c r="J99" s="2">
        <v>0.83333333333333337</v>
      </c>
      <c r="K99" s="2">
        <v>529.20000000000005</v>
      </c>
      <c r="L99" s="2">
        <v>24</v>
      </c>
      <c r="M99" s="8">
        <v>34.549999999999997</v>
      </c>
      <c r="N99" s="12">
        <v>17.666666666666668</v>
      </c>
      <c r="O99" s="49">
        <v>13.636236666666665</v>
      </c>
      <c r="P99" s="29">
        <v>24.396343333333334</v>
      </c>
      <c r="Q99" s="50">
        <v>27.932346666666664</v>
      </c>
      <c r="R99" s="11">
        <f t="shared" si="6"/>
        <v>699.00697533333334</v>
      </c>
      <c r="S99" s="15">
        <f t="shared" si="7"/>
        <v>84.144412712668441</v>
      </c>
    </row>
    <row r="100" spans="2:20" x14ac:dyDescent="0.2">
      <c r="B100" s="10" t="s">
        <v>124</v>
      </c>
      <c r="C100" s="10" t="s">
        <v>26</v>
      </c>
      <c r="D100" s="39" t="s">
        <v>178</v>
      </c>
      <c r="E100" s="36">
        <v>92.856663333333316</v>
      </c>
      <c r="F100" s="12">
        <v>98.226246666666668</v>
      </c>
      <c r="G100" s="31">
        <v>98.816999999999993</v>
      </c>
      <c r="H100" s="48">
        <v>100</v>
      </c>
      <c r="I100" s="46">
        <v>99.546246666666661</v>
      </c>
      <c r="J100" s="2">
        <v>0.80333333333333334</v>
      </c>
      <c r="K100" s="2">
        <v>822.86333333333334</v>
      </c>
      <c r="L100" s="2">
        <v>16.810000000000002</v>
      </c>
      <c r="M100" s="8">
        <v>14.24</v>
      </c>
      <c r="N100" s="12">
        <v>10.563333333333333</v>
      </c>
      <c r="O100" s="49">
        <v>8.7041200000000014</v>
      </c>
      <c r="P100" s="29">
        <v>13.290026666666668</v>
      </c>
      <c r="Q100" s="50">
        <v>14.594243333333333</v>
      </c>
      <c r="R100" s="11">
        <f t="shared" si="6"/>
        <v>365.22093941666674</v>
      </c>
      <c r="S100" s="14">
        <f t="shared" si="7"/>
        <v>-249.64162320399817</v>
      </c>
    </row>
    <row r="101" spans="2:20" x14ac:dyDescent="0.2">
      <c r="B101" s="10" t="s">
        <v>125</v>
      </c>
      <c r="C101" s="10" t="s">
        <v>28</v>
      </c>
      <c r="D101" s="39" t="s">
        <v>292</v>
      </c>
      <c r="E101" s="36">
        <v>97.597993333333349</v>
      </c>
      <c r="F101" s="12">
        <v>99.375343333333333</v>
      </c>
      <c r="G101" s="31">
        <v>99.805390000000003</v>
      </c>
      <c r="H101" s="48">
        <v>100</v>
      </c>
      <c r="I101" s="46">
        <v>88.552566666666664</v>
      </c>
      <c r="J101" s="2">
        <v>3.7666666666666671</v>
      </c>
      <c r="K101" s="2">
        <v>609.39</v>
      </c>
      <c r="L101" s="2">
        <v>26.806666666666665</v>
      </c>
      <c r="M101" s="8">
        <v>26.97</v>
      </c>
      <c r="N101" s="12">
        <v>20.493333333333336</v>
      </c>
      <c r="O101" s="49">
        <v>17.428976666666667</v>
      </c>
      <c r="P101" s="29">
        <v>27.346860000000003</v>
      </c>
      <c r="Q101" s="50">
        <v>25.444346666666664</v>
      </c>
      <c r="R101" s="11">
        <f t="shared" si="6"/>
        <v>636.74477533333334</v>
      </c>
      <c r="S101" s="15">
        <f t="shared" si="7"/>
        <v>21.882212712668434</v>
      </c>
      <c r="T101" t="s">
        <v>378</v>
      </c>
    </row>
    <row r="102" spans="2:20" x14ac:dyDescent="0.2">
      <c r="B102" s="10" t="s">
        <v>126</v>
      </c>
      <c r="C102" s="10" t="s">
        <v>30</v>
      </c>
      <c r="D102" s="39" t="s">
        <v>178</v>
      </c>
      <c r="E102" s="36">
        <v>100</v>
      </c>
      <c r="F102" s="12">
        <v>100</v>
      </c>
      <c r="G102" s="31">
        <v>99.953180000000003</v>
      </c>
      <c r="H102" s="48">
        <v>100</v>
      </c>
      <c r="I102" s="46">
        <v>100</v>
      </c>
      <c r="J102" s="2">
        <v>0.23333333333333331</v>
      </c>
      <c r="K102" s="2">
        <v>653.00666666666666</v>
      </c>
      <c r="L102" s="2">
        <v>21.3</v>
      </c>
      <c r="M102" s="8">
        <v>12.77</v>
      </c>
      <c r="N102" s="12">
        <v>9.9500000000000011</v>
      </c>
      <c r="O102" s="49">
        <v>8.4763300000000008</v>
      </c>
      <c r="P102" s="29">
        <v>10.122973333333334</v>
      </c>
      <c r="Q102" s="50">
        <v>10.172803333333333</v>
      </c>
      <c r="R102" s="11">
        <f t="shared" si="6"/>
        <v>254.57440341666666</v>
      </c>
      <c r="S102" s="14">
        <f t="shared" si="7"/>
        <v>-360.28815920399825</v>
      </c>
    </row>
    <row r="103" spans="2:20" x14ac:dyDescent="0.2">
      <c r="B103" s="10" t="s">
        <v>127</v>
      </c>
      <c r="C103" s="10" t="s">
        <v>6</v>
      </c>
      <c r="D103" s="39" t="s">
        <v>181</v>
      </c>
      <c r="E103" s="36">
        <v>99.984380000000002</v>
      </c>
      <c r="F103" s="12">
        <v>98.216160000000002</v>
      </c>
      <c r="G103" s="31">
        <v>99.969149999999999</v>
      </c>
      <c r="H103" s="48">
        <v>99.77</v>
      </c>
      <c r="I103" s="46">
        <v>99.858090000000004</v>
      </c>
      <c r="J103" s="2">
        <v>1.0933333333333335</v>
      </c>
      <c r="K103" s="2">
        <v>900.10666666666668</v>
      </c>
      <c r="L103" s="2">
        <v>26.553333333333331</v>
      </c>
      <c r="M103" s="8">
        <v>31.35</v>
      </c>
      <c r="N103" s="12">
        <v>22.283333333333335</v>
      </c>
      <c r="O103" s="49">
        <v>18.321413333333332</v>
      </c>
      <c r="P103" s="29">
        <v>26.778633333333335</v>
      </c>
      <c r="Q103" s="50">
        <v>31.223066666666664</v>
      </c>
      <c r="R103" s="11">
        <f t="shared" si="6"/>
        <v>781.35724333333337</v>
      </c>
      <c r="S103" s="15">
        <f t="shared" si="7"/>
        <v>166.49468071266847</v>
      </c>
    </row>
    <row r="104" spans="2:20" x14ac:dyDescent="0.2">
      <c r="B104" s="10" t="s">
        <v>158</v>
      </c>
      <c r="C104" s="10" t="s">
        <v>147</v>
      </c>
      <c r="D104" s="39" t="s">
        <v>292</v>
      </c>
      <c r="E104" s="36">
        <v>100</v>
      </c>
      <c r="F104" s="12">
        <v>99.498660000000015</v>
      </c>
      <c r="G104" s="31">
        <v>99.772300000000001</v>
      </c>
      <c r="H104" s="48">
        <v>99.74</v>
      </c>
      <c r="I104" s="46">
        <v>99.63891666666666</v>
      </c>
      <c r="J104" s="2">
        <v>0.56666666666666654</v>
      </c>
      <c r="K104" s="2">
        <v>624.32333333333338</v>
      </c>
      <c r="L104" s="2">
        <v>28.02</v>
      </c>
      <c r="M104" s="8">
        <v>21.77</v>
      </c>
      <c r="N104" s="12">
        <v>17.376666666666665</v>
      </c>
      <c r="O104" s="49">
        <v>15.660723333333333</v>
      </c>
      <c r="P104" s="29">
        <v>17.71809</v>
      </c>
      <c r="Q104" s="50">
        <v>22.444900000000001</v>
      </c>
      <c r="R104" s="11">
        <f t="shared" si="6"/>
        <v>561.68362250000007</v>
      </c>
      <c r="S104" s="14">
        <f t="shared" si="7"/>
        <v>-53.178940120664834</v>
      </c>
    </row>
    <row r="105" spans="2:20" x14ac:dyDescent="0.2">
      <c r="B105" s="10" t="s">
        <v>128</v>
      </c>
      <c r="C105" s="10" t="s">
        <v>43</v>
      </c>
      <c r="D105" s="39" t="s">
        <v>291</v>
      </c>
      <c r="E105" s="36">
        <v>100</v>
      </c>
      <c r="F105" s="12">
        <v>99.815966666666668</v>
      </c>
      <c r="G105" s="31">
        <v>99.999570000000006</v>
      </c>
      <c r="H105" s="48">
        <v>99.75</v>
      </c>
      <c r="I105" s="46">
        <v>100</v>
      </c>
      <c r="J105" s="2">
        <v>0.65666666666666673</v>
      </c>
      <c r="K105" s="2">
        <v>685.04666666666662</v>
      </c>
      <c r="L105" s="2">
        <v>26.393333333333331</v>
      </c>
      <c r="M105" s="19">
        <v>40.44</v>
      </c>
      <c r="N105" s="12">
        <v>33.133333333333333</v>
      </c>
      <c r="O105" s="49">
        <v>31.363046666666666</v>
      </c>
      <c r="P105" s="17">
        <v>39.015286666666668</v>
      </c>
      <c r="Q105" s="60">
        <v>42.00304666666667</v>
      </c>
      <c r="R105" s="11">
        <f t="shared" si="6"/>
        <v>1051.1262428333334</v>
      </c>
      <c r="S105" s="15">
        <f t="shared" si="7"/>
        <v>436.26368021266853</v>
      </c>
    </row>
    <row r="106" spans="2:20" x14ac:dyDescent="0.2">
      <c r="B106" s="10" t="s">
        <v>129</v>
      </c>
      <c r="C106" s="10" t="s">
        <v>22</v>
      </c>
      <c r="D106" s="39" t="s">
        <v>177</v>
      </c>
      <c r="E106" s="36">
        <v>99.72993666666666</v>
      </c>
      <c r="F106" s="12">
        <v>98.758896666666672</v>
      </c>
      <c r="G106" s="31">
        <v>100</v>
      </c>
      <c r="H106" s="48">
        <v>100</v>
      </c>
      <c r="I106" s="18">
        <v>95</v>
      </c>
      <c r="J106" s="2">
        <v>0.93666666666666665</v>
      </c>
      <c r="K106" s="2">
        <v>721.59666666666669</v>
      </c>
      <c r="L106" s="2">
        <v>23.14</v>
      </c>
      <c r="M106" s="8">
        <v>25.81</v>
      </c>
      <c r="N106" s="12">
        <v>18.006666666666668</v>
      </c>
      <c r="O106" s="49">
        <v>14.509066666666666</v>
      </c>
      <c r="P106" s="29">
        <v>19.531256666666664</v>
      </c>
      <c r="Q106" s="50">
        <v>9.3526333333333334</v>
      </c>
      <c r="R106" s="11">
        <f t="shared" si="6"/>
        <v>234.04964916666665</v>
      </c>
      <c r="S106" s="14">
        <f t="shared" si="7"/>
        <v>-380.81291345399825</v>
      </c>
      <c r="T106" t="s">
        <v>360</v>
      </c>
    </row>
    <row r="107" spans="2:20" x14ac:dyDescent="0.2">
      <c r="B107" s="10" t="s">
        <v>130</v>
      </c>
      <c r="C107" s="10" t="s">
        <v>36</v>
      </c>
      <c r="D107" s="39" t="s">
        <v>178</v>
      </c>
      <c r="E107" s="36">
        <v>100</v>
      </c>
      <c r="F107" s="12">
        <v>100</v>
      </c>
      <c r="G107" s="31">
        <v>100</v>
      </c>
      <c r="H107" s="48">
        <v>99.86</v>
      </c>
      <c r="I107" s="46">
        <v>99.788576666666657</v>
      </c>
      <c r="J107" s="2">
        <v>0.58666666666666667</v>
      </c>
      <c r="K107" s="2">
        <v>502.08</v>
      </c>
      <c r="L107" s="2">
        <v>20.869999999999997</v>
      </c>
      <c r="M107" s="8">
        <v>18.3</v>
      </c>
      <c r="N107" s="12">
        <v>9.5199999999999978</v>
      </c>
      <c r="O107" s="49">
        <v>8.8443700000000014</v>
      </c>
      <c r="P107" s="29">
        <v>12.948853333333334</v>
      </c>
      <c r="Q107" s="50">
        <v>14.933020000000001</v>
      </c>
      <c r="R107" s="11">
        <f t="shared" si="6"/>
        <v>373.69882550000005</v>
      </c>
      <c r="S107" s="14">
        <f t="shared" si="7"/>
        <v>-241.16373712066485</v>
      </c>
    </row>
    <row r="108" spans="2:20" x14ac:dyDescent="0.2">
      <c r="B108" s="10" t="s">
        <v>198</v>
      </c>
      <c r="C108" s="10" t="s">
        <v>37</v>
      </c>
      <c r="D108" s="39" t="s">
        <v>292</v>
      </c>
      <c r="E108" s="36">
        <v>98.792370000000005</v>
      </c>
      <c r="F108" s="12">
        <v>100</v>
      </c>
      <c r="G108" s="31">
        <v>95.294709999999995</v>
      </c>
      <c r="H108" s="48">
        <v>100</v>
      </c>
      <c r="I108" s="46">
        <v>99.655763333333326</v>
      </c>
      <c r="J108" s="2">
        <v>0.71333333333333337</v>
      </c>
      <c r="K108" s="2">
        <v>614.97666666666669</v>
      </c>
      <c r="L108" s="2">
        <v>23.083333333333336</v>
      </c>
      <c r="M108" s="8">
        <v>25.85</v>
      </c>
      <c r="N108" s="12">
        <v>18.330000000000002</v>
      </c>
      <c r="O108" s="49">
        <v>12.704636666666667</v>
      </c>
      <c r="P108" s="29">
        <v>18.608506666666667</v>
      </c>
      <c r="Q108" s="50">
        <v>21.673390000000001</v>
      </c>
      <c r="R108" s="11">
        <f t="shared" si="6"/>
        <v>542.37658475000012</v>
      </c>
      <c r="S108" s="14">
        <f t="shared" si="7"/>
        <v>-72.485977870664783</v>
      </c>
    </row>
    <row r="109" spans="2:20" x14ac:dyDescent="0.2">
      <c r="B109" s="10" t="s">
        <v>204</v>
      </c>
      <c r="C109" s="10" t="s">
        <v>148</v>
      </c>
      <c r="D109" s="39" t="s">
        <v>291</v>
      </c>
      <c r="E109" s="36">
        <v>99.797583333333321</v>
      </c>
      <c r="F109" s="12">
        <v>94.335396666666668</v>
      </c>
      <c r="G109" s="31">
        <v>98.437849999999997</v>
      </c>
      <c r="H109" s="55">
        <v>99</v>
      </c>
      <c r="I109" s="46">
        <v>88.333333333333329</v>
      </c>
      <c r="J109" s="2">
        <v>0.19000000000000003</v>
      </c>
      <c r="K109" s="2">
        <v>539.19666666666672</v>
      </c>
      <c r="L109" s="2">
        <v>23.276666666666664</v>
      </c>
      <c r="M109" s="8">
        <v>18.14</v>
      </c>
      <c r="N109" s="12">
        <v>12.833333333333334</v>
      </c>
      <c r="O109" s="49">
        <v>11.910393333333333</v>
      </c>
      <c r="P109" s="29">
        <v>10.831526666666667</v>
      </c>
      <c r="Q109" s="50">
        <v>14.142153333333335</v>
      </c>
      <c r="R109" s="11">
        <f t="shared" si="6"/>
        <v>353.90738716666675</v>
      </c>
      <c r="S109" s="14">
        <f t="shared" si="7"/>
        <v>-260.95517545399815</v>
      </c>
      <c r="T109" t="s">
        <v>358</v>
      </c>
    </row>
    <row r="110" spans="2:20" x14ac:dyDescent="0.2">
      <c r="B110" s="10" t="s">
        <v>131</v>
      </c>
      <c r="C110" s="10" t="s">
        <v>41</v>
      </c>
      <c r="D110" s="39" t="s">
        <v>179</v>
      </c>
      <c r="E110" s="36">
        <v>99.602983333333327</v>
      </c>
      <c r="F110" s="12">
        <v>98.175449999999998</v>
      </c>
      <c r="G110" s="31">
        <v>99.284580000000005</v>
      </c>
      <c r="H110" s="48">
        <v>93.89</v>
      </c>
      <c r="I110" s="46">
        <v>99.996826666666664</v>
      </c>
      <c r="J110" s="2">
        <v>0.19000000000000003</v>
      </c>
      <c r="K110" s="2">
        <v>285.51000000000005</v>
      </c>
      <c r="L110" s="2">
        <v>26.299999999999997</v>
      </c>
      <c r="M110" s="8">
        <v>14.29</v>
      </c>
      <c r="N110" s="12">
        <v>12.243333333333332</v>
      </c>
      <c r="O110" s="49">
        <v>11.076000000000001</v>
      </c>
      <c r="P110" s="29">
        <v>16.399666666666665</v>
      </c>
      <c r="Q110" s="50">
        <v>18.4557</v>
      </c>
      <c r="R110" s="11">
        <f t="shared" si="6"/>
        <v>461.85389250000003</v>
      </c>
      <c r="S110" s="14">
        <f t="shared" si="7"/>
        <v>-153.00867012066487</v>
      </c>
    </row>
    <row r="111" spans="2:20" x14ac:dyDescent="0.2">
      <c r="B111" t="s">
        <v>324</v>
      </c>
      <c r="C111" t="s">
        <v>242</v>
      </c>
      <c r="D111" s="39" t="s">
        <v>292</v>
      </c>
      <c r="E111" s="8" t="s">
        <v>51</v>
      </c>
      <c r="F111" s="7" t="s">
        <v>51</v>
      </c>
      <c r="G111" s="54" t="s">
        <v>51</v>
      </c>
      <c r="H111" s="65" t="s">
        <v>51</v>
      </c>
      <c r="I111" s="46">
        <v>99.82650666666666</v>
      </c>
      <c r="J111" s="2">
        <v>0.61</v>
      </c>
      <c r="K111">
        <v>608.95000000000005</v>
      </c>
      <c r="L111" s="2">
        <v>17.829999999999998</v>
      </c>
      <c r="M111" s="8" t="s">
        <v>51</v>
      </c>
      <c r="N111" s="7" t="s">
        <v>51</v>
      </c>
      <c r="O111" s="54" t="s">
        <v>51</v>
      </c>
      <c r="P111" s="65" t="s">
        <v>51</v>
      </c>
      <c r="Q111" s="51">
        <v>20.170919999999999</v>
      </c>
      <c r="R111" s="11">
        <f t="shared" si="6"/>
        <v>504.77727300000004</v>
      </c>
      <c r="S111" s="14">
        <f t="shared" si="7"/>
        <v>-110.08528962066487</v>
      </c>
    </row>
    <row r="112" spans="2:20" x14ac:dyDescent="0.2">
      <c r="B112" s="10" t="s">
        <v>195</v>
      </c>
      <c r="C112" s="10" t="s">
        <v>50</v>
      </c>
      <c r="D112" s="39" t="s">
        <v>177</v>
      </c>
      <c r="E112" s="36">
        <v>99.960329999999999</v>
      </c>
      <c r="F112" s="12">
        <v>96.776453333333336</v>
      </c>
      <c r="G112" s="31">
        <v>98.373350000000002</v>
      </c>
      <c r="H112" s="48">
        <v>97.27</v>
      </c>
      <c r="I112" s="46">
        <v>96.440376666666666</v>
      </c>
      <c r="J112" s="2">
        <v>0.89</v>
      </c>
      <c r="K112" s="2">
        <v>477.88333333333338</v>
      </c>
      <c r="L112" s="2">
        <v>25.253333333333334</v>
      </c>
      <c r="M112" s="8">
        <v>21.66</v>
      </c>
      <c r="N112" s="12">
        <v>15.466666666666669</v>
      </c>
      <c r="O112" s="49">
        <v>12.853193333333335</v>
      </c>
      <c r="P112" s="29">
        <v>16.91084</v>
      </c>
      <c r="Q112" s="50">
        <v>20.074183333333334</v>
      </c>
      <c r="R112" s="11">
        <f t="shared" si="6"/>
        <v>502.35643791666666</v>
      </c>
      <c r="S112" s="14">
        <f t="shared" si="7"/>
        <v>-112.50612470399824</v>
      </c>
      <c r="T112" t="s">
        <v>320</v>
      </c>
    </row>
    <row r="113" spans="1:21" x14ac:dyDescent="0.2">
      <c r="B113" s="10" t="s">
        <v>132</v>
      </c>
      <c r="C113" s="10" t="s">
        <v>42</v>
      </c>
      <c r="D113" s="39" t="s">
        <v>276</v>
      </c>
      <c r="E113" s="36">
        <v>97.920900000000003</v>
      </c>
      <c r="F113" s="12">
        <v>93.580386666666683</v>
      </c>
      <c r="G113" s="31">
        <v>98.566429999999997</v>
      </c>
      <c r="H113" s="56">
        <v>81.97</v>
      </c>
      <c r="I113" s="46">
        <v>93.342910000000003</v>
      </c>
      <c r="J113" s="2">
        <v>1.0933333333333333</v>
      </c>
      <c r="K113" s="2">
        <v>663.31666666666661</v>
      </c>
      <c r="L113" s="2">
        <v>24.286666666666669</v>
      </c>
      <c r="M113" s="8">
        <v>21.15</v>
      </c>
      <c r="N113" s="12">
        <v>14.123333333333333</v>
      </c>
      <c r="O113" s="49">
        <v>12.763019999999999</v>
      </c>
      <c r="P113" s="29">
        <v>33.262336666666663</v>
      </c>
      <c r="Q113" s="50">
        <v>24.465146666666666</v>
      </c>
      <c r="R113" s="11">
        <f t="shared" si="6"/>
        <v>612.24029533333339</v>
      </c>
      <c r="S113" s="14">
        <f t="shared" si="7"/>
        <v>-2.6222672873315105</v>
      </c>
      <c r="T113" t="s">
        <v>379</v>
      </c>
    </row>
    <row r="114" spans="1:21" s="1" customFormat="1" x14ac:dyDescent="0.2">
      <c r="B114" t="s">
        <v>325</v>
      </c>
      <c r="C114" t="s">
        <v>326</v>
      </c>
      <c r="D114" t="s">
        <v>340</v>
      </c>
      <c r="E114" s="8" t="s">
        <v>51</v>
      </c>
      <c r="F114" s="7" t="s">
        <v>51</v>
      </c>
      <c r="G114" s="54" t="s">
        <v>51</v>
      </c>
      <c r="H114" s="65" t="s">
        <v>51</v>
      </c>
      <c r="I114" s="46">
        <v>100</v>
      </c>
      <c r="J114" s="47">
        <v>0</v>
      </c>
      <c r="K114" s="1">
        <v>767.52</v>
      </c>
      <c r="L114" s="47">
        <v>18.52</v>
      </c>
      <c r="M114" s="8" t="s">
        <v>51</v>
      </c>
      <c r="N114" s="7" t="s">
        <v>51</v>
      </c>
      <c r="O114" s="54" t="s">
        <v>51</v>
      </c>
      <c r="P114" s="65" t="s">
        <v>51</v>
      </c>
      <c r="Q114" s="51">
        <v>23.37077</v>
      </c>
      <c r="R114" s="11">
        <f t="shared" si="6"/>
        <v>584.85351924999998</v>
      </c>
      <c r="S114" s="14">
        <f t="shared" si="7"/>
        <v>-30.009043370664926</v>
      </c>
      <c r="T114" t="s">
        <v>359</v>
      </c>
      <c r="U114"/>
    </row>
    <row r="115" spans="1:21" s="1" customFormat="1" x14ac:dyDescent="0.2">
      <c r="A115"/>
      <c r="B115" s="10" t="s">
        <v>133</v>
      </c>
      <c r="C115" s="10" t="s">
        <v>169</v>
      </c>
      <c r="D115" s="39" t="s">
        <v>178</v>
      </c>
      <c r="E115" s="36">
        <v>100</v>
      </c>
      <c r="F115" s="12">
        <v>99.988426666666669</v>
      </c>
      <c r="G115" s="32">
        <v>71.510599999999997</v>
      </c>
      <c r="H115" s="48">
        <v>93.53</v>
      </c>
      <c r="I115" s="46">
        <v>100</v>
      </c>
      <c r="J115" s="2">
        <v>-0.66333333333333333</v>
      </c>
      <c r="K115" s="2">
        <v>760.03666666666675</v>
      </c>
      <c r="L115" s="2">
        <v>20.826666666666668</v>
      </c>
      <c r="M115" s="8">
        <v>26.91</v>
      </c>
      <c r="N115" s="12">
        <v>22.193333333333332</v>
      </c>
      <c r="O115" s="49">
        <v>16.94145</v>
      </c>
      <c r="P115" s="29">
        <v>20.630016666666666</v>
      </c>
      <c r="Q115" s="50">
        <v>24.068996666666663</v>
      </c>
      <c r="R115" s="11">
        <f t="shared" si="6"/>
        <v>602.3266415833333</v>
      </c>
      <c r="S115" s="14">
        <f t="shared" ref="S115:S127" si="8">R115-R$181</f>
        <v>-12.535921037331605</v>
      </c>
      <c r="T115" t="s">
        <v>311</v>
      </c>
    </row>
    <row r="116" spans="1:21" x14ac:dyDescent="0.2">
      <c r="B116" s="10" t="s">
        <v>219</v>
      </c>
      <c r="C116" s="10" t="s">
        <v>147</v>
      </c>
      <c r="D116" s="39" t="s">
        <v>292</v>
      </c>
      <c r="E116" s="8" t="s">
        <v>51</v>
      </c>
      <c r="F116" s="12">
        <v>96.840653333333321</v>
      </c>
      <c r="G116" s="31">
        <v>99.99315</v>
      </c>
      <c r="H116" s="48">
        <v>99.86</v>
      </c>
      <c r="I116" s="46">
        <v>99.596706666666662</v>
      </c>
      <c r="J116" s="2">
        <v>-0.56000000000000005</v>
      </c>
      <c r="K116" s="2">
        <v>828.10333333333335</v>
      </c>
      <c r="L116" s="2">
        <v>25.02</v>
      </c>
      <c r="M116" s="8" t="s">
        <v>51</v>
      </c>
      <c r="N116" s="12">
        <v>6.1966666666666681</v>
      </c>
      <c r="O116" s="49">
        <v>5.113083333333333</v>
      </c>
      <c r="P116" s="29">
        <v>7.6880766666666673</v>
      </c>
      <c r="Q116" s="50">
        <v>9.5027633333333323</v>
      </c>
      <c r="R116" s="11">
        <f t="shared" si="6"/>
        <v>237.80665241666668</v>
      </c>
      <c r="S116" s="14">
        <f t="shared" si="8"/>
        <v>-377.05591020399822</v>
      </c>
      <c r="U116" s="1"/>
    </row>
    <row r="117" spans="1:21" x14ac:dyDescent="0.2">
      <c r="B117" s="10" t="s">
        <v>220</v>
      </c>
      <c r="C117" s="10" t="s">
        <v>234</v>
      </c>
      <c r="D117" s="39" t="s">
        <v>177</v>
      </c>
      <c r="E117" s="8" t="s">
        <v>51</v>
      </c>
      <c r="F117" s="12">
        <v>100</v>
      </c>
      <c r="G117" s="31">
        <v>100</v>
      </c>
      <c r="H117" s="48">
        <v>100</v>
      </c>
      <c r="I117" s="46">
        <v>100</v>
      </c>
      <c r="J117" s="2">
        <v>0.6333333333333333</v>
      </c>
      <c r="K117" s="2">
        <v>782.64</v>
      </c>
      <c r="L117" s="2">
        <v>23.526666666666667</v>
      </c>
      <c r="M117" s="8" t="s">
        <v>51</v>
      </c>
      <c r="N117" s="12">
        <v>15.13</v>
      </c>
      <c r="O117" s="49">
        <v>14.265303333333335</v>
      </c>
      <c r="P117" s="29">
        <v>21.991806666666665</v>
      </c>
      <c r="Q117" s="50">
        <v>29.221423333333334</v>
      </c>
      <c r="R117" s="11">
        <f t="shared" si="6"/>
        <v>731.26611891666664</v>
      </c>
      <c r="S117" s="14">
        <f t="shared" si="8"/>
        <v>116.40355629600174</v>
      </c>
    </row>
    <row r="118" spans="1:21" x14ac:dyDescent="0.2">
      <c r="B118" s="10" t="s">
        <v>263</v>
      </c>
      <c r="C118" s="10" t="s">
        <v>236</v>
      </c>
      <c r="D118" s="39" t="s">
        <v>182</v>
      </c>
      <c r="E118" s="8" t="s">
        <v>51</v>
      </c>
      <c r="F118" s="18">
        <v>100</v>
      </c>
      <c r="G118" s="31">
        <v>93.063599999999994</v>
      </c>
      <c r="H118" s="48">
        <v>100</v>
      </c>
      <c r="I118" s="46">
        <v>100</v>
      </c>
      <c r="J118" s="2">
        <v>0.25</v>
      </c>
      <c r="K118">
        <v>773</v>
      </c>
      <c r="L118" s="2">
        <v>0</v>
      </c>
      <c r="M118" s="8" t="s">
        <v>51</v>
      </c>
      <c r="N118" s="12">
        <v>12.265000000000001</v>
      </c>
      <c r="O118" s="49">
        <v>15.509163333333335</v>
      </c>
      <c r="P118" s="29">
        <v>30.680589999999999</v>
      </c>
      <c r="Q118" s="50">
        <v>33.811389999999996</v>
      </c>
      <c r="R118" s="11">
        <f t="shared" si="6"/>
        <v>846.13003475000005</v>
      </c>
      <c r="S118" s="14">
        <f t="shared" si="8"/>
        <v>231.26747212933515</v>
      </c>
      <c r="T118" t="s">
        <v>310</v>
      </c>
    </row>
    <row r="119" spans="1:21" x14ac:dyDescent="0.2">
      <c r="B119" s="10" t="s">
        <v>134</v>
      </c>
      <c r="C119" s="10" t="s">
        <v>38</v>
      </c>
      <c r="D119" s="39" t="s">
        <v>291</v>
      </c>
      <c r="E119" s="36">
        <v>99.998199999999997</v>
      </c>
      <c r="F119" s="12">
        <v>99.402566666666687</v>
      </c>
      <c r="G119" s="31">
        <v>98.893339999999995</v>
      </c>
      <c r="H119" s="48">
        <v>95.65</v>
      </c>
      <c r="I119" s="46">
        <v>96.897153333333335</v>
      </c>
      <c r="J119" s="2">
        <v>0.48333333333333334</v>
      </c>
      <c r="K119" s="2">
        <v>505.91666666666657</v>
      </c>
      <c r="L119" s="2">
        <v>19.68</v>
      </c>
      <c r="M119" s="8">
        <v>16.62</v>
      </c>
      <c r="N119" s="12">
        <v>11.103333333333333</v>
      </c>
      <c r="O119" s="49">
        <v>9.5265933333333326</v>
      </c>
      <c r="P119" s="29">
        <v>12.992873333333335</v>
      </c>
      <c r="Q119" s="50">
        <v>14.582769999999998</v>
      </c>
      <c r="R119" s="11">
        <f t="shared" si="6"/>
        <v>364.93381925</v>
      </c>
      <c r="S119" s="14">
        <f t="shared" si="8"/>
        <v>-249.9287433706649</v>
      </c>
    </row>
    <row r="120" spans="1:21" x14ac:dyDescent="0.2">
      <c r="B120" s="10" t="s">
        <v>197</v>
      </c>
      <c r="C120" s="10" t="s">
        <v>12</v>
      </c>
      <c r="D120" s="39" t="s">
        <v>248</v>
      </c>
      <c r="E120" s="36">
        <v>100</v>
      </c>
      <c r="F120" s="12">
        <v>99.566149999999993</v>
      </c>
      <c r="G120" s="31">
        <v>98.656009999999995</v>
      </c>
      <c r="H120" s="48">
        <v>98.01</v>
      </c>
      <c r="I120" s="46">
        <v>96.779420000000002</v>
      </c>
      <c r="J120" s="2">
        <v>0.60333333333333339</v>
      </c>
      <c r="K120" s="2">
        <v>687.51333333333332</v>
      </c>
      <c r="L120" s="2">
        <v>17.926666666666666</v>
      </c>
      <c r="M120" s="8">
        <v>19.170000000000002</v>
      </c>
      <c r="N120" s="12">
        <v>14.74</v>
      </c>
      <c r="O120" s="49">
        <v>12.271966666666668</v>
      </c>
      <c r="P120" s="29">
        <v>16.778866666666669</v>
      </c>
      <c r="Q120" s="50">
        <v>19.395795</v>
      </c>
      <c r="R120" s="11">
        <f t="shared" si="6"/>
        <v>485.37976987500002</v>
      </c>
      <c r="S120" s="14">
        <f t="shared" si="8"/>
        <v>-129.48279274566488</v>
      </c>
    </row>
    <row r="121" spans="1:21" x14ac:dyDescent="0.2">
      <c r="B121" s="10" t="s">
        <v>191</v>
      </c>
      <c r="C121" s="10" t="s">
        <v>19</v>
      </c>
      <c r="D121" s="39" t="s">
        <v>293</v>
      </c>
      <c r="E121" s="36">
        <v>100</v>
      </c>
      <c r="F121" s="12">
        <v>93.888289999999984</v>
      </c>
      <c r="G121" s="31">
        <v>96.202430000000007</v>
      </c>
      <c r="H121" s="48">
        <v>96.53</v>
      </c>
      <c r="I121" s="46">
        <v>96.303330000000003</v>
      </c>
      <c r="J121" s="2">
        <v>0.44333333333333336</v>
      </c>
      <c r="K121" s="2">
        <v>460.28666666666669</v>
      </c>
      <c r="L121" s="2">
        <v>21.743333333333332</v>
      </c>
      <c r="M121" s="8">
        <v>12.4</v>
      </c>
      <c r="N121" s="12">
        <v>11.839999999999998</v>
      </c>
      <c r="O121" s="49">
        <v>11.110413333333335</v>
      </c>
      <c r="P121" s="29">
        <v>13.444706666666667</v>
      </c>
      <c r="Q121" s="50">
        <v>22.948160000000001</v>
      </c>
      <c r="R121" s="11">
        <f t="shared" si="6"/>
        <v>574.27770400000009</v>
      </c>
      <c r="S121" s="14">
        <f t="shared" si="8"/>
        <v>-40.584858620664818</v>
      </c>
    </row>
    <row r="122" spans="1:21" x14ac:dyDescent="0.2">
      <c r="B122" s="10" t="s">
        <v>135</v>
      </c>
      <c r="C122" s="10" t="s">
        <v>46</v>
      </c>
      <c r="D122" s="39" t="s">
        <v>291</v>
      </c>
      <c r="E122" s="36">
        <v>99.808839999999989</v>
      </c>
      <c r="F122" s="12">
        <v>99.813816666666654</v>
      </c>
      <c r="G122" s="31">
        <v>98.949839999999995</v>
      </c>
      <c r="H122" s="48">
        <v>99.63</v>
      </c>
      <c r="I122" s="46">
        <v>99.614070000000012</v>
      </c>
      <c r="J122" s="2">
        <v>0.11666666666666665</v>
      </c>
      <c r="K122" s="2">
        <v>590.29</v>
      </c>
      <c r="L122" s="2">
        <v>22.666666666666668</v>
      </c>
      <c r="M122" s="8">
        <v>23.55</v>
      </c>
      <c r="N122" s="12">
        <v>17.193333333333332</v>
      </c>
      <c r="O122" s="49">
        <v>14.310120000000001</v>
      </c>
      <c r="P122" s="29">
        <v>18.254263333333331</v>
      </c>
      <c r="Q122" s="50">
        <v>22.057033333333337</v>
      </c>
      <c r="R122" s="11">
        <f t="shared" si="6"/>
        <v>551.97725916666684</v>
      </c>
      <c r="S122" s="14">
        <f t="shared" si="8"/>
        <v>-62.885303453998063</v>
      </c>
    </row>
    <row r="123" spans="1:21" x14ac:dyDescent="0.2">
      <c r="B123" s="10" t="s">
        <v>201</v>
      </c>
      <c r="C123" s="10" t="s">
        <v>214</v>
      </c>
      <c r="D123" s="39" t="s">
        <v>180</v>
      </c>
      <c r="E123" s="36">
        <v>100</v>
      </c>
      <c r="F123" s="12">
        <v>99.119836666666671</v>
      </c>
      <c r="G123" s="31">
        <v>98.547759999999997</v>
      </c>
      <c r="H123" s="48">
        <v>100</v>
      </c>
      <c r="I123" s="46">
        <v>100</v>
      </c>
      <c r="J123" s="2">
        <v>-0.36333333333333334</v>
      </c>
      <c r="K123" s="2">
        <v>630.8033333333334</v>
      </c>
      <c r="L123" s="2">
        <v>25.233333333333334</v>
      </c>
      <c r="M123" s="8">
        <v>18.739999999999998</v>
      </c>
      <c r="N123" s="12">
        <v>14.299999999999999</v>
      </c>
      <c r="O123" s="49">
        <v>15.050030000000001</v>
      </c>
      <c r="P123" s="29">
        <v>21.71951</v>
      </c>
      <c r="Q123" s="50">
        <v>21.970843333333335</v>
      </c>
      <c r="R123" s="11">
        <f t="shared" si="6"/>
        <v>549.82035441666676</v>
      </c>
      <c r="S123" s="14">
        <f t="shared" si="8"/>
        <v>-65.042208203998143</v>
      </c>
    </row>
    <row r="124" spans="1:21" x14ac:dyDescent="0.2">
      <c r="B124" s="10" t="s">
        <v>200</v>
      </c>
      <c r="C124" s="10" t="s">
        <v>170</v>
      </c>
      <c r="D124" s="39" t="s">
        <v>177</v>
      </c>
      <c r="E124" s="36">
        <v>98.830993333333325</v>
      </c>
      <c r="F124" s="12">
        <v>99.442803333333345</v>
      </c>
      <c r="G124" s="31">
        <v>99.651319999999998</v>
      </c>
      <c r="H124" s="48">
        <v>98.41</v>
      </c>
      <c r="I124" s="46">
        <v>95.539349999999999</v>
      </c>
      <c r="J124" s="2">
        <v>0.85</v>
      </c>
      <c r="K124" s="2">
        <v>736.83333333333337</v>
      </c>
      <c r="L124" s="2">
        <v>26.303333333333335</v>
      </c>
      <c r="M124" s="8">
        <v>10.19</v>
      </c>
      <c r="N124" s="12">
        <v>8.6433333333333326</v>
      </c>
      <c r="O124" s="49">
        <v>6.4454900000000004</v>
      </c>
      <c r="P124" s="29">
        <v>9.5138066666666674</v>
      </c>
      <c r="Q124" s="50">
        <v>21.487389999999998</v>
      </c>
      <c r="R124" s="11">
        <f t="shared" si="6"/>
        <v>537.72193475000006</v>
      </c>
      <c r="S124" s="14">
        <f t="shared" si="8"/>
        <v>-77.140627870664844</v>
      </c>
    </row>
    <row r="125" spans="1:21" x14ac:dyDescent="0.2">
      <c r="B125" s="10" t="s">
        <v>184</v>
      </c>
      <c r="C125" s="10" t="s">
        <v>183</v>
      </c>
      <c r="D125" s="39" t="s">
        <v>180</v>
      </c>
      <c r="E125" s="36">
        <v>99.805233333333334</v>
      </c>
      <c r="F125" s="12">
        <v>98.687566666666669</v>
      </c>
      <c r="G125" s="31">
        <v>98.875380000000007</v>
      </c>
      <c r="H125" s="48">
        <v>99</v>
      </c>
      <c r="I125" s="46">
        <v>91.666666666666671</v>
      </c>
      <c r="J125" s="2">
        <v>1.18</v>
      </c>
      <c r="K125" s="2">
        <v>775.02333333333343</v>
      </c>
      <c r="L125" s="2">
        <v>26.06666666666667</v>
      </c>
      <c r="M125" s="8">
        <v>31.18</v>
      </c>
      <c r="N125" s="12">
        <v>26.17</v>
      </c>
      <c r="O125" s="49">
        <v>19.672946666666668</v>
      </c>
      <c r="P125" s="29">
        <v>26.354710000000001</v>
      </c>
      <c r="Q125" s="50">
        <v>23.634800000000002</v>
      </c>
      <c r="R125" s="11">
        <f t="shared" si="6"/>
        <v>591.46087000000011</v>
      </c>
      <c r="S125" s="14">
        <f t="shared" si="8"/>
        <v>-23.40169262066479</v>
      </c>
      <c r="T125" t="s">
        <v>361</v>
      </c>
    </row>
    <row r="126" spans="1:21" x14ac:dyDescent="0.2">
      <c r="B126" t="s">
        <v>280</v>
      </c>
      <c r="C126" t="s">
        <v>288</v>
      </c>
      <c r="D126" s="39" t="s">
        <v>182</v>
      </c>
      <c r="E126" s="8" t="s">
        <v>51</v>
      </c>
      <c r="F126" s="7" t="s">
        <v>51</v>
      </c>
      <c r="G126" s="54" t="s">
        <v>51</v>
      </c>
      <c r="H126" s="48">
        <v>93.9</v>
      </c>
      <c r="I126" s="46">
        <v>98.68235</v>
      </c>
      <c r="J126" s="2">
        <v>8.3333333333333329E-2</v>
      </c>
      <c r="K126">
        <v>684.33333333333337</v>
      </c>
      <c r="L126" s="2">
        <v>23.31</v>
      </c>
      <c r="M126" s="8" t="s">
        <v>51</v>
      </c>
      <c r="N126" s="7" t="s">
        <v>51</v>
      </c>
      <c r="O126" s="54" t="s">
        <v>51</v>
      </c>
      <c r="P126" s="43">
        <v>22.948160000000001</v>
      </c>
      <c r="Q126" s="50">
        <v>22.31617</v>
      </c>
      <c r="R126" s="11">
        <f t="shared" si="6"/>
        <v>558.46215425000003</v>
      </c>
      <c r="S126" s="14">
        <f t="shared" si="8"/>
        <v>-56.400408370664877</v>
      </c>
    </row>
    <row r="127" spans="1:21" s="3" customFormat="1" x14ac:dyDescent="0.2">
      <c r="B127" t="s">
        <v>339</v>
      </c>
      <c r="C127" t="s">
        <v>262</v>
      </c>
      <c r="D127" t="s">
        <v>180</v>
      </c>
      <c r="E127" s="8" t="s">
        <v>51</v>
      </c>
      <c r="F127" s="7" t="s">
        <v>51</v>
      </c>
      <c r="G127" s="54" t="s">
        <v>51</v>
      </c>
      <c r="H127" s="65" t="s">
        <v>51</v>
      </c>
      <c r="I127" s="46">
        <v>100</v>
      </c>
      <c r="J127" s="2">
        <v>0.75666666666666671</v>
      </c>
      <c r="K127">
        <v>828.58333333333337</v>
      </c>
      <c r="L127" s="2">
        <v>21.716666666666665</v>
      </c>
      <c r="M127" s="8" t="s">
        <v>51</v>
      </c>
      <c r="N127" s="7" t="s">
        <v>51</v>
      </c>
      <c r="O127" s="54" t="s">
        <v>51</v>
      </c>
      <c r="P127" s="65" t="s">
        <v>51</v>
      </c>
      <c r="Q127" s="51">
        <v>23.720826666666667</v>
      </c>
      <c r="R127" s="11">
        <f t="shared" si="6"/>
        <v>593.61368733333336</v>
      </c>
      <c r="S127" s="14">
        <f t="shared" si="8"/>
        <v>-21.248875287331543</v>
      </c>
      <c r="U127"/>
    </row>
    <row r="128" spans="1:21" s="3" customFormat="1" x14ac:dyDescent="0.2">
      <c r="A128"/>
      <c r="B128" s="10" t="s">
        <v>264</v>
      </c>
      <c r="C128" s="10" t="s">
        <v>237</v>
      </c>
      <c r="D128" s="39" t="s">
        <v>182</v>
      </c>
      <c r="E128" s="8" t="s">
        <v>51</v>
      </c>
      <c r="F128" s="12">
        <v>100</v>
      </c>
      <c r="G128" s="31">
        <v>99.786109999999994</v>
      </c>
      <c r="H128" s="48">
        <v>100</v>
      </c>
      <c r="I128" s="46">
        <v>100</v>
      </c>
      <c r="J128" s="2">
        <v>1.3499999999999999</v>
      </c>
      <c r="K128">
        <v>587.33333333333337</v>
      </c>
      <c r="L128" s="2">
        <v>26.863333333333333</v>
      </c>
      <c r="M128" s="8" t="s">
        <v>51</v>
      </c>
      <c r="N128" s="12">
        <v>18.869999999999997</v>
      </c>
      <c r="O128" s="49">
        <v>19.456943333333331</v>
      </c>
      <c r="P128" s="29">
        <v>27.394220000000001</v>
      </c>
      <c r="Q128" s="50">
        <v>29.538786666666667</v>
      </c>
      <c r="R128" s="11">
        <f t="shared" si="6"/>
        <v>739.20813633333341</v>
      </c>
      <c r="S128" s="15">
        <f>R128-R$181</f>
        <v>124.34557371266851</v>
      </c>
      <c r="T128"/>
    </row>
    <row r="129" spans="2:21" x14ac:dyDescent="0.2">
      <c r="B129" s="10" t="s">
        <v>221</v>
      </c>
      <c r="C129" s="10" t="s">
        <v>14</v>
      </c>
      <c r="D129" s="39" t="s">
        <v>180</v>
      </c>
      <c r="E129" s="8" t="s">
        <v>51</v>
      </c>
      <c r="F129" s="12">
        <v>96.125249999999994</v>
      </c>
      <c r="G129" s="34">
        <v>100</v>
      </c>
      <c r="H129" s="48">
        <v>99.85</v>
      </c>
      <c r="I129" s="46">
        <v>99.881293333333318</v>
      </c>
      <c r="J129" s="2">
        <v>0.06</v>
      </c>
      <c r="K129" s="2">
        <v>453.61666666666662</v>
      </c>
      <c r="L129" s="2">
        <v>18.2</v>
      </c>
      <c r="M129" s="8" t="s">
        <v>51</v>
      </c>
      <c r="N129" s="12">
        <v>12.783333333333333</v>
      </c>
      <c r="O129" s="49">
        <v>11.067489999999999</v>
      </c>
      <c r="P129" s="29">
        <v>17.536013333333333</v>
      </c>
      <c r="Q129" s="50">
        <v>17.881746666666668</v>
      </c>
      <c r="R129" s="11">
        <f t="shared" si="6"/>
        <v>447.49071033333342</v>
      </c>
      <c r="S129" s="14">
        <f>R129-R$181</f>
        <v>-167.37185228733148</v>
      </c>
      <c r="T129" t="s">
        <v>309</v>
      </c>
      <c r="U129" s="3"/>
    </row>
    <row r="130" spans="2:21" x14ac:dyDescent="0.2">
      <c r="B130" t="s">
        <v>281</v>
      </c>
      <c r="C130" t="s">
        <v>289</v>
      </c>
      <c r="D130" s="39" t="s">
        <v>292</v>
      </c>
      <c r="E130" s="8" t="s">
        <v>51</v>
      </c>
      <c r="F130" s="7" t="s">
        <v>51</v>
      </c>
      <c r="G130" s="54" t="s">
        <v>51</v>
      </c>
      <c r="H130" s="48">
        <v>99.7</v>
      </c>
      <c r="I130" s="46">
        <v>100</v>
      </c>
      <c r="J130" s="2">
        <v>0.42333333333333334</v>
      </c>
      <c r="K130" s="2">
        <v>432.02</v>
      </c>
      <c r="L130" s="2">
        <v>21.246666666666666</v>
      </c>
      <c r="M130" s="8" t="s">
        <v>51</v>
      </c>
      <c r="N130" s="7" t="s">
        <v>51</v>
      </c>
      <c r="O130" s="54" t="s">
        <v>51</v>
      </c>
      <c r="P130" s="43">
        <v>21.49</v>
      </c>
      <c r="Q130" s="50">
        <v>21.515249999999998</v>
      </c>
      <c r="R130" s="11">
        <f t="shared" si="6"/>
        <v>538.41913125000008</v>
      </c>
      <c r="S130" s="14">
        <f t="shared" ref="S130:S136" si="9">R130-R$181</f>
        <v>-76.443431370664825</v>
      </c>
    </row>
    <row r="131" spans="2:21" x14ac:dyDescent="0.2">
      <c r="B131" t="s">
        <v>327</v>
      </c>
      <c r="C131" t="s">
        <v>328</v>
      </c>
      <c r="D131" s="39" t="s">
        <v>338</v>
      </c>
      <c r="E131" s="8" t="s">
        <v>51</v>
      </c>
      <c r="F131" s="7" t="s">
        <v>51</v>
      </c>
      <c r="G131" s="54" t="s">
        <v>51</v>
      </c>
      <c r="H131" s="65" t="s">
        <v>51</v>
      </c>
      <c r="I131" s="46">
        <v>98.432099999999991</v>
      </c>
      <c r="J131" s="2">
        <v>0</v>
      </c>
      <c r="K131">
        <v>662.21</v>
      </c>
      <c r="L131" s="2">
        <v>17.52</v>
      </c>
      <c r="M131" s="8" t="s">
        <v>51</v>
      </c>
      <c r="N131" s="7" t="s">
        <v>51</v>
      </c>
      <c r="O131" s="54" t="s">
        <v>51</v>
      </c>
      <c r="P131" s="65" t="s">
        <v>51</v>
      </c>
      <c r="Q131" s="51">
        <v>10.257616666666665</v>
      </c>
      <c r="R131" s="11">
        <f t="shared" ref="R131:R180" si="10">SUM(Q131*0.275)*91</f>
        <v>256.69685708333333</v>
      </c>
      <c r="S131" s="14">
        <f t="shared" si="9"/>
        <v>-358.16570553733158</v>
      </c>
    </row>
    <row r="132" spans="2:21" x14ac:dyDescent="0.2">
      <c r="B132" s="10" t="s">
        <v>251</v>
      </c>
      <c r="C132" s="10" t="s">
        <v>151</v>
      </c>
      <c r="D132" s="39" t="s">
        <v>180</v>
      </c>
      <c r="E132" s="8" t="s">
        <v>51</v>
      </c>
      <c r="F132" s="7" t="s">
        <v>51</v>
      </c>
      <c r="G132" s="31">
        <v>94.164079999999998</v>
      </c>
      <c r="H132" s="48">
        <v>100</v>
      </c>
      <c r="I132" s="46">
        <v>100</v>
      </c>
      <c r="J132" s="2">
        <v>4.6666666666666669E-2</v>
      </c>
      <c r="K132" s="2">
        <v>408.54666666666662</v>
      </c>
      <c r="L132" s="2">
        <v>22.5</v>
      </c>
      <c r="M132" s="8" t="s">
        <v>51</v>
      </c>
      <c r="N132" s="7" t="s">
        <v>51</v>
      </c>
      <c r="O132" s="49">
        <v>16.934184999999999</v>
      </c>
      <c r="P132" s="29">
        <v>16.296326666666669</v>
      </c>
      <c r="Q132" s="50">
        <v>17.640280000000001</v>
      </c>
      <c r="R132" s="11">
        <f t="shared" si="10"/>
        <v>441.44800700000008</v>
      </c>
      <c r="S132" s="14">
        <f t="shared" si="9"/>
        <v>-173.41455562066483</v>
      </c>
    </row>
    <row r="133" spans="2:21" x14ac:dyDescent="0.2">
      <c r="B133" t="s">
        <v>329</v>
      </c>
      <c r="C133" t="s">
        <v>330</v>
      </c>
      <c r="D133" s="39" t="s">
        <v>178</v>
      </c>
      <c r="E133" s="8" t="s">
        <v>51</v>
      </c>
      <c r="F133" s="7" t="s">
        <v>51</v>
      </c>
      <c r="G133" s="54" t="s">
        <v>51</v>
      </c>
      <c r="H133" s="65" t="s">
        <v>51</v>
      </c>
      <c r="I133" s="46">
        <v>100</v>
      </c>
      <c r="J133" s="2">
        <v>0</v>
      </c>
      <c r="K133" t="s">
        <v>51</v>
      </c>
      <c r="L133" t="s">
        <v>51</v>
      </c>
      <c r="M133" s="8" t="s">
        <v>51</v>
      </c>
      <c r="N133" s="7" t="s">
        <v>51</v>
      </c>
      <c r="O133" s="54" t="s">
        <v>51</v>
      </c>
      <c r="P133" s="65" t="s">
        <v>51</v>
      </c>
      <c r="Q133" s="51">
        <v>0</v>
      </c>
      <c r="R133" s="11" t="s">
        <v>51</v>
      </c>
      <c r="S133" s="14" t="s">
        <v>51</v>
      </c>
      <c r="T133" t="s">
        <v>368</v>
      </c>
    </row>
    <row r="134" spans="2:21" x14ac:dyDescent="0.2">
      <c r="B134" s="10" t="s">
        <v>222</v>
      </c>
      <c r="C134" s="10" t="s">
        <v>20</v>
      </c>
      <c r="D134" s="39" t="s">
        <v>180</v>
      </c>
      <c r="E134" s="8" t="s">
        <v>51</v>
      </c>
      <c r="F134" s="12">
        <v>98.043076666666664</v>
      </c>
      <c r="G134" s="31">
        <v>97.689779999999999</v>
      </c>
      <c r="H134" s="48">
        <v>100</v>
      </c>
      <c r="I134" s="46">
        <v>100</v>
      </c>
      <c r="J134" s="2">
        <v>-0.47666666666666663</v>
      </c>
      <c r="K134" s="2">
        <v>373.68666666666667</v>
      </c>
      <c r="L134" s="2">
        <v>19.963333333333331</v>
      </c>
      <c r="M134" s="8" t="s">
        <v>51</v>
      </c>
      <c r="N134" s="12">
        <v>11.31</v>
      </c>
      <c r="O134" s="49">
        <v>9.5661733333333316</v>
      </c>
      <c r="P134" s="29">
        <v>12.168476666666669</v>
      </c>
      <c r="Q134" s="50">
        <v>13.790043333333335</v>
      </c>
      <c r="R134" s="11">
        <f t="shared" si="10"/>
        <v>345.09583441666672</v>
      </c>
      <c r="S134" s="14">
        <f t="shared" si="9"/>
        <v>-269.76672820399818</v>
      </c>
      <c r="T134" s="1"/>
    </row>
    <row r="135" spans="2:21" x14ac:dyDescent="0.2">
      <c r="B135" s="10" t="s">
        <v>253</v>
      </c>
      <c r="C135" s="10" t="s">
        <v>189</v>
      </c>
      <c r="D135" s="39" t="s">
        <v>181</v>
      </c>
      <c r="E135" s="8" t="s">
        <v>51</v>
      </c>
      <c r="F135" s="12" t="s">
        <v>51</v>
      </c>
      <c r="G135" s="31">
        <v>100</v>
      </c>
      <c r="H135" s="48">
        <v>100</v>
      </c>
      <c r="I135" s="46">
        <v>99.974273333333329</v>
      </c>
      <c r="J135" s="2">
        <v>0.62666666666666659</v>
      </c>
      <c r="K135" s="2">
        <v>601.91999999999996</v>
      </c>
      <c r="L135" s="2">
        <v>19.573333333333334</v>
      </c>
      <c r="M135" s="8" t="s">
        <v>51</v>
      </c>
      <c r="N135" s="12" t="s">
        <v>51</v>
      </c>
      <c r="O135" s="49">
        <v>13.429600000000001</v>
      </c>
      <c r="P135" s="29">
        <v>11.926293333333334</v>
      </c>
      <c r="Q135" s="50">
        <v>18.09308</v>
      </c>
      <c r="R135" s="11">
        <f t="shared" si="10"/>
        <v>452.77932700000002</v>
      </c>
      <c r="S135" s="14">
        <f t="shared" si="9"/>
        <v>-162.08323562066488</v>
      </c>
    </row>
    <row r="136" spans="2:21" x14ac:dyDescent="0.2">
      <c r="B136" t="s">
        <v>331</v>
      </c>
      <c r="C136" t="s">
        <v>147</v>
      </c>
      <c r="D136" s="39" t="s">
        <v>292</v>
      </c>
      <c r="E136" s="8" t="s">
        <v>51</v>
      </c>
      <c r="F136" s="7" t="s">
        <v>51</v>
      </c>
      <c r="G136" s="54" t="s">
        <v>51</v>
      </c>
      <c r="H136" s="65" t="s">
        <v>51</v>
      </c>
      <c r="I136" s="46">
        <v>99.438553333333331</v>
      </c>
      <c r="J136" s="2">
        <v>0.52333333333333332</v>
      </c>
      <c r="K136">
        <v>516.71666666666658</v>
      </c>
      <c r="L136" s="2">
        <v>24.990000000000002</v>
      </c>
      <c r="M136" s="8" t="s">
        <v>51</v>
      </c>
      <c r="N136" s="7" t="s">
        <v>51</v>
      </c>
      <c r="O136" s="54" t="s">
        <v>51</v>
      </c>
      <c r="P136" s="65" t="s">
        <v>51</v>
      </c>
      <c r="Q136" s="51">
        <v>20.316136666666665</v>
      </c>
      <c r="R136" s="11">
        <f t="shared" si="10"/>
        <v>508.41132008333335</v>
      </c>
      <c r="S136" s="14">
        <f t="shared" si="9"/>
        <v>-106.45124253733155</v>
      </c>
      <c r="U136" s="4"/>
    </row>
    <row r="137" spans="2:21" x14ac:dyDescent="0.2">
      <c r="B137" s="10" t="s">
        <v>205</v>
      </c>
      <c r="C137" s="10" t="s">
        <v>27</v>
      </c>
      <c r="D137" s="39" t="s">
        <v>180</v>
      </c>
      <c r="E137" s="36">
        <v>99.566086666666664</v>
      </c>
      <c r="F137" s="12">
        <v>90.139470000000003</v>
      </c>
      <c r="G137" s="31">
        <v>98.880260000000007</v>
      </c>
      <c r="H137" s="48">
        <v>98.24</v>
      </c>
      <c r="I137" s="46">
        <v>97.638893333333343</v>
      </c>
      <c r="J137" s="2">
        <v>0.39333333333333337</v>
      </c>
      <c r="K137" s="2">
        <v>332.88</v>
      </c>
      <c r="L137" s="2">
        <v>22.01</v>
      </c>
      <c r="M137" s="8">
        <v>8.27</v>
      </c>
      <c r="N137" s="12">
        <v>5.9333333333333336</v>
      </c>
      <c r="O137" s="49">
        <v>5.7624533333333341</v>
      </c>
      <c r="P137" s="29">
        <v>6.5631500000000003</v>
      </c>
      <c r="Q137" s="50">
        <v>7.0868133333333345</v>
      </c>
      <c r="R137" s="11">
        <f t="shared" si="10"/>
        <v>177.34750366666671</v>
      </c>
      <c r="S137" s="14">
        <f t="shared" ref="S137:S151" si="11">R137-R$181</f>
        <v>-437.51505895399816</v>
      </c>
      <c r="T137" t="s">
        <v>52</v>
      </c>
      <c r="U137" s="4"/>
    </row>
    <row r="138" spans="2:21" x14ac:dyDescent="0.2">
      <c r="B138" s="10" t="s">
        <v>136</v>
      </c>
      <c r="C138" s="10" t="s">
        <v>47</v>
      </c>
      <c r="D138" s="39" t="s">
        <v>181</v>
      </c>
      <c r="E138" s="36">
        <v>98.745893333333342</v>
      </c>
      <c r="F138" s="12">
        <v>99.857199999999992</v>
      </c>
      <c r="G138" s="31">
        <v>99.930260000000004</v>
      </c>
      <c r="H138" s="48">
        <v>99.87</v>
      </c>
      <c r="I138" s="46">
        <v>99.78000333333334</v>
      </c>
      <c r="J138" s="2">
        <v>-2.7133333333333334</v>
      </c>
      <c r="K138" s="2">
        <v>532.91999999999996</v>
      </c>
      <c r="L138" s="2">
        <v>24.093333333333334</v>
      </c>
      <c r="M138" s="8">
        <v>20.83</v>
      </c>
      <c r="N138" s="12">
        <v>17.696666666666669</v>
      </c>
      <c r="O138" s="49">
        <v>15.183769999999999</v>
      </c>
      <c r="P138" s="29">
        <v>19.982883333333334</v>
      </c>
      <c r="Q138" s="50">
        <v>27.993269999999999</v>
      </c>
      <c r="R138" s="11">
        <f t="shared" si="10"/>
        <v>700.53158174999999</v>
      </c>
      <c r="S138" s="15">
        <f t="shared" si="11"/>
        <v>85.669019129335084</v>
      </c>
      <c r="U138" s="4"/>
    </row>
    <row r="139" spans="2:21" x14ac:dyDescent="0.2">
      <c r="B139" s="10" t="s">
        <v>207</v>
      </c>
      <c r="C139" s="10" t="s">
        <v>53</v>
      </c>
      <c r="D139" s="39" t="s">
        <v>181</v>
      </c>
      <c r="E139" s="36">
        <v>99.887060000000005</v>
      </c>
      <c r="F139" s="12">
        <v>98.903566666666663</v>
      </c>
      <c r="G139" s="31">
        <v>90.691959999999995</v>
      </c>
      <c r="H139" s="48">
        <v>99.92</v>
      </c>
      <c r="I139" s="46">
        <v>99.881079999999997</v>
      </c>
      <c r="J139" s="2">
        <v>0.13999999999999999</v>
      </c>
      <c r="K139" s="2">
        <v>412.40666666666669</v>
      </c>
      <c r="L139" s="2">
        <v>21.646666666666665</v>
      </c>
      <c r="M139" s="8">
        <v>18.940000000000001</v>
      </c>
      <c r="N139" s="12">
        <v>14.813333333333333</v>
      </c>
      <c r="O139" s="49">
        <v>11.206336666666669</v>
      </c>
      <c r="P139" s="29">
        <v>15.9382</v>
      </c>
      <c r="Q139" s="50">
        <v>16.728326666666668</v>
      </c>
      <c r="R139" s="11">
        <f t="shared" si="10"/>
        <v>418.62637483333339</v>
      </c>
      <c r="S139" s="14">
        <f t="shared" si="11"/>
        <v>-196.23618778733152</v>
      </c>
    </row>
    <row r="140" spans="2:21" x14ac:dyDescent="0.2">
      <c r="B140" s="10" t="s">
        <v>159</v>
      </c>
      <c r="C140" s="10" t="s">
        <v>14</v>
      </c>
      <c r="D140" s="39" t="s">
        <v>180</v>
      </c>
      <c r="E140" s="36">
        <v>100</v>
      </c>
      <c r="F140" s="12">
        <v>98.678663333333347</v>
      </c>
      <c r="G140" s="31">
        <v>99.933750000000003</v>
      </c>
      <c r="H140" s="48">
        <v>99.11</v>
      </c>
      <c r="I140" s="46">
        <v>92.458199999999991</v>
      </c>
      <c r="J140" s="2">
        <v>1.3733333333333333</v>
      </c>
      <c r="K140" s="2">
        <v>616.22333333333336</v>
      </c>
      <c r="L140" s="2">
        <v>22.346666666666668</v>
      </c>
      <c r="M140" s="8">
        <v>23.15</v>
      </c>
      <c r="N140" s="12">
        <v>13.246666666666668</v>
      </c>
      <c r="O140" s="49">
        <v>10.141773333333333</v>
      </c>
      <c r="P140" s="29">
        <v>17.782186666666664</v>
      </c>
      <c r="Q140" s="50">
        <v>18.807886666666665</v>
      </c>
      <c r="R140" s="11">
        <f t="shared" si="10"/>
        <v>470.6673638333333</v>
      </c>
      <c r="S140" s="14">
        <f t="shared" si="11"/>
        <v>-144.19519878733161</v>
      </c>
      <c r="T140" t="s">
        <v>362</v>
      </c>
    </row>
    <row r="141" spans="2:21" x14ac:dyDescent="0.2">
      <c r="B141" s="10" t="s">
        <v>203</v>
      </c>
      <c r="C141" s="10" t="s">
        <v>147</v>
      </c>
      <c r="D141" s="39" t="s">
        <v>292</v>
      </c>
      <c r="E141" s="36">
        <v>95.280616666666674</v>
      </c>
      <c r="F141" s="12">
        <v>99.589043333333336</v>
      </c>
      <c r="G141" s="31">
        <v>99.625950000000003</v>
      </c>
      <c r="H141" s="48">
        <v>100</v>
      </c>
      <c r="I141" s="46">
        <v>99.999326666666661</v>
      </c>
      <c r="J141" s="2">
        <v>7.6666666666666675E-2</v>
      </c>
      <c r="K141" s="2">
        <v>627.05666666666673</v>
      </c>
      <c r="L141" s="2">
        <v>22.823333333333331</v>
      </c>
      <c r="M141" s="8">
        <v>22.39</v>
      </c>
      <c r="N141" s="12">
        <v>15.453333333333333</v>
      </c>
      <c r="O141" s="49">
        <v>12.367273333333333</v>
      </c>
      <c r="P141" s="29">
        <v>16.089236666666665</v>
      </c>
      <c r="Q141" s="50">
        <v>20.615440000000003</v>
      </c>
      <c r="R141" s="11">
        <f t="shared" si="10"/>
        <v>515.90138600000012</v>
      </c>
      <c r="S141" s="14">
        <f t="shared" si="11"/>
        <v>-98.961176620664787</v>
      </c>
    </row>
    <row r="142" spans="2:21" x14ac:dyDescent="0.2">
      <c r="B142" s="10" t="s">
        <v>223</v>
      </c>
      <c r="C142" s="10" t="s">
        <v>189</v>
      </c>
      <c r="D142" s="39" t="s">
        <v>181</v>
      </c>
      <c r="E142" s="8" t="s">
        <v>51</v>
      </c>
      <c r="F142" s="28">
        <v>100</v>
      </c>
      <c r="G142" s="31">
        <v>98.386279999999999</v>
      </c>
      <c r="H142" s="48">
        <v>99.87</v>
      </c>
      <c r="I142" s="46">
        <v>99.837853333333328</v>
      </c>
      <c r="J142" s="2">
        <v>2.9999999999999995E-2</v>
      </c>
      <c r="K142" s="2">
        <v>505.57000000000011</v>
      </c>
      <c r="L142" s="2">
        <v>23.243333333333332</v>
      </c>
      <c r="M142" s="8" t="s">
        <v>51</v>
      </c>
      <c r="N142" s="7">
        <v>15.88</v>
      </c>
      <c r="O142" s="49">
        <v>13.856353333333335</v>
      </c>
      <c r="P142" s="29">
        <v>18.21378</v>
      </c>
      <c r="Q142" s="50">
        <v>20.683813333333333</v>
      </c>
      <c r="R142" s="11">
        <f t="shared" si="10"/>
        <v>517.61242866666669</v>
      </c>
      <c r="S142" s="14">
        <f t="shared" si="11"/>
        <v>-97.250133953998215</v>
      </c>
      <c r="T142" t="s">
        <v>272</v>
      </c>
    </row>
    <row r="143" spans="2:21" x14ac:dyDescent="0.2">
      <c r="B143" s="10" t="s">
        <v>160</v>
      </c>
      <c r="C143" s="10" t="s">
        <v>53</v>
      </c>
      <c r="D143" s="39" t="s">
        <v>181</v>
      </c>
      <c r="E143" s="36">
        <v>97.615926666666667</v>
      </c>
      <c r="F143" s="12">
        <v>99.386489999999995</v>
      </c>
      <c r="G143" s="31">
        <v>99.726889999999997</v>
      </c>
      <c r="H143" s="48">
        <v>96.6</v>
      </c>
      <c r="I143" s="46">
        <v>94.244776666666667</v>
      </c>
      <c r="J143" s="2">
        <v>0.79333333333333333</v>
      </c>
      <c r="K143" s="2">
        <v>688.71</v>
      </c>
      <c r="L143" s="2">
        <v>24.163333333333334</v>
      </c>
      <c r="M143" s="8">
        <v>23.97</v>
      </c>
      <c r="N143" s="12">
        <v>17.73</v>
      </c>
      <c r="O143" s="49">
        <v>15.702336666666664</v>
      </c>
      <c r="P143" s="29">
        <v>22.053356666666669</v>
      </c>
      <c r="Q143" s="50">
        <v>26.167869999999997</v>
      </c>
      <c r="R143" s="11">
        <f t="shared" si="10"/>
        <v>654.85094674999993</v>
      </c>
      <c r="S143" s="15">
        <f t="shared" si="11"/>
        <v>39.988384129335032</v>
      </c>
    </row>
    <row r="144" spans="2:21" x14ac:dyDescent="0.2">
      <c r="B144" s="10" t="s">
        <v>190</v>
      </c>
      <c r="C144" s="10" t="s">
        <v>171</v>
      </c>
      <c r="D144" s="39" t="s">
        <v>180</v>
      </c>
      <c r="E144" s="36">
        <v>100</v>
      </c>
      <c r="F144" s="12">
        <v>99.325903333333329</v>
      </c>
      <c r="G144" s="31">
        <v>99.562460000000002</v>
      </c>
      <c r="H144" s="48">
        <v>99.8</v>
      </c>
      <c r="I144" s="46">
        <v>100</v>
      </c>
      <c r="J144" s="2">
        <v>-0.41666666666666669</v>
      </c>
      <c r="K144" s="2">
        <v>546.42999999999995</v>
      </c>
      <c r="L144" s="2">
        <v>25.803333333333335</v>
      </c>
      <c r="M144" s="8">
        <v>26.65</v>
      </c>
      <c r="N144" s="12">
        <v>17.169999999999998</v>
      </c>
      <c r="O144" s="49">
        <v>15.055996666666667</v>
      </c>
      <c r="P144" s="29">
        <v>18.404683333333335</v>
      </c>
      <c r="Q144" s="50">
        <v>22.503826666666669</v>
      </c>
      <c r="R144" s="11">
        <f t="shared" si="10"/>
        <v>563.15826233333348</v>
      </c>
      <c r="S144" s="14">
        <f t="shared" si="11"/>
        <v>-51.704300287331421</v>
      </c>
    </row>
    <row r="145" spans="2:20" x14ac:dyDescent="0.2">
      <c r="B145" s="10" t="s">
        <v>196</v>
      </c>
      <c r="C145" s="10" t="s">
        <v>42</v>
      </c>
      <c r="D145" s="39" t="s">
        <v>276</v>
      </c>
      <c r="E145" s="36">
        <v>99.993446666666671</v>
      </c>
      <c r="F145" s="12">
        <v>96.64373333333333</v>
      </c>
      <c r="G145" s="31">
        <v>92.773560000000003</v>
      </c>
      <c r="H145" s="48">
        <v>88.96</v>
      </c>
      <c r="I145" s="46">
        <v>95.662050000000008</v>
      </c>
      <c r="J145" s="2">
        <v>0.53333333333333333</v>
      </c>
      <c r="K145" s="2">
        <v>427.00333333333333</v>
      </c>
      <c r="L145" s="2">
        <v>25.493333333333336</v>
      </c>
      <c r="M145" s="8">
        <v>15.85</v>
      </c>
      <c r="N145" s="12">
        <v>12.913333333333334</v>
      </c>
      <c r="O145" s="49">
        <v>10.376023333333332</v>
      </c>
      <c r="P145" s="29">
        <v>13.442070000000001</v>
      </c>
      <c r="Q145" s="50">
        <v>15.931989999999999</v>
      </c>
      <c r="R145" s="11">
        <f t="shared" si="10"/>
        <v>398.69804975</v>
      </c>
      <c r="S145" s="14">
        <f t="shared" si="11"/>
        <v>-216.16451287066491</v>
      </c>
      <c r="T145" t="s">
        <v>380</v>
      </c>
    </row>
    <row r="146" spans="2:20" x14ac:dyDescent="0.2">
      <c r="B146" s="10" t="s">
        <v>137</v>
      </c>
      <c r="C146" s="10" t="s">
        <v>252</v>
      </c>
      <c r="D146" s="39" t="s">
        <v>177</v>
      </c>
      <c r="E146" s="36">
        <v>99.998416666666671</v>
      </c>
      <c r="F146" s="12">
        <v>98.249020000000016</v>
      </c>
      <c r="G146" s="31">
        <v>97.549049999999994</v>
      </c>
      <c r="H146" s="48">
        <v>98.59</v>
      </c>
      <c r="I146" s="46">
        <v>100</v>
      </c>
      <c r="J146" s="2">
        <v>0.41</v>
      </c>
      <c r="K146" s="2">
        <v>549.68333333333339</v>
      </c>
      <c r="L146" s="2">
        <v>24.490000000000002</v>
      </c>
      <c r="M146" s="8">
        <v>20.47</v>
      </c>
      <c r="N146" s="12">
        <v>19.209999999999997</v>
      </c>
      <c r="O146" s="49">
        <v>20.815726666666666</v>
      </c>
      <c r="P146" s="29">
        <v>19.887519999999999</v>
      </c>
      <c r="Q146" s="50">
        <v>22.631339999999998</v>
      </c>
      <c r="R146" s="11">
        <f t="shared" si="10"/>
        <v>566.34928349999996</v>
      </c>
      <c r="S146" s="14">
        <f t="shared" si="11"/>
        <v>-48.513279120664947</v>
      </c>
    </row>
    <row r="147" spans="2:20" x14ac:dyDescent="0.2">
      <c r="B147" t="s">
        <v>282</v>
      </c>
      <c r="C147" t="s">
        <v>151</v>
      </c>
      <c r="D147" s="39" t="s">
        <v>180</v>
      </c>
      <c r="E147" s="8" t="s">
        <v>51</v>
      </c>
      <c r="F147" s="7" t="s">
        <v>51</v>
      </c>
      <c r="G147" s="54" t="s">
        <v>51</v>
      </c>
      <c r="H147" s="48">
        <v>99.93</v>
      </c>
      <c r="I147" s="46">
        <v>100</v>
      </c>
      <c r="J147" s="2">
        <v>0.44333333333333336</v>
      </c>
      <c r="K147" s="2">
        <v>865.43666666666661</v>
      </c>
      <c r="L147" s="2">
        <v>21.35</v>
      </c>
      <c r="M147" s="8" t="s">
        <v>51</v>
      </c>
      <c r="N147" s="7" t="s">
        <v>51</v>
      </c>
      <c r="O147" s="54" t="s">
        <v>51</v>
      </c>
      <c r="P147" s="43">
        <v>27.993269999999999</v>
      </c>
      <c r="Q147" s="50">
        <v>27.074655</v>
      </c>
      <c r="R147" s="11">
        <f t="shared" si="10"/>
        <v>677.54324137499998</v>
      </c>
      <c r="S147" s="15">
        <f t="shared" si="11"/>
        <v>62.680678754335077</v>
      </c>
      <c r="T147" t="s">
        <v>306</v>
      </c>
    </row>
    <row r="148" spans="2:20" x14ac:dyDescent="0.2">
      <c r="B148" s="10" t="s">
        <v>143</v>
      </c>
      <c r="C148" s="10" t="s">
        <v>149</v>
      </c>
      <c r="D148" s="39" t="s">
        <v>276</v>
      </c>
      <c r="E148" s="36">
        <v>100</v>
      </c>
      <c r="F148" s="12">
        <v>99.584816666666669</v>
      </c>
      <c r="G148" s="34">
        <v>100</v>
      </c>
      <c r="H148" s="48">
        <v>100</v>
      </c>
      <c r="I148" s="46">
        <v>100</v>
      </c>
      <c r="J148" s="2">
        <v>0.40000000000000008</v>
      </c>
      <c r="K148" s="2">
        <v>448.57666666666665</v>
      </c>
      <c r="L148" s="2">
        <v>19.923333333333332</v>
      </c>
      <c r="M148" s="8">
        <v>16.43</v>
      </c>
      <c r="N148" s="12">
        <v>15.823333333333332</v>
      </c>
      <c r="O148" s="49">
        <v>14.270406666666668</v>
      </c>
      <c r="P148" s="29">
        <v>15.689766666666666</v>
      </c>
      <c r="Q148" s="50">
        <v>15.633173333333332</v>
      </c>
      <c r="R148" s="11">
        <f t="shared" si="10"/>
        <v>391.22016266666662</v>
      </c>
      <c r="S148" s="14">
        <f t="shared" si="11"/>
        <v>-223.64239995399828</v>
      </c>
    </row>
    <row r="149" spans="2:20" x14ac:dyDescent="0.2">
      <c r="B149" s="10" t="s">
        <v>138</v>
      </c>
      <c r="C149" s="10" t="s">
        <v>53</v>
      </c>
      <c r="D149" s="39" t="s">
        <v>181</v>
      </c>
      <c r="E149" s="36">
        <v>99.749163333333328</v>
      </c>
      <c r="F149" s="12">
        <v>99.122603333333345</v>
      </c>
      <c r="G149" s="31">
        <v>99.354569999999995</v>
      </c>
      <c r="H149" s="48">
        <v>98.47</v>
      </c>
      <c r="I149" s="46">
        <v>96.221360000000004</v>
      </c>
      <c r="J149" s="2">
        <v>1.2766666666666666</v>
      </c>
      <c r="K149" s="2">
        <v>556.7399999999999</v>
      </c>
      <c r="L149" s="2">
        <v>24.939999999999998</v>
      </c>
      <c r="M149" s="8">
        <v>19.649999999999999</v>
      </c>
      <c r="N149" s="12">
        <v>12.826666666666668</v>
      </c>
      <c r="O149" s="49">
        <v>11.659409999999998</v>
      </c>
      <c r="P149" s="29">
        <v>18.952736666666667</v>
      </c>
      <c r="Q149" s="50">
        <v>22.146426666666667</v>
      </c>
      <c r="R149" s="11">
        <f t="shared" si="10"/>
        <v>554.21432733333336</v>
      </c>
      <c r="S149" s="14">
        <f t="shared" si="11"/>
        <v>-60.648235287331545</v>
      </c>
      <c r="T149" t="s">
        <v>308</v>
      </c>
    </row>
    <row r="150" spans="2:20" x14ac:dyDescent="0.2">
      <c r="B150" t="s">
        <v>332</v>
      </c>
      <c r="C150" t="s">
        <v>333</v>
      </c>
      <c r="E150" s="8" t="s">
        <v>51</v>
      </c>
      <c r="F150" s="7" t="s">
        <v>51</v>
      </c>
      <c r="G150" s="54" t="s">
        <v>51</v>
      </c>
      <c r="H150" s="65" t="s">
        <v>51</v>
      </c>
      <c r="I150" s="46">
        <v>98.832673333333332</v>
      </c>
      <c r="J150" s="2">
        <v>2.66</v>
      </c>
      <c r="K150">
        <v>252.17</v>
      </c>
      <c r="L150" s="2">
        <v>21.926666666666669</v>
      </c>
      <c r="M150" s="8" t="s">
        <v>51</v>
      </c>
      <c r="N150" s="7" t="s">
        <v>51</v>
      </c>
      <c r="O150" s="54" t="s">
        <v>51</v>
      </c>
      <c r="P150" s="65" t="s">
        <v>51</v>
      </c>
      <c r="Q150" s="51">
        <v>11.853489999999999</v>
      </c>
      <c r="R150" s="11">
        <f t="shared" si="10"/>
        <v>296.63358725000001</v>
      </c>
      <c r="S150" s="14">
        <f t="shared" si="11"/>
        <v>-318.2289753706649</v>
      </c>
    </row>
    <row r="151" spans="2:20" x14ac:dyDescent="0.2">
      <c r="B151" s="10" t="s">
        <v>161</v>
      </c>
      <c r="C151" s="10" t="s">
        <v>7</v>
      </c>
      <c r="D151" s="39" t="s">
        <v>177</v>
      </c>
      <c r="E151" s="36">
        <v>99.543866666666659</v>
      </c>
      <c r="F151" s="12">
        <v>98.720866666666666</v>
      </c>
      <c r="G151" s="31">
        <v>99.011449999999996</v>
      </c>
      <c r="H151" s="48">
        <v>99.12</v>
      </c>
      <c r="I151" s="46">
        <v>98.792326666666668</v>
      </c>
      <c r="J151" s="2">
        <v>0.28999999999999998</v>
      </c>
      <c r="K151" s="2">
        <v>473.76666666666665</v>
      </c>
      <c r="L151" s="2">
        <v>20.220000000000002</v>
      </c>
      <c r="M151" s="8">
        <v>17.88</v>
      </c>
      <c r="N151" s="12">
        <v>14.356666666666667</v>
      </c>
      <c r="O151" s="49">
        <v>12.98901</v>
      </c>
      <c r="P151" s="29">
        <v>14.885616666666669</v>
      </c>
      <c r="Q151" s="50">
        <v>16.966176666666666</v>
      </c>
      <c r="R151" s="11">
        <f t="shared" si="10"/>
        <v>424.57857108333337</v>
      </c>
      <c r="S151" s="14">
        <f t="shared" si="11"/>
        <v>-190.28399153733153</v>
      </c>
    </row>
    <row r="152" spans="2:20" x14ac:dyDescent="0.2">
      <c r="B152" s="10" t="s">
        <v>202</v>
      </c>
      <c r="C152" s="10" t="s">
        <v>215</v>
      </c>
      <c r="D152" s="39" t="s">
        <v>238</v>
      </c>
      <c r="E152" s="36">
        <v>100</v>
      </c>
      <c r="F152" s="12">
        <v>96.167619999999999</v>
      </c>
      <c r="G152" s="31">
        <v>96.215260000000001</v>
      </c>
      <c r="H152" s="48">
        <v>99.53</v>
      </c>
      <c r="I152" s="46">
        <v>99.654130000000009</v>
      </c>
      <c r="J152" s="2">
        <v>0.18666666666666668</v>
      </c>
      <c r="K152" s="2">
        <v>266.75</v>
      </c>
      <c r="L152" s="2">
        <v>24.57</v>
      </c>
      <c r="M152" s="8">
        <v>12.8</v>
      </c>
      <c r="N152" s="12">
        <v>10.236666666666666</v>
      </c>
      <c r="O152" s="49">
        <v>8.7495833333333337</v>
      </c>
      <c r="P152" s="29">
        <v>10.4298</v>
      </c>
      <c r="Q152" s="50">
        <v>11.74794</v>
      </c>
      <c r="R152" s="11">
        <f t="shared" si="10"/>
        <v>293.99219850000003</v>
      </c>
      <c r="S152" s="14">
        <f t="shared" ref="S152:S172" si="12">R152-R$181</f>
        <v>-320.87036412066487</v>
      </c>
    </row>
    <row r="153" spans="2:20" x14ac:dyDescent="0.2">
      <c r="B153" s="10" t="s">
        <v>208</v>
      </c>
      <c r="C153" s="10" t="s">
        <v>20</v>
      </c>
      <c r="D153" s="39" t="s">
        <v>180</v>
      </c>
      <c r="E153" s="36">
        <v>100</v>
      </c>
      <c r="F153" s="12">
        <v>97.081816666666668</v>
      </c>
      <c r="G153" s="31">
        <v>96.855519999999999</v>
      </c>
      <c r="H153" s="48">
        <v>98.52</v>
      </c>
      <c r="I153" s="46">
        <v>94.667163333333335</v>
      </c>
      <c r="J153" s="2">
        <v>0.25</v>
      </c>
      <c r="K153" s="2">
        <v>511.33333333333331</v>
      </c>
      <c r="L153" s="2">
        <v>23.643333333333334</v>
      </c>
      <c r="M153" s="8">
        <v>15.69</v>
      </c>
      <c r="N153" s="12">
        <v>12.829999999999998</v>
      </c>
      <c r="O153" s="49">
        <v>11.815473333333333</v>
      </c>
      <c r="P153" s="29">
        <v>13.718863333333333</v>
      </c>
      <c r="Q153" s="50">
        <v>15.289296666666667</v>
      </c>
      <c r="R153" s="11">
        <f t="shared" si="10"/>
        <v>382.6146490833334</v>
      </c>
      <c r="S153" s="14">
        <f t="shared" si="12"/>
        <v>-232.2479135373315</v>
      </c>
      <c r="T153" t="s">
        <v>381</v>
      </c>
    </row>
    <row r="154" spans="2:20" x14ac:dyDescent="0.2">
      <c r="B154" s="10" t="s">
        <v>162</v>
      </c>
      <c r="C154" s="10" t="s">
        <v>37</v>
      </c>
      <c r="D154" s="39" t="s">
        <v>292</v>
      </c>
      <c r="E154" s="36">
        <v>97.886900000000011</v>
      </c>
      <c r="F154" s="12">
        <v>96.276743333333343</v>
      </c>
      <c r="G154" s="31">
        <v>97.91686</v>
      </c>
      <c r="H154" s="48">
        <v>94.6</v>
      </c>
      <c r="I154" s="46">
        <v>97.166663333333318</v>
      </c>
      <c r="J154" s="2">
        <v>0.68666666666666665</v>
      </c>
      <c r="K154" s="2">
        <v>227.21</v>
      </c>
      <c r="L154" s="2">
        <v>24.056666666666665</v>
      </c>
      <c r="M154" s="8">
        <v>13.87</v>
      </c>
      <c r="N154" s="12">
        <v>10.876666666666665</v>
      </c>
      <c r="O154" s="49">
        <v>8.9918233333333326</v>
      </c>
      <c r="P154" s="29">
        <v>11.694736666666666</v>
      </c>
      <c r="Q154" s="50">
        <v>13.859114999999999</v>
      </c>
      <c r="R154" s="11">
        <f t="shared" si="10"/>
        <v>346.82435287499999</v>
      </c>
      <c r="S154" s="14">
        <f t="shared" si="12"/>
        <v>-268.03820974566491</v>
      </c>
    </row>
    <row r="155" spans="2:20" x14ac:dyDescent="0.2">
      <c r="B155" s="10" t="s">
        <v>194</v>
      </c>
      <c r="C155" s="10" t="s">
        <v>37</v>
      </c>
      <c r="D155" s="39" t="s">
        <v>292</v>
      </c>
      <c r="E155" s="36">
        <v>99.800259999999994</v>
      </c>
      <c r="F155" s="12">
        <v>99.955979999999997</v>
      </c>
      <c r="G155" s="31">
        <v>94.751159999999999</v>
      </c>
      <c r="H155" s="48">
        <v>99.69</v>
      </c>
      <c r="I155" s="46">
        <v>99.752380000000002</v>
      </c>
      <c r="J155" s="2">
        <v>4.3333333333333335E-2</v>
      </c>
      <c r="K155" s="2">
        <v>337.39</v>
      </c>
      <c r="L155" s="2">
        <v>22.92</v>
      </c>
      <c r="M155" s="8">
        <v>18.86</v>
      </c>
      <c r="N155" s="12">
        <v>15.063333333333333</v>
      </c>
      <c r="O155" s="49">
        <v>10.25365</v>
      </c>
      <c r="P155" s="29">
        <v>13.469833333333334</v>
      </c>
      <c r="Q155" s="50">
        <v>15.797576666666666</v>
      </c>
      <c r="R155" s="11">
        <f t="shared" si="10"/>
        <v>395.33435608333332</v>
      </c>
      <c r="S155" s="14">
        <f t="shared" si="12"/>
        <v>-219.52820653733158</v>
      </c>
    </row>
    <row r="156" spans="2:20" x14ac:dyDescent="0.2">
      <c r="B156" s="10" t="s">
        <v>199</v>
      </c>
      <c r="C156" s="10" t="s">
        <v>11</v>
      </c>
      <c r="D156" s="39" t="s">
        <v>177</v>
      </c>
      <c r="E156" s="36">
        <v>99.979690000000005</v>
      </c>
      <c r="F156" s="12">
        <v>97.073196666666661</v>
      </c>
      <c r="G156" s="34">
        <v>100</v>
      </c>
      <c r="H156" s="48">
        <v>97.53</v>
      </c>
      <c r="I156" s="46">
        <v>98.376883333333339</v>
      </c>
      <c r="J156" s="2">
        <v>0.39999999999999997</v>
      </c>
      <c r="K156" s="2">
        <v>385.29999999999995</v>
      </c>
      <c r="L156" s="2">
        <v>20.573333333333334</v>
      </c>
      <c r="M156" s="8">
        <v>14.8</v>
      </c>
      <c r="N156" s="12">
        <v>13.393333333333333</v>
      </c>
      <c r="O156" s="49">
        <v>7.2958733333333337</v>
      </c>
      <c r="P156" s="29">
        <v>12.829173333333335</v>
      </c>
      <c r="Q156" s="50">
        <v>13.983333333333334</v>
      </c>
      <c r="R156" s="11">
        <f t="shared" si="10"/>
        <v>349.93291666666676</v>
      </c>
      <c r="S156" s="14">
        <f t="shared" si="12"/>
        <v>-264.92964595399815</v>
      </c>
      <c r="T156" t="s">
        <v>307</v>
      </c>
    </row>
    <row r="157" spans="2:20" x14ac:dyDescent="0.2">
      <c r="B157" s="10" t="s">
        <v>209</v>
      </c>
      <c r="C157" s="10" t="s">
        <v>172</v>
      </c>
      <c r="D157" s="39" t="s">
        <v>239</v>
      </c>
      <c r="E157" s="36">
        <v>99.86484333333334</v>
      </c>
      <c r="F157" s="12">
        <v>98.022739999999999</v>
      </c>
      <c r="G157" s="31">
        <v>98.569119999999998</v>
      </c>
      <c r="H157" s="48">
        <v>98.09</v>
      </c>
      <c r="I157" s="46">
        <v>97.709389999999999</v>
      </c>
      <c r="J157" s="2">
        <v>-0.47333333333333333</v>
      </c>
      <c r="K157" s="2">
        <v>474.55333333333334</v>
      </c>
      <c r="L157" s="2" t="s">
        <v>51</v>
      </c>
      <c r="M157" s="8">
        <v>25.91</v>
      </c>
      <c r="N157" s="12">
        <v>15.463333333333333</v>
      </c>
      <c r="O157" s="49">
        <v>13.393610000000001</v>
      </c>
      <c r="P157" s="29">
        <v>21.049410000000002</v>
      </c>
      <c r="Q157" s="50">
        <v>22.893876666666667</v>
      </c>
      <c r="R157" s="11">
        <f t="shared" si="10"/>
        <v>572.91926358333342</v>
      </c>
      <c r="S157" s="14">
        <f t="shared" si="12"/>
        <v>-41.943299037331485</v>
      </c>
    </row>
    <row r="158" spans="2:20" x14ac:dyDescent="0.2">
      <c r="B158" s="10" t="s">
        <v>163</v>
      </c>
      <c r="C158" s="10" t="s">
        <v>23</v>
      </c>
      <c r="D158" s="39" t="s">
        <v>233</v>
      </c>
      <c r="E158" s="36">
        <v>100</v>
      </c>
      <c r="F158" s="12">
        <v>95.557136666666679</v>
      </c>
      <c r="G158" s="31">
        <v>93.526110000000003</v>
      </c>
      <c r="H158" s="55">
        <v>99</v>
      </c>
      <c r="I158" s="18">
        <v>99</v>
      </c>
      <c r="J158" s="2">
        <v>2.0766666666666667</v>
      </c>
      <c r="K158" s="2">
        <v>274.49</v>
      </c>
      <c r="L158" s="2">
        <v>25.276666666666667</v>
      </c>
      <c r="M158" s="8">
        <v>23.4</v>
      </c>
      <c r="N158" s="12">
        <v>17.873333333333335</v>
      </c>
      <c r="O158" s="49">
        <v>15.141133333333332</v>
      </c>
      <c r="P158" s="29">
        <v>21.003196666666668</v>
      </c>
      <c r="Q158" s="50">
        <v>18.986226666666667</v>
      </c>
      <c r="R158" s="11">
        <f t="shared" si="10"/>
        <v>475.13032233333337</v>
      </c>
      <c r="S158" s="14">
        <f t="shared" si="12"/>
        <v>-139.73224028733154</v>
      </c>
      <c r="T158" t="s">
        <v>363</v>
      </c>
    </row>
    <row r="159" spans="2:20" x14ac:dyDescent="0.2">
      <c r="B159" s="10" t="s">
        <v>224</v>
      </c>
      <c r="C159" s="10" t="s">
        <v>240</v>
      </c>
      <c r="D159" s="39" t="s">
        <v>177</v>
      </c>
      <c r="E159" s="8" t="s">
        <v>51</v>
      </c>
      <c r="F159" s="12">
        <v>97.449936666666687</v>
      </c>
      <c r="G159" s="31">
        <v>99.985050000000001</v>
      </c>
      <c r="H159" s="48">
        <v>99.64</v>
      </c>
      <c r="I159" s="46">
        <v>99.504413333333332</v>
      </c>
      <c r="J159" s="2">
        <v>8.3333333333333329E-2</v>
      </c>
      <c r="K159" s="2">
        <v>447.52666666666664</v>
      </c>
      <c r="L159" s="2">
        <v>25.79</v>
      </c>
      <c r="M159" s="8" t="s">
        <v>51</v>
      </c>
      <c r="N159" s="12">
        <v>16.239999999999998</v>
      </c>
      <c r="O159" s="49">
        <v>12.494453333333333</v>
      </c>
      <c r="P159" s="29">
        <v>17.230800000000002</v>
      </c>
      <c r="Q159" s="50">
        <v>20.578379999999999</v>
      </c>
      <c r="R159" s="11">
        <f t="shared" si="10"/>
        <v>514.97395949999998</v>
      </c>
      <c r="S159" s="14">
        <f t="shared" si="12"/>
        <v>-99.888603120664925</v>
      </c>
    </row>
    <row r="160" spans="2:20" x14ac:dyDescent="0.2">
      <c r="B160" s="10" t="s">
        <v>164</v>
      </c>
      <c r="C160" s="10" t="s">
        <v>47</v>
      </c>
      <c r="D160" s="39" t="s">
        <v>181</v>
      </c>
      <c r="E160" s="36">
        <v>99.90740666666666</v>
      </c>
      <c r="F160" s="12">
        <v>99.318770000000015</v>
      </c>
      <c r="G160" s="31">
        <v>99.923879999999997</v>
      </c>
      <c r="H160" s="48">
        <v>95.41</v>
      </c>
      <c r="I160" s="46">
        <v>95.175963333333314</v>
      </c>
      <c r="J160" s="2">
        <v>0.32</v>
      </c>
      <c r="K160" s="2">
        <v>239.34</v>
      </c>
      <c r="L160" s="2">
        <v>22.723333333333333</v>
      </c>
      <c r="M160" s="8">
        <v>20.12</v>
      </c>
      <c r="N160" s="12">
        <v>14.479999999999999</v>
      </c>
      <c r="O160" s="49">
        <v>11.495629999999998</v>
      </c>
      <c r="P160" s="29">
        <v>14.680146666666667</v>
      </c>
      <c r="Q160" s="50">
        <v>16.002643333333335</v>
      </c>
      <c r="R160" s="11">
        <f t="shared" si="10"/>
        <v>400.46614941666672</v>
      </c>
      <c r="S160" s="14">
        <f t="shared" si="12"/>
        <v>-214.39641320399818</v>
      </c>
    </row>
    <row r="161" spans="2:20" x14ac:dyDescent="0.2">
      <c r="B161" s="10" t="s">
        <v>206</v>
      </c>
      <c r="C161" s="10" t="s">
        <v>48</v>
      </c>
      <c r="D161" s="39" t="s">
        <v>181</v>
      </c>
      <c r="E161" s="36">
        <v>95.327896666666675</v>
      </c>
      <c r="F161" s="12">
        <v>93.74579</v>
      </c>
      <c r="G161" s="31">
        <v>95.065370000000001</v>
      </c>
      <c r="H161" s="48">
        <v>91.21</v>
      </c>
      <c r="I161" s="46">
        <v>91.503409999999988</v>
      </c>
      <c r="J161" s="2">
        <v>0.71333333333333337</v>
      </c>
      <c r="K161" s="2">
        <v>288.02</v>
      </c>
      <c r="L161" s="2">
        <v>25.8</v>
      </c>
      <c r="M161" s="8">
        <v>13.69</v>
      </c>
      <c r="N161" s="12">
        <v>11.253333333333336</v>
      </c>
      <c r="O161" s="49">
        <v>10.039680000000001</v>
      </c>
      <c r="P161" s="29">
        <v>11.887116666666666</v>
      </c>
      <c r="Q161" s="50">
        <v>12.488626666666667</v>
      </c>
      <c r="R161" s="11">
        <f t="shared" si="10"/>
        <v>312.52788233333337</v>
      </c>
      <c r="S161" s="14">
        <f t="shared" si="12"/>
        <v>-302.33468028733154</v>
      </c>
      <c r="T161" t="s">
        <v>298</v>
      </c>
    </row>
    <row r="162" spans="2:20" x14ac:dyDescent="0.2">
      <c r="B162" s="10" t="s">
        <v>225</v>
      </c>
      <c r="C162" s="10" t="s">
        <v>241</v>
      </c>
      <c r="D162" s="39" t="s">
        <v>276</v>
      </c>
      <c r="E162" s="8" t="s">
        <v>51</v>
      </c>
      <c r="F162" s="12">
        <v>98.110076666666671</v>
      </c>
      <c r="G162" s="31">
        <v>99.998000000000005</v>
      </c>
      <c r="H162" s="48">
        <v>100</v>
      </c>
      <c r="I162" s="46">
        <v>100</v>
      </c>
      <c r="J162" s="2">
        <v>0.02</v>
      </c>
      <c r="K162" s="2">
        <v>344.55</v>
      </c>
      <c r="L162" s="2">
        <v>22.136666666666667</v>
      </c>
      <c r="M162" s="8" t="s">
        <v>51</v>
      </c>
      <c r="N162" s="12">
        <v>10.63</v>
      </c>
      <c r="O162" s="49">
        <v>9.663546666666667</v>
      </c>
      <c r="P162" s="29">
        <v>12.580486666666665</v>
      </c>
      <c r="Q162" s="50">
        <v>14.814853333333334</v>
      </c>
      <c r="R162" s="11">
        <f t="shared" si="10"/>
        <v>370.74170466666669</v>
      </c>
      <c r="S162" s="14">
        <f t="shared" si="12"/>
        <v>-244.12085795399821</v>
      </c>
    </row>
    <row r="163" spans="2:20" x14ac:dyDescent="0.2">
      <c r="B163" t="s">
        <v>334</v>
      </c>
      <c r="C163" t="s">
        <v>149</v>
      </c>
      <c r="D163" s="39" t="s">
        <v>276</v>
      </c>
      <c r="E163" s="8" t="s">
        <v>51</v>
      </c>
      <c r="F163" s="7" t="s">
        <v>51</v>
      </c>
      <c r="G163" s="54" t="s">
        <v>51</v>
      </c>
      <c r="H163" s="65" t="s">
        <v>51</v>
      </c>
      <c r="I163" s="46">
        <v>99.634309999999985</v>
      </c>
      <c r="J163" s="2">
        <v>0.10333333333333333</v>
      </c>
      <c r="K163">
        <v>419.98</v>
      </c>
      <c r="L163" s="2">
        <v>20.25</v>
      </c>
      <c r="M163" s="8" t="s">
        <v>51</v>
      </c>
      <c r="N163" s="7" t="s">
        <v>51</v>
      </c>
      <c r="O163" s="54" t="s">
        <v>51</v>
      </c>
      <c r="P163" s="65" t="s">
        <v>51</v>
      </c>
      <c r="Q163" s="51">
        <v>17.39254</v>
      </c>
      <c r="R163" s="11">
        <f t="shared" si="10"/>
        <v>435.24831350000005</v>
      </c>
      <c r="S163" s="14">
        <f t="shared" si="12"/>
        <v>-179.61424912066485</v>
      </c>
    </row>
    <row r="164" spans="2:20" x14ac:dyDescent="0.2">
      <c r="B164" t="s">
        <v>283</v>
      </c>
      <c r="C164" t="s">
        <v>48</v>
      </c>
      <c r="D164" s="39" t="s">
        <v>181</v>
      </c>
      <c r="E164" s="8" t="s">
        <v>51</v>
      </c>
      <c r="F164" s="7" t="s">
        <v>51</v>
      </c>
      <c r="G164" s="54" t="s">
        <v>51</v>
      </c>
      <c r="H164" s="48">
        <v>100</v>
      </c>
      <c r="I164" s="46">
        <v>98.740259999999992</v>
      </c>
      <c r="J164" s="2">
        <v>0.13333333333333333</v>
      </c>
      <c r="K164" s="2">
        <v>536.46666666666658</v>
      </c>
      <c r="L164" s="2">
        <v>22.443333333333332</v>
      </c>
      <c r="M164" s="8" t="s">
        <v>51</v>
      </c>
      <c r="N164" s="7" t="s">
        <v>51</v>
      </c>
      <c r="O164" s="54" t="s">
        <v>51</v>
      </c>
      <c r="P164" s="43" t="s">
        <v>51</v>
      </c>
      <c r="Q164" s="50">
        <v>19.87012</v>
      </c>
      <c r="R164" s="11">
        <f t="shared" si="10"/>
        <v>497.249753</v>
      </c>
      <c r="S164" s="14">
        <f t="shared" si="12"/>
        <v>-117.6128096206649</v>
      </c>
      <c r="T164" s="22"/>
    </row>
    <row r="165" spans="2:20" x14ac:dyDescent="0.2">
      <c r="B165" s="10" t="s">
        <v>259</v>
      </c>
      <c r="C165" s="10" t="s">
        <v>170</v>
      </c>
      <c r="D165" s="39" t="s">
        <v>177</v>
      </c>
      <c r="E165" s="8" t="s">
        <v>51</v>
      </c>
      <c r="F165" s="7" t="s">
        <v>51</v>
      </c>
      <c r="G165" s="31">
        <v>99.922910000000002</v>
      </c>
      <c r="H165" s="48">
        <v>100</v>
      </c>
      <c r="I165" s="46">
        <v>96.861883333333324</v>
      </c>
      <c r="J165" s="2">
        <v>0.31333333333333335</v>
      </c>
      <c r="K165" s="2">
        <v>433.61999999999995</v>
      </c>
      <c r="L165" s="2">
        <v>22.943333333333332</v>
      </c>
      <c r="M165" s="8" t="s">
        <v>51</v>
      </c>
      <c r="N165" s="7" t="s">
        <v>51</v>
      </c>
      <c r="O165" s="49">
        <v>11.67736</v>
      </c>
      <c r="P165" s="29">
        <v>17.911650000000002</v>
      </c>
      <c r="Q165" s="50">
        <v>19.702280000000002</v>
      </c>
      <c r="R165" s="11">
        <f t="shared" si="10"/>
        <v>493.04955700000011</v>
      </c>
      <c r="S165" s="14">
        <f t="shared" si="12"/>
        <v>-121.8130056206648</v>
      </c>
    </row>
    <row r="166" spans="2:20" x14ac:dyDescent="0.2">
      <c r="B166" s="10" t="s">
        <v>226</v>
      </c>
      <c r="C166" s="10" t="s">
        <v>242</v>
      </c>
      <c r="D166" s="39" t="s">
        <v>291</v>
      </c>
      <c r="E166" s="8" t="s">
        <v>51</v>
      </c>
      <c r="F166" s="12">
        <v>98</v>
      </c>
      <c r="G166" s="31">
        <v>96.449809999999999</v>
      </c>
      <c r="H166" s="48">
        <v>97.76</v>
      </c>
      <c r="I166" s="46">
        <v>95.512866666666653</v>
      </c>
      <c r="J166" s="2">
        <v>0.21</v>
      </c>
      <c r="K166" s="2">
        <v>390.12000000000006</v>
      </c>
      <c r="L166" s="2">
        <v>24.166666666666668</v>
      </c>
      <c r="M166" s="13" t="s">
        <v>51</v>
      </c>
      <c r="N166" s="12">
        <v>14.600000000000001</v>
      </c>
      <c r="O166" s="49">
        <v>15.520569999999999</v>
      </c>
      <c r="P166" s="29">
        <v>17.291843333333333</v>
      </c>
      <c r="Q166" s="50">
        <v>18.850813333333335</v>
      </c>
      <c r="R166" s="11">
        <f t="shared" si="10"/>
        <v>471.74160366666678</v>
      </c>
      <c r="S166" s="14">
        <f t="shared" si="12"/>
        <v>-143.12095895399813</v>
      </c>
      <c r="T166" t="s">
        <v>382</v>
      </c>
    </row>
    <row r="167" spans="2:20" x14ac:dyDescent="0.2">
      <c r="B167" t="s">
        <v>335</v>
      </c>
      <c r="C167" t="s">
        <v>11</v>
      </c>
      <c r="D167" s="39" t="s">
        <v>175</v>
      </c>
      <c r="E167" s="8" t="s">
        <v>51</v>
      </c>
      <c r="F167" s="7" t="s">
        <v>51</v>
      </c>
      <c r="G167" s="54" t="s">
        <v>51</v>
      </c>
      <c r="H167" s="65" t="s">
        <v>51</v>
      </c>
      <c r="I167" s="46">
        <v>98.962379999999996</v>
      </c>
      <c r="J167" s="2">
        <v>1.3266666666666664</v>
      </c>
      <c r="K167">
        <v>527.20000000000005</v>
      </c>
      <c r="L167" s="2">
        <v>23.17</v>
      </c>
      <c r="M167" s="8" t="s">
        <v>51</v>
      </c>
      <c r="N167" s="7" t="s">
        <v>51</v>
      </c>
      <c r="O167" s="54" t="s">
        <v>51</v>
      </c>
      <c r="P167" s="65" t="s">
        <v>51</v>
      </c>
      <c r="Q167" s="51">
        <v>21.182633333333332</v>
      </c>
      <c r="R167" s="11">
        <f t="shared" si="10"/>
        <v>530.09539916666665</v>
      </c>
      <c r="S167" s="14">
        <f t="shared" si="12"/>
        <v>-84.767163453998251</v>
      </c>
    </row>
    <row r="168" spans="2:20" x14ac:dyDescent="0.2">
      <c r="B168" s="10" t="s">
        <v>227</v>
      </c>
      <c r="C168" s="10" t="s">
        <v>168</v>
      </c>
      <c r="D168" s="39" t="s">
        <v>294</v>
      </c>
      <c r="E168" s="36">
        <v>100</v>
      </c>
      <c r="F168" s="12">
        <v>99.068693333333329</v>
      </c>
      <c r="G168" s="31">
        <v>94.854039999999998</v>
      </c>
      <c r="H168" s="48">
        <v>92.05</v>
      </c>
      <c r="I168" s="46">
        <v>98.152419999999992</v>
      </c>
      <c r="J168" s="2">
        <v>0.52666666666666673</v>
      </c>
      <c r="K168" s="2">
        <v>331.65</v>
      </c>
      <c r="L168" s="2">
        <v>25.506666666666668</v>
      </c>
      <c r="M168" s="8">
        <v>12.96</v>
      </c>
      <c r="N168" s="12">
        <v>10.676666666666668</v>
      </c>
      <c r="O168" s="49">
        <v>9.2657300000000014</v>
      </c>
      <c r="P168" s="29">
        <v>12.367606666666667</v>
      </c>
      <c r="Q168" s="50">
        <v>13.804616666666666</v>
      </c>
      <c r="R168" s="11">
        <f t="shared" si="10"/>
        <v>345.46053208333331</v>
      </c>
      <c r="S168" s="14">
        <f t="shared" si="12"/>
        <v>-269.4020305373316</v>
      </c>
    </row>
    <row r="169" spans="2:20" x14ac:dyDescent="0.2">
      <c r="B169" t="s">
        <v>336</v>
      </c>
      <c r="C169" t="s">
        <v>277</v>
      </c>
      <c r="D169" s="39" t="s">
        <v>291</v>
      </c>
      <c r="E169" s="8" t="s">
        <v>51</v>
      </c>
      <c r="F169" s="7" t="s">
        <v>51</v>
      </c>
      <c r="G169" s="54" t="s">
        <v>51</v>
      </c>
      <c r="H169" s="65" t="s">
        <v>51</v>
      </c>
      <c r="I169" s="46">
        <v>99.200890000000001</v>
      </c>
      <c r="J169" s="2">
        <v>0.35666666666666669</v>
      </c>
      <c r="K169">
        <v>220.74</v>
      </c>
      <c r="L169" s="2">
        <v>21.024999999999999</v>
      </c>
      <c r="M169" s="8" t="s">
        <v>51</v>
      </c>
      <c r="N169" s="7" t="s">
        <v>51</v>
      </c>
      <c r="O169" s="54" t="s">
        <v>51</v>
      </c>
      <c r="P169" s="65" t="s">
        <v>51</v>
      </c>
      <c r="Q169" s="51">
        <v>17.618210000000001</v>
      </c>
      <c r="R169" s="11">
        <f t="shared" si="10"/>
        <v>440.89570525000005</v>
      </c>
      <c r="S169" s="14">
        <f t="shared" si="12"/>
        <v>-173.96685737066485</v>
      </c>
    </row>
    <row r="170" spans="2:20" x14ac:dyDescent="0.2">
      <c r="B170" t="s">
        <v>284</v>
      </c>
      <c r="C170" t="s">
        <v>171</v>
      </c>
      <c r="D170" s="39" t="s">
        <v>180</v>
      </c>
      <c r="E170" s="8" t="s">
        <v>51</v>
      </c>
      <c r="F170" s="7" t="s">
        <v>51</v>
      </c>
      <c r="G170" s="54" t="s">
        <v>51</v>
      </c>
      <c r="H170" s="48">
        <v>100</v>
      </c>
      <c r="I170" s="46">
        <v>99.470903333333339</v>
      </c>
      <c r="J170" s="2">
        <v>0.37333333333333335</v>
      </c>
      <c r="K170" s="2">
        <v>364.32666666666665</v>
      </c>
      <c r="L170" s="2">
        <v>22.653333333333332</v>
      </c>
      <c r="M170" s="8" t="s">
        <v>51</v>
      </c>
      <c r="N170" s="7" t="s">
        <v>51</v>
      </c>
      <c r="O170" s="54" t="s">
        <v>51</v>
      </c>
      <c r="P170" s="43" t="s">
        <v>51</v>
      </c>
      <c r="Q170" s="50">
        <v>18.750993333333334</v>
      </c>
      <c r="R170" s="11">
        <f t="shared" si="10"/>
        <v>469.24360816666672</v>
      </c>
      <c r="S170" s="14">
        <f t="shared" si="12"/>
        <v>-145.61895445399819</v>
      </c>
      <c r="T170" s="22"/>
    </row>
    <row r="171" spans="2:20" x14ac:dyDescent="0.2">
      <c r="B171" s="10" t="s">
        <v>228</v>
      </c>
      <c r="C171" s="10" t="s">
        <v>168</v>
      </c>
      <c r="D171" s="39" t="s">
        <v>294</v>
      </c>
      <c r="E171" s="8" t="s">
        <v>51</v>
      </c>
      <c r="F171" s="12">
        <v>100</v>
      </c>
      <c r="G171" s="31">
        <v>99.422330000000002</v>
      </c>
      <c r="H171" s="48">
        <v>99.78</v>
      </c>
      <c r="I171" s="46">
        <v>99.338783333333325</v>
      </c>
      <c r="J171" s="2">
        <v>-0.26666666666666666</v>
      </c>
      <c r="K171" s="2">
        <v>430.69333333333333</v>
      </c>
      <c r="L171" s="2">
        <v>20.276666666666667</v>
      </c>
      <c r="M171" s="13" t="s">
        <v>51</v>
      </c>
      <c r="N171" s="12">
        <v>21.026666666666667</v>
      </c>
      <c r="O171" s="49">
        <v>15.209563333333334</v>
      </c>
      <c r="P171" s="29">
        <v>28.918446666666664</v>
      </c>
      <c r="Q171" s="50">
        <v>35.62444</v>
      </c>
      <c r="R171" s="11">
        <f t="shared" si="10"/>
        <v>891.50161100000014</v>
      </c>
      <c r="S171" s="15">
        <f t="shared" si="12"/>
        <v>276.63904837933524</v>
      </c>
      <c r="T171" t="s">
        <v>305</v>
      </c>
    </row>
    <row r="172" spans="2:20" x14ac:dyDescent="0.2">
      <c r="B172" s="10" t="s">
        <v>249</v>
      </c>
      <c r="C172" s="10" t="s">
        <v>31</v>
      </c>
      <c r="D172" s="39" t="s">
        <v>180</v>
      </c>
      <c r="E172" s="8" t="s">
        <v>51</v>
      </c>
      <c r="F172" s="7" t="s">
        <v>51</v>
      </c>
      <c r="G172" s="31">
        <v>100</v>
      </c>
      <c r="H172" s="48">
        <v>100</v>
      </c>
      <c r="I172" s="46">
        <v>98.603396666666683</v>
      </c>
      <c r="J172" s="2">
        <v>0.35333333333333333</v>
      </c>
      <c r="K172" s="2">
        <v>470.50666666666666</v>
      </c>
      <c r="L172" s="2">
        <v>22.303333333333335</v>
      </c>
      <c r="M172" s="8" t="s">
        <v>51</v>
      </c>
      <c r="N172" s="7" t="s">
        <v>51</v>
      </c>
      <c r="O172" s="49" t="s">
        <v>51</v>
      </c>
      <c r="P172" s="29" t="s">
        <v>51</v>
      </c>
      <c r="Q172" s="50">
        <v>16.75</v>
      </c>
      <c r="R172" s="11">
        <f t="shared" si="10"/>
        <v>419.16874999999999</v>
      </c>
      <c r="S172" s="14">
        <f t="shared" si="12"/>
        <v>-195.69381262066491</v>
      </c>
      <c r="T172" t="s">
        <v>274</v>
      </c>
    </row>
    <row r="173" spans="2:20" x14ac:dyDescent="0.2">
      <c r="B173" s="10" t="s">
        <v>229</v>
      </c>
      <c r="C173" s="10" t="s">
        <v>243</v>
      </c>
      <c r="D173" s="39" t="s">
        <v>292</v>
      </c>
      <c r="E173" s="8" t="s">
        <v>51</v>
      </c>
      <c r="F173" s="12">
        <v>100</v>
      </c>
      <c r="G173" s="31">
        <v>99.764229999999998</v>
      </c>
      <c r="H173" s="48">
        <v>100</v>
      </c>
      <c r="I173" s="46">
        <v>100</v>
      </c>
      <c r="J173" s="2">
        <v>-3.6666666666666674E-2</v>
      </c>
      <c r="K173" s="2">
        <v>424.31666666666666</v>
      </c>
      <c r="L173" s="2">
        <v>23.930000000000003</v>
      </c>
      <c r="M173" s="13" t="s">
        <v>51</v>
      </c>
      <c r="N173" s="12">
        <v>12.52</v>
      </c>
      <c r="O173" s="49">
        <v>13.096909999999998</v>
      </c>
      <c r="P173" s="29">
        <v>17.517009999999999</v>
      </c>
      <c r="Q173" s="50">
        <v>19.468676666666667</v>
      </c>
      <c r="R173" s="11">
        <f t="shared" si="10"/>
        <v>487.20363358333339</v>
      </c>
      <c r="S173" s="14">
        <f t="shared" ref="S173:S180" si="13">R173-R$181</f>
        <v>-127.65892903733152</v>
      </c>
    </row>
    <row r="174" spans="2:20" x14ac:dyDescent="0.2">
      <c r="B174" t="s">
        <v>260</v>
      </c>
      <c r="C174" t="s">
        <v>277</v>
      </c>
      <c r="D174" s="39" t="s">
        <v>291</v>
      </c>
      <c r="E174" s="8" t="s">
        <v>51</v>
      </c>
      <c r="F174" s="7" t="s">
        <v>51</v>
      </c>
      <c r="G174" s="54" t="s">
        <v>51</v>
      </c>
      <c r="H174" s="48">
        <v>100</v>
      </c>
      <c r="I174" s="46">
        <v>100</v>
      </c>
      <c r="J174" s="2">
        <v>0.73999999999999988</v>
      </c>
      <c r="K174" s="2">
        <v>710.18666666666661</v>
      </c>
      <c r="L174" s="2">
        <v>25.896666666666665</v>
      </c>
      <c r="M174" s="8" t="s">
        <v>51</v>
      </c>
      <c r="N174" s="7" t="s">
        <v>51</v>
      </c>
      <c r="O174" s="54" t="s">
        <v>51</v>
      </c>
      <c r="P174" s="43">
        <v>22.355520000000002</v>
      </c>
      <c r="Q174" s="50">
        <v>23.42197333333333</v>
      </c>
      <c r="R174" s="11">
        <f t="shared" si="10"/>
        <v>586.13488266666661</v>
      </c>
      <c r="S174" s="14">
        <f t="shared" si="13"/>
        <v>-28.72767995399829</v>
      </c>
    </row>
    <row r="175" spans="2:20" x14ac:dyDescent="0.2">
      <c r="B175" t="s">
        <v>285</v>
      </c>
      <c r="C175" s="10" t="s">
        <v>242</v>
      </c>
      <c r="D175" s="39" t="s">
        <v>291</v>
      </c>
      <c r="E175" s="8" t="s">
        <v>51</v>
      </c>
      <c r="F175" s="7" t="s">
        <v>51</v>
      </c>
      <c r="G175" s="31">
        <v>100</v>
      </c>
      <c r="H175" s="48">
        <v>100</v>
      </c>
      <c r="I175" s="46">
        <v>100</v>
      </c>
      <c r="J175" s="2">
        <v>0.15666666666666668</v>
      </c>
      <c r="K175" s="2">
        <v>349.8533333333333</v>
      </c>
      <c r="L175" s="2">
        <v>21.253333333333334</v>
      </c>
      <c r="M175" s="8" t="s">
        <v>51</v>
      </c>
      <c r="N175" s="7" t="s">
        <v>51</v>
      </c>
      <c r="O175" s="49">
        <v>18.78</v>
      </c>
      <c r="P175" s="29">
        <v>14</v>
      </c>
      <c r="Q175" s="50">
        <v>13.939310000000001</v>
      </c>
      <c r="R175" s="11">
        <f t="shared" si="10"/>
        <v>348.83123275000008</v>
      </c>
      <c r="S175" s="14">
        <f t="shared" si="13"/>
        <v>-266.03132987066482</v>
      </c>
      <c r="T175" t="s">
        <v>273</v>
      </c>
    </row>
    <row r="176" spans="2:20" x14ac:dyDescent="0.2">
      <c r="B176" t="s">
        <v>337</v>
      </c>
      <c r="C176" t="s">
        <v>11</v>
      </c>
      <c r="D176" s="39" t="s">
        <v>177</v>
      </c>
      <c r="E176" s="8" t="s">
        <v>51</v>
      </c>
      <c r="F176" s="7" t="s">
        <v>51</v>
      </c>
      <c r="G176" s="54" t="s">
        <v>51</v>
      </c>
      <c r="H176" s="65" t="s">
        <v>51</v>
      </c>
      <c r="I176" s="46">
        <v>99.9</v>
      </c>
      <c r="J176" s="2">
        <v>-0.14000000000000001</v>
      </c>
      <c r="K176">
        <v>240.93</v>
      </c>
      <c r="L176" s="2">
        <v>25.453333333333333</v>
      </c>
      <c r="M176" s="8" t="s">
        <v>51</v>
      </c>
      <c r="N176" s="7" t="s">
        <v>51</v>
      </c>
      <c r="O176" s="54" t="s">
        <v>51</v>
      </c>
      <c r="P176" s="65" t="s">
        <v>51</v>
      </c>
      <c r="Q176" s="51">
        <v>14.626129999999998</v>
      </c>
      <c r="R176" s="11">
        <f t="shared" si="10"/>
        <v>366.01890324999999</v>
      </c>
      <c r="S176" s="14">
        <f t="shared" si="13"/>
        <v>-248.84365937066491</v>
      </c>
    </row>
    <row r="177" spans="2:20" x14ac:dyDescent="0.2">
      <c r="B177" s="10" t="s">
        <v>255</v>
      </c>
      <c r="C177" s="10" t="s">
        <v>256</v>
      </c>
      <c r="D177" s="39" t="s">
        <v>177</v>
      </c>
      <c r="E177" s="8" t="s">
        <v>51</v>
      </c>
      <c r="F177" s="7" t="s">
        <v>51</v>
      </c>
      <c r="G177" s="31">
        <v>95.515519999999995</v>
      </c>
      <c r="H177" s="48">
        <v>98.99</v>
      </c>
      <c r="I177" s="46">
        <v>98.80776666666668</v>
      </c>
      <c r="J177" s="2">
        <v>-0.11333333333333333</v>
      </c>
      <c r="K177" s="2">
        <v>465.70333333333338</v>
      </c>
      <c r="L177" s="2">
        <v>26.93333333333333</v>
      </c>
      <c r="M177" s="8" t="s">
        <v>51</v>
      </c>
      <c r="N177" s="7" t="s">
        <v>51</v>
      </c>
      <c r="O177" s="49">
        <v>16.453849999999999</v>
      </c>
      <c r="P177" s="29">
        <v>24.034323333333333</v>
      </c>
      <c r="Q177" s="50">
        <v>26.979453333333336</v>
      </c>
      <c r="R177" s="11">
        <f t="shared" si="10"/>
        <v>675.16081966666684</v>
      </c>
      <c r="S177" s="15">
        <f t="shared" si="13"/>
        <v>60.298257046001936</v>
      </c>
    </row>
    <row r="178" spans="2:20" x14ac:dyDescent="0.2">
      <c r="B178" t="s">
        <v>286</v>
      </c>
      <c r="C178" t="s">
        <v>5</v>
      </c>
      <c r="D178" s="39" t="s">
        <v>293</v>
      </c>
      <c r="E178" s="8" t="s">
        <v>51</v>
      </c>
      <c r="F178" s="7" t="s">
        <v>51</v>
      </c>
      <c r="G178" s="54" t="s">
        <v>51</v>
      </c>
      <c r="H178" s="48">
        <v>93.94</v>
      </c>
      <c r="I178" s="46">
        <v>96.55073666666668</v>
      </c>
      <c r="J178" s="2">
        <v>0.52666666666666673</v>
      </c>
      <c r="K178" s="2">
        <v>582.77333333333343</v>
      </c>
      <c r="L178" s="2">
        <v>23.316666666666666</v>
      </c>
      <c r="M178" s="8" t="s">
        <v>51</v>
      </c>
      <c r="N178" s="7" t="s">
        <v>51</v>
      </c>
      <c r="O178" s="54" t="s">
        <v>51</v>
      </c>
      <c r="P178" s="43" t="s">
        <v>51</v>
      </c>
      <c r="Q178" s="50">
        <v>15.3</v>
      </c>
      <c r="R178" s="11">
        <f t="shared" si="10"/>
        <v>382.88250000000005</v>
      </c>
      <c r="S178" s="14">
        <f t="shared" si="13"/>
        <v>-231.98006262066485</v>
      </c>
    </row>
    <row r="179" spans="2:20" x14ac:dyDescent="0.2">
      <c r="B179" s="10" t="s">
        <v>210</v>
      </c>
      <c r="C179" s="10" t="s">
        <v>44</v>
      </c>
      <c r="D179" s="39" t="s">
        <v>182</v>
      </c>
      <c r="E179" s="36">
        <v>96.080813333333325</v>
      </c>
      <c r="F179" s="12">
        <v>97.611373333333333</v>
      </c>
      <c r="G179" s="31">
        <v>98.020309999999995</v>
      </c>
      <c r="H179" s="48">
        <v>97.49</v>
      </c>
      <c r="I179" s="46">
        <v>96.987956666666676</v>
      </c>
      <c r="J179" s="2">
        <v>0.14666666666666667</v>
      </c>
      <c r="K179" s="10">
        <v>471</v>
      </c>
      <c r="L179" s="2">
        <v>24.963333333333335</v>
      </c>
      <c r="M179" s="8">
        <v>21.55</v>
      </c>
      <c r="N179" s="12">
        <v>18.343333333333334</v>
      </c>
      <c r="O179" s="49">
        <v>15.783886666666668</v>
      </c>
      <c r="P179" s="29">
        <v>18.13128</v>
      </c>
      <c r="Q179" s="50">
        <v>22.190770000000001</v>
      </c>
      <c r="R179" s="11">
        <f t="shared" si="10"/>
        <v>555.32401925000011</v>
      </c>
      <c r="S179" s="14">
        <f t="shared" si="13"/>
        <v>-59.538543370664797</v>
      </c>
    </row>
    <row r="180" spans="2:20" x14ac:dyDescent="0.2">
      <c r="B180" s="10" t="s">
        <v>211</v>
      </c>
      <c r="C180" s="10" t="s">
        <v>40</v>
      </c>
      <c r="D180" s="39" t="s">
        <v>182</v>
      </c>
      <c r="E180" s="36">
        <v>100</v>
      </c>
      <c r="F180" s="12">
        <v>99.531966666666676</v>
      </c>
      <c r="G180" s="31">
        <v>99.831000000000003</v>
      </c>
      <c r="H180" s="48">
        <v>99.79</v>
      </c>
      <c r="I180" s="46">
        <v>99.734289999999987</v>
      </c>
      <c r="J180" s="2">
        <v>0.32</v>
      </c>
      <c r="K180" s="52">
        <v>414.66666666666669</v>
      </c>
      <c r="L180" s="2">
        <v>19.186666666666667</v>
      </c>
      <c r="M180" s="8">
        <v>18.190000000000001</v>
      </c>
      <c r="N180" s="12">
        <v>14.020000000000001</v>
      </c>
      <c r="O180" s="49">
        <v>14.088186666666667</v>
      </c>
      <c r="P180" s="29">
        <v>16.845370000000003</v>
      </c>
      <c r="Q180" s="50">
        <v>18.465306666666667</v>
      </c>
      <c r="R180" s="11">
        <f t="shared" si="10"/>
        <v>462.09429933333342</v>
      </c>
      <c r="S180" s="14">
        <f t="shared" si="13"/>
        <v>-152.76826328733148</v>
      </c>
    </row>
    <row r="181" spans="2:20" x14ac:dyDescent="0.2">
      <c r="B181" s="3" t="s">
        <v>269</v>
      </c>
      <c r="D181" s="25"/>
      <c r="E181" s="26">
        <v>97.069218025640993</v>
      </c>
      <c r="F181" s="26">
        <v>94.774859207459244</v>
      </c>
      <c r="G181" s="26">
        <f>SUM(G2:G180)/156</f>
        <v>96.733538141025619</v>
      </c>
      <c r="H181" s="26">
        <f>SUM(H2:H180)/169</f>
        <v>95.272721893491152</v>
      </c>
      <c r="I181" s="26">
        <f>SUM(I2:I180)/178</f>
        <v>95.752504569288405</v>
      </c>
      <c r="J181" s="26">
        <f>SUM(J2:J180)/178</f>
        <v>0.50742509363295885</v>
      </c>
      <c r="K181" s="26">
        <f>SUM(K2:K180)/171</f>
        <v>651.35423976608138</v>
      </c>
      <c r="L181" s="26">
        <f>SUM(L2:L180)/177</f>
        <v>23.43140301318267</v>
      </c>
      <c r="M181" s="26">
        <v>27.220390624999997</v>
      </c>
      <c r="N181" s="26">
        <v>20.695273809523815</v>
      </c>
      <c r="O181" s="26">
        <f>SUM(O2:O180)/155</f>
        <v>18.631772698924721</v>
      </c>
      <c r="P181" s="26">
        <f>SUM(P2:P180)/158</f>
        <v>23.030844356540094</v>
      </c>
      <c r="Q181" s="26">
        <f>SUM(Q2:Q180)/174</f>
        <v>24.428726063218384</v>
      </c>
      <c r="R181" s="27">
        <f>SUM(R2:R180)/173</f>
        <v>614.8625626206649</v>
      </c>
      <c r="S181" s="27"/>
    </row>
    <row r="182" spans="2:20" x14ac:dyDescent="0.2">
      <c r="E182" s="40"/>
      <c r="F182" s="40"/>
      <c r="G182" s="40"/>
      <c r="H182" s="40"/>
      <c r="I182" s="44"/>
      <c r="M182" s="41"/>
      <c r="N182" s="41"/>
      <c r="O182" s="41"/>
      <c r="P182" s="41"/>
      <c r="Q182" s="45"/>
    </row>
    <row r="183" spans="2:20" x14ac:dyDescent="0.2">
      <c r="F183"/>
      <c r="T183" s="1" t="s">
        <v>173</v>
      </c>
    </row>
    <row r="184" spans="2:20" x14ac:dyDescent="0.2">
      <c r="F184"/>
      <c r="T184" t="s">
        <v>275</v>
      </c>
    </row>
    <row r="185" spans="2:20" x14ac:dyDescent="0.2">
      <c r="F185"/>
    </row>
    <row r="186" spans="2:20" x14ac:dyDescent="0.2">
      <c r="F186"/>
    </row>
    <row r="187" spans="2:20" x14ac:dyDescent="0.2">
      <c r="F187"/>
    </row>
    <row r="188" spans="2:20" x14ac:dyDescent="0.2">
      <c r="F188"/>
    </row>
    <row r="189" spans="2:20" x14ac:dyDescent="0.2">
      <c r="F189"/>
    </row>
    <row r="190" spans="2:20" x14ac:dyDescent="0.2">
      <c r="F190"/>
    </row>
    <row r="191" spans="2:20" x14ac:dyDescent="0.2">
      <c r="F191"/>
    </row>
    <row r="192" spans="2:20" x14ac:dyDescent="0.2">
      <c r="F192"/>
    </row>
    <row r="193" spans="6:6" x14ac:dyDescent="0.2">
      <c r="F193"/>
    </row>
    <row r="194" spans="6:6" x14ac:dyDescent="0.2">
      <c r="F194"/>
    </row>
    <row r="195" spans="6:6" x14ac:dyDescent="0.2">
      <c r="F195"/>
    </row>
    <row r="196" spans="6:6" x14ac:dyDescent="0.2">
      <c r="F196"/>
    </row>
    <row r="197" spans="6:6" x14ac:dyDescent="0.2">
      <c r="F197"/>
    </row>
    <row r="198" spans="6:6" x14ac:dyDescent="0.2">
      <c r="F198"/>
    </row>
    <row r="199" spans="6:6" x14ac:dyDescent="0.2">
      <c r="F199"/>
    </row>
    <row r="200" spans="6:6" x14ac:dyDescent="0.2">
      <c r="F200"/>
    </row>
    <row r="201" spans="6:6" x14ac:dyDescent="0.2">
      <c r="F201"/>
    </row>
    <row r="202" spans="6:6" x14ac:dyDescent="0.2">
      <c r="F202"/>
    </row>
    <row r="203" spans="6:6" x14ac:dyDescent="0.2">
      <c r="F203"/>
    </row>
    <row r="204" spans="6:6" x14ac:dyDescent="0.2">
      <c r="F204"/>
    </row>
    <row r="205" spans="6:6" x14ac:dyDescent="0.2">
      <c r="F205"/>
    </row>
    <row r="206" spans="6:6" x14ac:dyDescent="0.2">
      <c r="F206"/>
    </row>
    <row r="207" spans="6:6" x14ac:dyDescent="0.2">
      <c r="F207"/>
    </row>
    <row r="208" spans="6:6" x14ac:dyDescent="0.2">
      <c r="F208"/>
    </row>
    <row r="209" spans="6:6" x14ac:dyDescent="0.2">
      <c r="F209"/>
    </row>
    <row r="210" spans="6:6" x14ac:dyDescent="0.2">
      <c r="F210"/>
    </row>
    <row r="211" spans="6:6" x14ac:dyDescent="0.2">
      <c r="F211"/>
    </row>
    <row r="212" spans="6:6" x14ac:dyDescent="0.2">
      <c r="F212"/>
    </row>
    <row r="213" spans="6:6" x14ac:dyDescent="0.2">
      <c r="F213"/>
    </row>
    <row r="214" spans="6:6" x14ac:dyDescent="0.2">
      <c r="F214"/>
    </row>
    <row r="215" spans="6:6" x14ac:dyDescent="0.2">
      <c r="F215"/>
    </row>
    <row r="216" spans="6:6" x14ac:dyDescent="0.2">
      <c r="F216"/>
    </row>
    <row r="217" spans="6:6" x14ac:dyDescent="0.2">
      <c r="F217"/>
    </row>
    <row r="218" spans="6:6" x14ac:dyDescent="0.2">
      <c r="F218"/>
    </row>
    <row r="219" spans="6:6" x14ac:dyDescent="0.2">
      <c r="F219"/>
    </row>
    <row r="220" spans="6:6" x14ac:dyDescent="0.2">
      <c r="F220"/>
    </row>
    <row r="221" spans="6:6" x14ac:dyDescent="0.2">
      <c r="F221"/>
    </row>
    <row r="222" spans="6:6" x14ac:dyDescent="0.2">
      <c r="F222"/>
    </row>
    <row r="223" spans="6:6" x14ac:dyDescent="0.2">
      <c r="F223"/>
    </row>
    <row r="224" spans="6:6" x14ac:dyDescent="0.2">
      <c r="F224"/>
    </row>
    <row r="225" spans="6:6" x14ac:dyDescent="0.2">
      <c r="F225"/>
    </row>
    <row r="226" spans="6:6" x14ac:dyDescent="0.2">
      <c r="F226"/>
    </row>
    <row r="227" spans="6:6" x14ac:dyDescent="0.2">
      <c r="F227"/>
    </row>
    <row r="228" spans="6:6" x14ac:dyDescent="0.2">
      <c r="F228"/>
    </row>
    <row r="229" spans="6:6" x14ac:dyDescent="0.2">
      <c r="F229"/>
    </row>
    <row r="230" spans="6:6" x14ac:dyDescent="0.2">
      <c r="F230"/>
    </row>
    <row r="231" spans="6:6" x14ac:dyDescent="0.2">
      <c r="F231"/>
    </row>
    <row r="232" spans="6:6" x14ac:dyDescent="0.2">
      <c r="F232"/>
    </row>
    <row r="233" spans="6:6" x14ac:dyDescent="0.2">
      <c r="F233"/>
    </row>
    <row r="234" spans="6:6" x14ac:dyDescent="0.2">
      <c r="F234"/>
    </row>
    <row r="235" spans="6:6" x14ac:dyDescent="0.2">
      <c r="F235"/>
    </row>
    <row r="236" spans="6:6" x14ac:dyDescent="0.2">
      <c r="F236"/>
    </row>
    <row r="237" spans="6:6" x14ac:dyDescent="0.2">
      <c r="F237"/>
    </row>
    <row r="238" spans="6:6" x14ac:dyDescent="0.2">
      <c r="F238"/>
    </row>
    <row r="239" spans="6:6" x14ac:dyDescent="0.2">
      <c r="F239"/>
    </row>
    <row r="240" spans="6:6" x14ac:dyDescent="0.2">
      <c r="F240"/>
    </row>
    <row r="241" spans="6:6" x14ac:dyDescent="0.2">
      <c r="F241"/>
    </row>
    <row r="242" spans="6:6" x14ac:dyDescent="0.2">
      <c r="F242"/>
    </row>
    <row r="243" spans="6:6" x14ac:dyDescent="0.2">
      <c r="F243"/>
    </row>
    <row r="244" spans="6:6" x14ac:dyDescent="0.2">
      <c r="F244"/>
    </row>
    <row r="245" spans="6:6" x14ac:dyDescent="0.2">
      <c r="F245"/>
    </row>
    <row r="246" spans="6:6" x14ac:dyDescent="0.2">
      <c r="F246"/>
    </row>
    <row r="247" spans="6:6" x14ac:dyDescent="0.2">
      <c r="F247"/>
    </row>
    <row r="248" spans="6:6" x14ac:dyDescent="0.2">
      <c r="F248"/>
    </row>
    <row r="249" spans="6:6" x14ac:dyDescent="0.2">
      <c r="F249"/>
    </row>
    <row r="250" spans="6:6" x14ac:dyDescent="0.2">
      <c r="F250"/>
    </row>
    <row r="251" spans="6:6" x14ac:dyDescent="0.2">
      <c r="F251"/>
    </row>
    <row r="252" spans="6:6" x14ac:dyDescent="0.2">
      <c r="F252"/>
    </row>
    <row r="253" spans="6:6" x14ac:dyDescent="0.2">
      <c r="F253"/>
    </row>
    <row r="254" spans="6:6" x14ac:dyDescent="0.2">
      <c r="F254"/>
    </row>
    <row r="255" spans="6:6" x14ac:dyDescent="0.2">
      <c r="F255"/>
    </row>
    <row r="256" spans="6:6" x14ac:dyDescent="0.2">
      <c r="F256"/>
    </row>
    <row r="257" spans="6:6" x14ac:dyDescent="0.2">
      <c r="F257"/>
    </row>
    <row r="258" spans="6:6" x14ac:dyDescent="0.2">
      <c r="F258"/>
    </row>
    <row r="259" spans="6:6" x14ac:dyDescent="0.2">
      <c r="F259"/>
    </row>
    <row r="260" spans="6:6" x14ac:dyDescent="0.2">
      <c r="F260"/>
    </row>
    <row r="261" spans="6:6" x14ac:dyDescent="0.2">
      <c r="F261"/>
    </row>
    <row r="262" spans="6:6" x14ac:dyDescent="0.2">
      <c r="F262"/>
    </row>
    <row r="263" spans="6:6" x14ac:dyDescent="0.2">
      <c r="F263"/>
    </row>
    <row r="264" spans="6:6" x14ac:dyDescent="0.2">
      <c r="F264"/>
    </row>
    <row r="265" spans="6:6" x14ac:dyDescent="0.2">
      <c r="F265"/>
    </row>
    <row r="266" spans="6:6" x14ac:dyDescent="0.2">
      <c r="F266"/>
    </row>
    <row r="267" spans="6:6" x14ac:dyDescent="0.2">
      <c r="F267"/>
    </row>
    <row r="268" spans="6:6" x14ac:dyDescent="0.2">
      <c r="F268"/>
    </row>
    <row r="269" spans="6:6" x14ac:dyDescent="0.2">
      <c r="F269"/>
    </row>
    <row r="270" spans="6:6" x14ac:dyDescent="0.2">
      <c r="F270"/>
    </row>
    <row r="271" spans="6:6" x14ac:dyDescent="0.2">
      <c r="F271"/>
    </row>
    <row r="272" spans="6:6" x14ac:dyDescent="0.2">
      <c r="F272"/>
    </row>
    <row r="273" spans="6:6" x14ac:dyDescent="0.2">
      <c r="F273"/>
    </row>
    <row r="274" spans="6:6" x14ac:dyDescent="0.2">
      <c r="F274"/>
    </row>
    <row r="275" spans="6:6" x14ac:dyDescent="0.2">
      <c r="F275"/>
    </row>
    <row r="276" spans="6:6" x14ac:dyDescent="0.2">
      <c r="F276"/>
    </row>
    <row r="277" spans="6:6" x14ac:dyDescent="0.2">
      <c r="F277"/>
    </row>
    <row r="278" spans="6:6" x14ac:dyDescent="0.2">
      <c r="F278"/>
    </row>
    <row r="279" spans="6:6" x14ac:dyDescent="0.2">
      <c r="F279"/>
    </row>
    <row r="280" spans="6:6" x14ac:dyDescent="0.2">
      <c r="F280"/>
    </row>
    <row r="281" spans="6:6" x14ac:dyDescent="0.2">
      <c r="F281"/>
    </row>
    <row r="282" spans="6:6" x14ac:dyDescent="0.2">
      <c r="F282"/>
    </row>
    <row r="283" spans="6:6" x14ac:dyDescent="0.2">
      <c r="F283"/>
    </row>
    <row r="284" spans="6:6" x14ac:dyDescent="0.2">
      <c r="F284"/>
    </row>
    <row r="285" spans="6:6" x14ac:dyDescent="0.2">
      <c r="F285"/>
    </row>
    <row r="286" spans="6:6" x14ac:dyDescent="0.2">
      <c r="F286"/>
    </row>
    <row r="287" spans="6:6" x14ac:dyDescent="0.2">
      <c r="F287"/>
    </row>
    <row r="288" spans="6:6" x14ac:dyDescent="0.2">
      <c r="F288"/>
    </row>
    <row r="289" spans="6:6" x14ac:dyDescent="0.2">
      <c r="F289"/>
    </row>
    <row r="290" spans="6:6" x14ac:dyDescent="0.2">
      <c r="F290"/>
    </row>
    <row r="291" spans="6:6" x14ac:dyDescent="0.2">
      <c r="F291"/>
    </row>
    <row r="292" spans="6:6" x14ac:dyDescent="0.2">
      <c r="F292"/>
    </row>
    <row r="293" spans="6:6" x14ac:dyDescent="0.2">
      <c r="F293"/>
    </row>
    <row r="294" spans="6:6" x14ac:dyDescent="0.2">
      <c r="F294"/>
    </row>
    <row r="295" spans="6:6" x14ac:dyDescent="0.2">
      <c r="F295"/>
    </row>
    <row r="296" spans="6:6" x14ac:dyDescent="0.2">
      <c r="F296"/>
    </row>
    <row r="297" spans="6:6" x14ac:dyDescent="0.2">
      <c r="F297"/>
    </row>
    <row r="298" spans="6:6" x14ac:dyDescent="0.2">
      <c r="F298"/>
    </row>
    <row r="299" spans="6:6" x14ac:dyDescent="0.2">
      <c r="F299"/>
    </row>
    <row r="300" spans="6:6" x14ac:dyDescent="0.2">
      <c r="F300"/>
    </row>
    <row r="301" spans="6:6" x14ac:dyDescent="0.2">
      <c r="F301"/>
    </row>
    <row r="302" spans="6:6" x14ac:dyDescent="0.2">
      <c r="F302"/>
    </row>
    <row r="303" spans="6:6" x14ac:dyDescent="0.2">
      <c r="F303"/>
    </row>
    <row r="304" spans="6:6" x14ac:dyDescent="0.2">
      <c r="F304"/>
    </row>
    <row r="305" spans="6:6" x14ac:dyDescent="0.2">
      <c r="F305"/>
    </row>
    <row r="306" spans="6:6" x14ac:dyDescent="0.2">
      <c r="F306"/>
    </row>
    <row r="307" spans="6:6" x14ac:dyDescent="0.2">
      <c r="F307"/>
    </row>
    <row r="308" spans="6:6" x14ac:dyDescent="0.2">
      <c r="F308"/>
    </row>
    <row r="309" spans="6:6" x14ac:dyDescent="0.2">
      <c r="F309"/>
    </row>
    <row r="310" spans="6:6" x14ac:dyDescent="0.2">
      <c r="F310"/>
    </row>
    <row r="311" spans="6:6" x14ac:dyDescent="0.2">
      <c r="F311"/>
    </row>
    <row r="312" spans="6:6" x14ac:dyDescent="0.2">
      <c r="F312"/>
    </row>
    <row r="313" spans="6:6" x14ac:dyDescent="0.2">
      <c r="F313"/>
    </row>
    <row r="314" spans="6:6" x14ac:dyDescent="0.2">
      <c r="F314"/>
    </row>
    <row r="315" spans="6:6" x14ac:dyDescent="0.2">
      <c r="F315"/>
    </row>
    <row r="316" spans="6:6" x14ac:dyDescent="0.2">
      <c r="F316"/>
    </row>
    <row r="317" spans="6:6" x14ac:dyDescent="0.2">
      <c r="F317"/>
    </row>
    <row r="318" spans="6:6" x14ac:dyDescent="0.2">
      <c r="F318"/>
    </row>
    <row r="319" spans="6:6" x14ac:dyDescent="0.2">
      <c r="F319"/>
    </row>
    <row r="320" spans="6:6" x14ac:dyDescent="0.2">
      <c r="F320"/>
    </row>
    <row r="321" spans="6:6" x14ac:dyDescent="0.2">
      <c r="F321"/>
    </row>
    <row r="322" spans="6:6" x14ac:dyDescent="0.2">
      <c r="F322"/>
    </row>
    <row r="323" spans="6:6" x14ac:dyDescent="0.2">
      <c r="F323"/>
    </row>
    <row r="324" spans="6:6" x14ac:dyDescent="0.2">
      <c r="F324"/>
    </row>
    <row r="325" spans="6:6" x14ac:dyDescent="0.2">
      <c r="F325"/>
    </row>
    <row r="326" spans="6:6" x14ac:dyDescent="0.2">
      <c r="F326"/>
    </row>
    <row r="327" spans="6:6" x14ac:dyDescent="0.2">
      <c r="F327"/>
    </row>
    <row r="328" spans="6:6" x14ac:dyDescent="0.2">
      <c r="F328"/>
    </row>
    <row r="329" spans="6:6" x14ac:dyDescent="0.2">
      <c r="F329"/>
    </row>
    <row r="330" spans="6:6" x14ac:dyDescent="0.2">
      <c r="F330"/>
    </row>
    <row r="331" spans="6:6" x14ac:dyDescent="0.2">
      <c r="F331"/>
    </row>
    <row r="332" spans="6:6" x14ac:dyDescent="0.2">
      <c r="F332"/>
    </row>
    <row r="333" spans="6:6" x14ac:dyDescent="0.2">
      <c r="F333"/>
    </row>
    <row r="334" spans="6:6" x14ac:dyDescent="0.2">
      <c r="F334"/>
    </row>
    <row r="335" spans="6:6" x14ac:dyDescent="0.2">
      <c r="F335"/>
    </row>
    <row r="336" spans="6:6" x14ac:dyDescent="0.2">
      <c r="F336"/>
    </row>
  </sheetData>
  <autoFilter ref="B1:T336" xr:uid="{ECD96C3E-E451-A84C-A9B3-422BB2837935}">
    <sortState xmlns:xlrd2="http://schemas.microsoft.com/office/spreadsheetml/2017/richdata2" ref="B2:T336">
      <sortCondition ref="B1:B336"/>
    </sortState>
  </autoFilter>
  <phoneticPr fontId="4" type="noConversion"/>
  <pageMargins left="0.75" right="0.75" top="1" bottom="1" header="0.5" footer="0.5"/>
  <pageSetup paperSize="9" scale="38" fitToHeight="2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FZ Commentary</vt:lpstr>
      <vt:lpstr>'FZ Commentary'!Print_Area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Piers Skinner</cp:lastModifiedBy>
  <cp:lastPrinted>2025-04-09T13:11:40Z</cp:lastPrinted>
  <dcterms:created xsi:type="dcterms:W3CDTF">2023-10-12T10:24:58Z</dcterms:created>
  <dcterms:modified xsi:type="dcterms:W3CDTF">2025-12-11T08:03:07Z</dcterms:modified>
</cp:coreProperties>
</file>