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C:\Users\SayanBanerjee\Downloads\"/>
    </mc:Choice>
  </mc:AlternateContent>
  <xr:revisionPtr revIDLastSave="0" documentId="8_{3619D111-BB95-495F-A045-E397A8A35E74}" xr6:coauthVersionLast="47" xr6:coauthVersionMax="47" xr10:uidLastSave="{00000000-0000-0000-0000-000000000000}"/>
  <bookViews>
    <workbookView xWindow="-110" yWindow="-110" windowWidth="19420" windowHeight="10300" xr2:uid="{00000000-000D-0000-FFFF-FFFF00000000}"/>
  </bookViews>
  <sheets>
    <sheet name="INSTRUCTIONS" sheetId="1" r:id="rId1"/>
    <sheet name="CAP TABLE" sheetId="2" r:id="rId2"/>
    <sheet name="VESTING SCHEDULE" sheetId="3" r:id="rId3"/>
    <sheet name="DASHBOARD" sheetId="4" r:id="rId4"/>
    <sheet name="EXIT WATERFALL" sheetId="5" r:id="rId5"/>
    <sheet name="DILUTION CALC"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6" l="1"/>
  <c r="D4" i="5"/>
  <c r="C17" i="3"/>
  <c r="B23" i="4" s="1"/>
  <c r="J16" i="3"/>
  <c r="I16" i="3"/>
  <c r="H16" i="3"/>
  <c r="G16" i="3"/>
  <c r="F16" i="3"/>
  <c r="J15" i="3"/>
  <c r="I15" i="3"/>
  <c r="H15" i="3"/>
  <c r="G15" i="3"/>
  <c r="F15" i="3"/>
  <c r="J14" i="3"/>
  <c r="I14" i="3"/>
  <c r="H14" i="3"/>
  <c r="G14" i="3"/>
  <c r="F14" i="3"/>
  <c r="J13" i="3"/>
  <c r="I13" i="3"/>
  <c r="H13" i="3"/>
  <c r="G13" i="3"/>
  <c r="F13" i="3"/>
  <c r="J12" i="3"/>
  <c r="I12" i="3"/>
  <c r="H12" i="3"/>
  <c r="G12" i="3"/>
  <c r="F12" i="3"/>
  <c r="J11" i="3"/>
  <c r="I11" i="3"/>
  <c r="H11" i="3"/>
  <c r="G11" i="3"/>
  <c r="F11" i="3"/>
  <c r="J10" i="3"/>
  <c r="G10" i="3"/>
  <c r="I10" i="3" s="1"/>
  <c r="F10" i="3"/>
  <c r="G9" i="3"/>
  <c r="J9" i="3" s="1"/>
  <c r="F9" i="3"/>
  <c r="F8" i="3"/>
  <c r="F7" i="3"/>
  <c r="G7" i="3" s="1"/>
  <c r="E14" i="2"/>
  <c r="B10" i="4" s="1"/>
  <c r="D14" i="2"/>
  <c r="C14" i="2"/>
  <c r="F4" i="5" s="1"/>
  <c r="B14" i="2"/>
  <c r="F13" i="2"/>
  <c r="F12" i="2"/>
  <c r="F11" i="2"/>
  <c r="F10" i="2"/>
  <c r="F9" i="2"/>
  <c r="F8" i="2"/>
  <c r="F7" i="2"/>
  <c r="F6" i="2"/>
  <c r="F5" i="2"/>
  <c r="F4" i="2"/>
  <c r="B5" i="6" s="1"/>
  <c r="G8" i="3" l="1"/>
  <c r="H10" i="3"/>
  <c r="H9" i="3"/>
  <c r="I9" i="3"/>
  <c r="H7" i="3"/>
  <c r="I7" i="3"/>
  <c r="J7" i="3"/>
  <c r="F14" i="2"/>
  <c r="G5" i="2" s="1"/>
  <c r="D5" i="5"/>
  <c r="D6" i="5" s="1"/>
  <c r="D7" i="5" s="1"/>
  <c r="E4" i="5"/>
  <c r="E5" i="5" s="1"/>
  <c r="G7" i="2"/>
  <c r="H11" i="2"/>
  <c r="B13" i="4"/>
  <c r="B12" i="4"/>
  <c r="G6" i="2"/>
  <c r="H10" i="2"/>
  <c r="G10" i="2"/>
  <c r="H5" i="2"/>
  <c r="B4" i="6"/>
  <c r="B9" i="4"/>
  <c r="G8" i="2"/>
  <c r="G12" i="2"/>
  <c r="H7" i="2"/>
  <c r="H4" i="2"/>
  <c r="H13" i="2"/>
  <c r="G4" i="2"/>
  <c r="G13" i="2"/>
  <c r="H8" i="2"/>
  <c r="H12" i="2"/>
  <c r="F5" i="5"/>
  <c r="F6" i="5" s="1"/>
  <c r="B4" i="5"/>
  <c r="C4" i="5"/>
  <c r="G9" i="2" l="1"/>
  <c r="H6" i="2"/>
  <c r="H9" i="2"/>
  <c r="G11" i="2"/>
  <c r="F7" i="5"/>
  <c r="H8" i="3"/>
  <c r="I8" i="3"/>
  <c r="G17" i="3"/>
  <c r="B24" i="4" s="1"/>
  <c r="J8" i="3"/>
  <c r="H17" i="3"/>
  <c r="B25" i="4" s="1"/>
  <c r="I17" i="3"/>
  <c r="B26" i="4"/>
  <c r="E6" i="5"/>
  <c r="E7" i="5" s="1"/>
  <c r="C5" i="5"/>
  <c r="C6" i="5" s="1"/>
  <c r="C7" i="5" s="1"/>
  <c r="B14" i="6"/>
  <c r="B15" i="6" s="1"/>
  <c r="B6" i="6"/>
  <c r="B5" i="5"/>
  <c r="B6" i="5" s="1"/>
  <c r="B7" i="5" s="1"/>
  <c r="B16" i="6" l="1"/>
</calcChain>
</file>

<file path=xl/sharedStrings.xml><?xml version="1.0" encoding="utf-8"?>
<sst xmlns="http://schemas.openxmlformats.org/spreadsheetml/2006/main" count="101" uniqueCount="97">
  <si>
    <t>CAP TABLE TEMPLATE - HOW TO USE</t>
  </si>
  <si>
    <t>This is a BLANK template. All cells are empty - enter YOUR data below.</t>
  </si>
  <si>
    <t>COLOR GUIDE:</t>
  </si>
  <si>
    <t>🟨 YELLOW = Enter your data (shareholder names, share counts)</t>
  </si>
  <si>
    <t>🟦 LIGHT BLUE = Auto-calculated (do NOT edit - formulas only)</t>
  </si>
  <si>
    <t>QUICK START:</t>
  </si>
  <si>
    <t>1. Go to "CAP TABLE" sheet</t>
  </si>
  <si>
    <t>2. Enter shareholder names in Column A (YELLOW cells)</t>
  </si>
  <si>
    <t>3. Enter share counts in Columns B-E (YELLOW cells):</t>
  </si>
  <si>
    <t xml:space="preserve">     • B = Common Shares</t>
  </si>
  <si>
    <t xml:space="preserve">     • C = Series A Preferred</t>
  </si>
  <si>
    <t xml:space="preserve">     • D = Series B Preferred</t>
  </si>
  <si>
    <t xml:space="preserve">     • E = Options</t>
  </si>
  <si>
    <t>4. Columns F-H auto-calculate (LIGHT BLUE) - do not edit</t>
  </si>
  <si>
    <t>5. Row 14 (TOTAL) auto-sums everything</t>
  </si>
  <si>
    <t>6. Go to DASHBOARD - it automatically shows your totals and ownership %</t>
  </si>
  <si>
    <t>7. Go to EXIT WATERFALL - enter exit prices, see payouts auto-calculate</t>
  </si>
  <si>
    <t>8. Go to DILUTION CALC - enter Series B details, see dilution impact</t>
  </si>
  <si>
    <t>VESTING SCHEDULE:</t>
  </si>
  <si>
    <t>• Go to "VESTING SCHEDULE" sheet to track founder/employee vesting</t>
  </si>
  <si>
    <t>• Set the "AS OF DATE" at the top - this is the date vesting is calculated against</t>
  </si>
  <si>
    <t>• Enter each person's Grant Date, Total Shares Granted, Vesting Years (default 4), and Cliff Months (default 12)</t>
  </si>
  <si>
    <t>• Vested Shares, Unvested Shares, Vested %, and Status auto-calculate</t>
  </si>
  <si>
    <t>• Change the "AS OF DATE" to see vesting at any point (today, 1 year out, at exit, etc.)</t>
  </si>
  <si>
    <t>• Totals roll up automatically into the DASHBOARD sheet</t>
  </si>
  <si>
    <r>
      <t>Disclaimer: </t>
    </r>
    <r>
      <rPr>
        <i/>
        <sz val="8"/>
        <color rgb="FFFF0000"/>
        <rFont val="Open Sauce One"/>
      </rPr>
      <t>The asset is provided for reference purposes only and do not constitute legal, tax, or financial advice. Qapita holds no legal liability for their use or application. Please consult qualified professionals before implementation.</t>
    </r>
    <r>
      <rPr>
        <sz val="8"/>
        <color rgb="FFFF0000"/>
        <rFont val="Open Sauce One"/>
      </rPr>
      <t> </t>
    </r>
  </si>
  <si>
    <t>CAPITALIZATION TABLE - ENTER YOUR DATA</t>
  </si>
  <si>
    <t>EDIT YELLOW CELLS ONLY</t>
  </si>
  <si>
    <t>Shareholder Name</t>
  </si>
  <si>
    <t>Common Shares</t>
  </si>
  <si>
    <t>Series A Preferred</t>
  </si>
  <si>
    <t>Series B Preferred</t>
  </si>
  <si>
    <t>Options</t>
  </si>
  <si>
    <t>Total Shares</t>
  </si>
  <si>
    <t>Ownership %</t>
  </si>
  <si>
    <t>Fully Diluted %</t>
  </si>
  <si>
    <t>TOTAL</t>
  </si>
  <si>
    <t>VESTING SCHEDULE - AUTOMATED VESTING CALCULATOR</t>
  </si>
  <si>
    <t>Enter grant details in YELLOW cells. Vested shares auto-calculate based on the "As Of Date" below.</t>
  </si>
  <si>
    <t>AS OF DATE (calculate vesting up to this date):</t>
  </si>
  <si>
    <t>Grant Date</t>
  </si>
  <si>
    <t>Total Shares
Granted</t>
  </si>
  <si>
    <t>Vesting
Years</t>
  </si>
  <si>
    <t>Cliff
(Months)</t>
  </si>
  <si>
    <t>Months
Elapsed</t>
  </si>
  <si>
    <t>Vested
Shares</t>
  </si>
  <si>
    <t>Unvested
Shares</t>
  </si>
  <si>
    <t>Vested %</t>
  </si>
  <si>
    <t>Status</t>
  </si>
  <si>
    <t>MM-DD-YYYY</t>
  </si>
  <si>
    <t>HOW VESTING IS CALCULATED:</t>
  </si>
  <si>
    <t>• Standard formula: Vested Shares = Total Granted × (Months Elapsed ÷ (Vesting Years × 12))</t>
  </si>
  <si>
    <t>• Cliff: No shares vest until the cliff period passes (e.g., 12 months = 1-year cliff)</t>
  </si>
  <si>
    <t>• Once past the cliff, vesting is calculated monthly (linear vesting)</t>
  </si>
  <si>
    <t>• Change the "AS OF DATE" above to see vesting at any point in time (e.g., today, 1 year from now, exit date)</t>
  </si>
  <si>
    <t>• Status: "Cliff Pending" = before cliff | "Vesting" = actively vesting | "Fully Vested" = 100% vested</t>
  </si>
  <si>
    <t>DASHBOARD</t>
  </si>
  <si>
    <t>Auto-populated from CAP TABLE</t>
  </si>
  <si>
    <t>COMPANY INFO</t>
  </si>
  <si>
    <t>Company Name</t>
  </si>
  <si>
    <t>Valuation</t>
  </si>
  <si>
    <t>Current Round</t>
  </si>
  <si>
    <t>KEY METRICS (Auto-calculated from Cap Table)</t>
  </si>
  <si>
    <t>Total Shares Outstanding</t>
  </si>
  <si>
    <t>Total Options</t>
  </si>
  <si>
    <t>Share Classes</t>
  </si>
  <si>
    <t>Founder Ownership %</t>
  </si>
  <si>
    <t>Founder Fully Diluted %</t>
  </si>
  <si>
    <t>VESTING SUMMARY (from Vesting Schedule)</t>
  </si>
  <si>
    <t>Total Shares Granted</t>
  </si>
  <si>
    <t>Total Vested Shares</t>
  </si>
  <si>
    <t>Total Unvested Shares</t>
  </si>
  <si>
    <t>Overall Vested %</t>
  </si>
  <si>
    <t>EXIT WATERFALL - ENTER EXIT PRICES IN YELLOW CELLS</t>
  </si>
  <si>
    <t>Scenario</t>
  </si>
  <si>
    <t>$10M</t>
  </si>
  <si>
    <t>$25M</t>
  </si>
  <si>
    <t>$50M</t>
  </si>
  <si>
    <t>$100M</t>
  </si>
  <si>
    <t>$500M</t>
  </si>
  <si>
    <t>Enter Total Exit Price</t>
  </si>
  <si>
    <t>Series A Gets (1x pref)</t>
  </si>
  <si>
    <t>Series B Gets (1x pref)</t>
  </si>
  <si>
    <t>Remaining to Common</t>
  </si>
  <si>
    <t>Founder Payout (auto-calculated)</t>
  </si>
  <si>
    <t>DILUTION CALCULATOR</t>
  </si>
  <si>
    <t>Enter Series B details in YELLOW cells - see dilution impact auto-calculate</t>
  </si>
  <si>
    <t>BEFORE SERIES B</t>
  </si>
  <si>
    <t>Founder Shares (F4+F5)</t>
  </si>
  <si>
    <t>SERIES B ROUND</t>
  </si>
  <si>
    <t>Raise Amount</t>
  </si>
  <si>
    <t>Price per Share</t>
  </si>
  <si>
    <t>AFTER SERIES B</t>
  </si>
  <si>
    <t>New Shares Created</t>
  </si>
  <si>
    <t>New Total Shares</t>
  </si>
  <si>
    <t>NEW Founder Ownership %</t>
  </si>
  <si>
    <t>DILUTION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</si>
</sst>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
    <numFmt numFmtId="167" formatCode="\$#,##0,000,000"/>
    <numFmt numFmtId="168" formatCode="mm/dd/yyyy"/>
  </numFmts>
  <fonts count="31">
    <font>
      <sz val="11"/>
      <color theme="1"/>
      <name val="Calibri"/>
      <family val="2"/>
      <scheme val="minor"/>
    </font>
    <font>
      <b/>
      <sz val="12"/>
      <color rgb="FF1F4E78"/>
      <name val="Calibri"/>
    </font>
    <font>
      <b/>
      <sz val="11"/>
      <color rgb="FFFFFFFF"/>
      <name val="Calibri"/>
    </font>
    <font>
      <b/>
      <sz val="13"/>
      <color rgb="FFFFFFFF"/>
      <name val="Calibri"/>
    </font>
    <font>
      <sz val="9"/>
      <color rgb="FFFFFFFF"/>
      <name val="Calibri"/>
    </font>
    <font>
      <b/>
      <sz val="9"/>
      <color rgb="FFFFFFFF"/>
      <name val="Calibri"/>
    </font>
    <font>
      <b/>
      <sz val="10"/>
      <color rgb="FF6B46C1"/>
      <name val="Calibri"/>
    </font>
    <font>
      <b/>
      <sz val="14"/>
      <color rgb="FFFFFFFF"/>
      <name val="Calibri"/>
    </font>
    <font>
      <i/>
      <sz val="9"/>
      <color rgb="FF999999"/>
      <name val="Calibri"/>
    </font>
    <font>
      <b/>
      <sz val="10"/>
      <color rgb="FF1F4E78"/>
      <name val="Calibri"/>
    </font>
    <font>
      <b/>
      <sz val="11"/>
      <color rgb="FF6B46C1"/>
      <name val="Calibri"/>
    </font>
    <font>
      <b/>
      <sz val="10"/>
      <color rgb="FFFFFFFF"/>
      <name val="Calibri"/>
    </font>
    <font>
      <b/>
      <sz val="11"/>
      <color rgb="FF10B981"/>
      <name val="Calibri"/>
    </font>
    <font>
      <b/>
      <sz val="11"/>
      <color rgb="FF1F4E78"/>
      <name val="Calibri"/>
    </font>
    <font>
      <b/>
      <sz val="12"/>
      <color rgb="FFEF4444"/>
      <name val="Calibri"/>
    </font>
    <font>
      <sz val="11"/>
      <name val="Calibri"/>
    </font>
    <font>
      <sz val="10"/>
      <color rgb="FF0000FF"/>
      <name val="Calibri"/>
    </font>
    <font>
      <b/>
      <sz val="11"/>
      <color rgb="FF0000FF"/>
      <name val="Calibri"/>
    </font>
    <font>
      <b/>
      <sz val="10"/>
      <color rgb="FF10B981"/>
      <name val="Calibri"/>
    </font>
    <font>
      <b/>
      <sz val="10"/>
      <color rgb="FFF59E0B"/>
      <name val="Calibri"/>
    </font>
    <font>
      <b/>
      <sz val="9"/>
      <color rgb="FF1F4E78"/>
      <name val="Calibri"/>
    </font>
    <font>
      <i/>
      <sz val="9"/>
      <color rgb="FF555555"/>
      <name val="Calibri"/>
    </font>
    <font>
      <b/>
      <sz val="16"/>
      <color rgb="FFFFFFFF"/>
      <name val="Open Sauce One"/>
    </font>
    <font>
      <sz val="11"/>
      <color theme="1"/>
      <name val="Open Sauce One"/>
    </font>
    <font>
      <i/>
      <sz val="10"/>
      <color rgb="FF555555"/>
      <name val="Open Sauce One"/>
    </font>
    <font>
      <b/>
      <sz val="12"/>
      <color rgb="FF1F4E78"/>
      <name val="Open Sauce One"/>
    </font>
    <font>
      <b/>
      <sz val="11"/>
      <name val="Open Sauce One"/>
    </font>
    <font>
      <sz val="10"/>
      <color rgb="FF333333"/>
      <name val="Open Sauce One"/>
    </font>
    <font>
      <b/>
      <i/>
      <sz val="8"/>
      <color rgb="FFFF0000"/>
      <name val="Open Sauce One"/>
    </font>
    <font>
      <i/>
      <sz val="8"/>
      <color rgb="FFFF0000"/>
      <name val="Open Sauce One"/>
    </font>
    <font>
      <sz val="8"/>
      <color rgb="FFFF0000"/>
      <name val="Open Sauce One"/>
    </font>
  </fonts>
  <fills count="10">
    <fill>
      <patternFill patternType="none"/>
    </fill>
    <fill>
      <patternFill patternType="gray125"/>
    </fill>
    <fill>
      <patternFill patternType="solid">
        <fgColor rgb="FF1F4E78"/>
        <bgColor rgb="FF1F4E78"/>
      </patternFill>
    </fill>
    <fill>
      <patternFill patternType="solid">
        <fgColor rgb="FFFFFACD"/>
        <bgColor rgb="FFFFFACD"/>
      </patternFill>
    </fill>
    <fill>
      <patternFill patternType="solid">
        <fgColor rgb="FFD4EDFF"/>
        <bgColor rgb="FFD4EDFF"/>
      </patternFill>
    </fill>
    <fill>
      <patternFill patternType="solid">
        <fgColor rgb="FF6B46C1"/>
        <bgColor rgb="FF6B46C1"/>
      </patternFill>
    </fill>
    <fill>
      <patternFill patternType="solid">
        <fgColor rgb="FF292876"/>
        <bgColor rgb="FF1F4E78"/>
      </patternFill>
    </fill>
    <fill>
      <patternFill patternType="solid">
        <fgColor rgb="FF292876"/>
        <bgColor indexed="64"/>
      </patternFill>
    </fill>
    <fill>
      <patternFill patternType="solid">
        <fgColor rgb="FF633DA5"/>
        <bgColor rgb="FF6B46C1"/>
      </patternFill>
    </fill>
    <fill>
      <patternFill patternType="solid">
        <fgColor rgb="FF633DA5"/>
        <bgColor rgb="FF1F4E78"/>
      </patternFill>
    </fill>
  </fills>
  <borders count="7">
    <border>
      <left/>
      <right/>
      <top/>
      <bottom/>
      <diagonal/>
    </border>
    <border>
      <left/>
      <right/>
      <top/>
      <bottom style="medium">
        <color rgb="FF1F4E78"/>
      </bottom>
      <diagonal/>
    </border>
    <border>
      <left style="thin">
        <color rgb="FFBFBFBF"/>
      </left>
      <right style="thin">
        <color rgb="FFBFBFBF"/>
      </right>
      <top style="thin">
        <color rgb="FFBFBFBF"/>
      </top>
      <bottom style="thin">
        <color rgb="FFBFBFBF"/>
      </bottom>
      <diagonal/>
    </border>
    <border>
      <left/>
      <right/>
      <top style="medium">
        <color rgb="FF6B46C1"/>
      </top>
      <bottom/>
      <diagonal/>
    </border>
    <border>
      <left style="medium">
        <color rgb="FF10B981"/>
      </left>
      <right style="thin">
        <color rgb="FFBFBFBF"/>
      </right>
      <top style="thin">
        <color rgb="FFBFBFBF"/>
      </top>
      <bottom style="thin">
        <color rgb="FFBFBFBF"/>
      </bottom>
      <diagonal/>
    </border>
    <border>
      <left style="medium">
        <color rgb="FFEF4444"/>
      </left>
      <right style="thin">
        <color rgb="FFBFBFBF"/>
      </right>
      <top style="thin">
        <color rgb="FFBFBFBF"/>
      </top>
      <bottom style="thin">
        <color rgb="FFBFBFBF"/>
      </bottom>
      <diagonal/>
    </border>
    <border>
      <left/>
      <right/>
      <top/>
      <bottom/>
      <diagonal/>
    </border>
  </borders>
  <cellStyleXfs count="1">
    <xf numFmtId="0" fontId="0" fillId="0" borderId="0"/>
  </cellStyleXfs>
  <cellXfs count="63">
    <xf numFmtId="0" fontId="0" fillId="0" borderId="0" xfId="0"/>
    <xf numFmtId="0" fontId="0" fillId="3" borderId="2" xfId="0" applyFill="1" applyBorder="1"/>
    <xf numFmtId="3" fontId="0" fillId="3" borderId="2" xfId="0" applyNumberFormat="1" applyFill="1" applyBorder="1" applyAlignment="1">
      <alignment horizontal="right"/>
    </xf>
    <xf numFmtId="3" fontId="6" fillId="4" borderId="2" xfId="0" applyNumberFormat="1" applyFont="1" applyFill="1" applyBorder="1" applyAlignment="1">
      <alignment horizontal="right"/>
    </xf>
    <xf numFmtId="164" fontId="6" fillId="4" borderId="2" xfId="0" applyNumberFormat="1" applyFont="1" applyFill="1" applyBorder="1" applyAlignment="1">
      <alignment horizontal="right"/>
    </xf>
    <xf numFmtId="0" fontId="8" fillId="0" borderId="0" xfId="0" applyFont="1"/>
    <xf numFmtId="0" fontId="9" fillId="0" borderId="0" xfId="0" applyFont="1"/>
    <xf numFmtId="164" fontId="10" fillId="4" borderId="2" xfId="0" applyNumberFormat="1" applyFont="1" applyFill="1" applyBorder="1" applyAlignment="1">
      <alignment horizontal="right"/>
    </xf>
    <xf numFmtId="0" fontId="13" fillId="0" borderId="0" xfId="0" applyFont="1"/>
    <xf numFmtId="165" fontId="16" fillId="3" borderId="2" xfId="0" applyNumberFormat="1" applyFont="1" applyFill="1" applyBorder="1" applyAlignment="1">
      <alignment horizontal="right"/>
    </xf>
    <xf numFmtId="166" fontId="16" fillId="3" borderId="2" xfId="0" applyNumberFormat="1" applyFont="1" applyFill="1" applyBorder="1" applyAlignment="1">
      <alignment horizontal="right"/>
    </xf>
    <xf numFmtId="164" fontId="14" fillId="4" borderId="5" xfId="0" applyNumberFormat="1" applyFont="1" applyFill="1" applyBorder="1" applyAlignment="1">
      <alignment horizontal="right"/>
    </xf>
    <xf numFmtId="0" fontId="13" fillId="0" borderId="6" xfId="0" applyFont="1" applyBorder="1"/>
    <xf numFmtId="3" fontId="15" fillId="0" borderId="6" xfId="0" applyNumberFormat="1" applyFont="1" applyBorder="1" applyAlignment="1">
      <alignment horizontal="right"/>
    </xf>
    <xf numFmtId="0" fontId="9" fillId="0" borderId="6" xfId="0" applyFont="1" applyBorder="1"/>
    <xf numFmtId="3" fontId="16" fillId="3" borderId="2" xfId="0" applyNumberFormat="1" applyFont="1" applyFill="1" applyBorder="1" applyAlignment="1">
      <alignment horizontal="left"/>
    </xf>
    <xf numFmtId="0" fontId="15" fillId="0" borderId="6" xfId="0" applyFont="1" applyBorder="1"/>
    <xf numFmtId="1" fontId="16" fillId="3" borderId="2" xfId="0" applyNumberFormat="1" applyFont="1" applyFill="1" applyBorder="1" applyAlignment="1">
      <alignment horizontal="right"/>
    </xf>
    <xf numFmtId="164" fontId="12" fillId="4" borderId="4" xfId="0" applyNumberFormat="1" applyFont="1" applyFill="1" applyBorder="1" applyAlignment="1">
      <alignment horizontal="right"/>
    </xf>
    <xf numFmtId="167" fontId="16" fillId="3" borderId="2" xfId="0" applyNumberFormat="1" applyFont="1" applyFill="1" applyBorder="1" applyAlignment="1">
      <alignment horizontal="right"/>
    </xf>
    <xf numFmtId="167" fontId="6" fillId="4" borderId="2" xfId="0" applyNumberFormat="1" applyFont="1" applyFill="1" applyBorder="1" applyAlignment="1">
      <alignment horizontal="right"/>
    </xf>
    <xf numFmtId="167" fontId="12" fillId="4" borderId="4" xfId="0" applyNumberFormat="1" applyFont="1" applyFill="1" applyBorder="1" applyAlignment="1">
      <alignment horizontal="right"/>
    </xf>
    <xf numFmtId="168" fontId="17" fillId="3" borderId="2" xfId="0" applyNumberFormat="1" applyFont="1" applyFill="1" applyBorder="1" applyAlignment="1">
      <alignment horizontal="center"/>
    </xf>
    <xf numFmtId="0" fontId="5" fillId="5" borderId="1" xfId="0" applyFont="1" applyFill="1" applyBorder="1" applyAlignment="1">
      <alignment horizontal="center" vertical="center" wrapText="1"/>
    </xf>
    <xf numFmtId="0" fontId="16" fillId="3" borderId="2" xfId="0" applyFont="1" applyFill="1" applyBorder="1"/>
    <xf numFmtId="168" fontId="16" fillId="3" borderId="2" xfId="0" applyNumberFormat="1" applyFont="1" applyFill="1" applyBorder="1" applyAlignment="1">
      <alignment horizontal="center"/>
    </xf>
    <xf numFmtId="3" fontId="16" fillId="3" borderId="2" xfId="0" applyNumberFormat="1" applyFont="1" applyFill="1" applyBorder="1" applyAlignment="1">
      <alignment horizontal="right"/>
    </xf>
    <xf numFmtId="1" fontId="16" fillId="3" borderId="2" xfId="0" applyNumberFormat="1" applyFont="1" applyFill="1" applyBorder="1" applyAlignment="1">
      <alignment horizontal="center"/>
    </xf>
    <xf numFmtId="0" fontId="6" fillId="4" borderId="2" xfId="0" applyFont="1" applyFill="1" applyBorder="1" applyAlignment="1">
      <alignment horizontal="center"/>
    </xf>
    <xf numFmtId="3" fontId="18" fillId="4" borderId="2" xfId="0" applyNumberFormat="1" applyFont="1" applyFill="1" applyBorder="1" applyAlignment="1">
      <alignment horizontal="right"/>
    </xf>
    <xf numFmtId="3" fontId="19" fillId="4" borderId="2" xfId="0" applyNumberFormat="1" applyFont="1" applyFill="1" applyBorder="1" applyAlignment="1">
      <alignment horizontal="right"/>
    </xf>
    <xf numFmtId="0" fontId="20" fillId="4" borderId="2" xfId="0" applyFont="1" applyFill="1" applyBorder="1" applyAlignment="1">
      <alignment horizontal="center"/>
    </xf>
    <xf numFmtId="164" fontId="1" fillId="4" borderId="2" xfId="0" applyNumberFormat="1" applyFont="1" applyFill="1" applyBorder="1" applyAlignment="1">
      <alignment horizontal="right"/>
    </xf>
    <xf numFmtId="3" fontId="0" fillId="3" borderId="2" xfId="0" applyNumberFormat="1" applyFill="1" applyBorder="1"/>
    <xf numFmtId="0" fontId="23" fillId="0" borderId="0" xfId="0" applyFont="1"/>
    <xf numFmtId="0" fontId="22" fillId="6" borderId="0" xfId="0" applyFont="1" applyFill="1" applyAlignment="1">
      <alignment vertical="center"/>
    </xf>
    <xf numFmtId="0" fontId="26" fillId="3" borderId="0" xfId="0" applyFont="1" applyFill="1" applyAlignment="1">
      <alignment vertical="center"/>
    </xf>
    <xf numFmtId="0" fontId="26" fillId="4" borderId="0" xfId="0" applyFont="1" applyFill="1" applyAlignment="1">
      <alignment vertical="center"/>
    </xf>
    <xf numFmtId="0" fontId="24" fillId="0" borderId="0" xfId="0" applyFont="1" applyAlignment="1">
      <alignment vertical="center"/>
    </xf>
    <xf numFmtId="0" fontId="25" fillId="0" borderId="0" xfId="0" applyFont="1" applyAlignment="1">
      <alignment vertical="center"/>
    </xf>
    <xf numFmtId="0" fontId="27" fillId="0" borderId="0" xfId="0" applyFont="1" applyAlignment="1">
      <alignment vertical="center" wrapText="1"/>
    </xf>
    <xf numFmtId="0" fontId="23" fillId="0" borderId="0" xfId="0" applyFont="1" applyAlignment="1">
      <alignment vertical="center"/>
    </xf>
    <xf numFmtId="0" fontId="5" fillId="8" borderId="1" xfId="0" applyFont="1" applyFill="1" applyBorder="1" applyAlignment="1">
      <alignment horizontal="center" wrapText="1"/>
    </xf>
    <xf numFmtId="0" fontId="2" fillId="9" borderId="3" xfId="0" applyFont="1" applyFill="1" applyBorder="1"/>
    <xf numFmtId="3" fontId="2" fillId="9" borderId="3" xfId="0" applyNumberFormat="1" applyFont="1" applyFill="1" applyBorder="1" applyAlignment="1">
      <alignment horizontal="right"/>
    </xf>
    <xf numFmtId="0" fontId="2" fillId="6" borderId="3" xfId="0" applyFont="1" applyFill="1" applyBorder="1" applyAlignment="1">
      <alignment vertical="center"/>
    </xf>
    <xf numFmtId="0" fontId="0" fillId="6" borderId="3" xfId="0" applyFill="1" applyBorder="1" applyAlignment="1">
      <alignment vertical="center"/>
    </xf>
    <xf numFmtId="3" fontId="2" fillId="6" borderId="3" xfId="0" applyNumberFormat="1" applyFont="1" applyFill="1" applyBorder="1" applyAlignment="1">
      <alignment horizontal="right" vertical="center"/>
    </xf>
    <xf numFmtId="164" fontId="2" fillId="6" borderId="3" xfId="0" applyNumberFormat="1" applyFont="1" applyFill="1" applyBorder="1" applyAlignment="1">
      <alignment horizontal="right" vertical="center"/>
    </xf>
    <xf numFmtId="0" fontId="2" fillId="6" borderId="0" xfId="0" applyFont="1" applyFill="1" applyAlignment="1">
      <alignment horizontal="left" vertical="center"/>
    </xf>
    <xf numFmtId="0" fontId="2" fillId="6" borderId="0" xfId="0" applyFont="1" applyFill="1" applyAlignment="1">
      <alignment vertical="center"/>
    </xf>
    <xf numFmtId="0" fontId="11" fillId="8" borderId="1" xfId="0" applyFont="1" applyFill="1" applyBorder="1" applyAlignment="1">
      <alignment horizontal="center" vertical="center"/>
    </xf>
    <xf numFmtId="0" fontId="28" fillId="0" borderId="0" xfId="0" applyFont="1" applyAlignment="1">
      <alignment vertical="center" wrapText="1"/>
    </xf>
    <xf numFmtId="0" fontId="4" fillId="6" borderId="0" xfId="0" applyFont="1" applyFill="1" applyAlignment="1">
      <alignment vertical="center"/>
    </xf>
    <xf numFmtId="0" fontId="0" fillId="7" borderId="0" xfId="0" applyFill="1" applyAlignment="1">
      <alignment vertical="center"/>
    </xf>
    <xf numFmtId="0" fontId="3" fillId="6" borderId="0" xfId="0" applyFont="1" applyFill="1" applyAlignment="1">
      <alignment horizontal="left" vertical="center"/>
    </xf>
    <xf numFmtId="0" fontId="3" fillId="2" borderId="0" xfId="0" applyFont="1" applyFill="1" applyAlignment="1">
      <alignment horizontal="left" vertical="center"/>
    </xf>
    <xf numFmtId="0" fontId="7" fillId="6" borderId="0" xfId="0" applyFont="1" applyFill="1" applyAlignment="1">
      <alignment vertical="center"/>
    </xf>
    <xf numFmtId="0" fontId="0" fillId="0" borderId="0" xfId="0" applyAlignment="1"/>
    <xf numFmtId="0" fontId="8" fillId="0" borderId="0" xfId="0" applyFont="1" applyAlignment="1"/>
    <xf numFmtId="0" fontId="13" fillId="0" borderId="0" xfId="0" applyFont="1" applyAlignment="1"/>
    <xf numFmtId="0" fontId="21" fillId="0" borderId="0" xfId="0" applyFont="1" applyAlignment="1"/>
    <xf numFmtId="0" fontId="7" fillId="2" borderId="0" xfId="0" applyFont="1" applyFill="1" applyAlignment="1"/>
  </cellXfs>
  <cellStyles count="1">
    <cellStyle name="Normal" xfId="0" builtinId="0"/>
  </cellStyles>
  <dxfs count="0"/>
  <tableStyles count="0" defaultTableStyle="TableStyleMedium9" defaultPivotStyle="PivotStyleLight16"/>
  <colors>
    <mruColors>
      <color rgb="FF292876"/>
      <color rgb="FF633D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B6B"/>
  </sheetPr>
  <dimension ref="A1:A30"/>
  <sheetViews>
    <sheetView tabSelected="1" topLeftCell="A18" workbookViewId="0">
      <selection activeCell="A34" sqref="A34"/>
    </sheetView>
  </sheetViews>
  <sheetFormatPr defaultColWidth="8.7109375" defaultRowHeight="14.1"/>
  <cols>
    <col min="1" max="1" width="120" style="41" customWidth="1"/>
    <col min="2" max="16384" width="8.7109375" style="34"/>
  </cols>
  <sheetData>
    <row r="1" spans="1:1" ht="35.1" customHeight="1">
      <c r="A1" s="35" t="s">
        <v>0</v>
      </c>
    </row>
    <row r="2" spans="1:1" ht="20.100000000000001" customHeight="1">
      <c r="A2" s="38" t="s">
        <v>1</v>
      </c>
    </row>
    <row r="4" spans="1:1" ht="15.6">
      <c r="A4" s="39" t="s">
        <v>2</v>
      </c>
    </row>
    <row r="5" spans="1:1" ht="21.95" customHeight="1">
      <c r="A5" s="36" t="s">
        <v>3</v>
      </c>
    </row>
    <row r="6" spans="1:1" ht="21.95" customHeight="1">
      <c r="A6" s="37" t="s">
        <v>4</v>
      </c>
    </row>
    <row r="8" spans="1:1" ht="15.6">
      <c r="A8" s="39" t="s">
        <v>5</v>
      </c>
    </row>
    <row r="9" spans="1:1" ht="18" customHeight="1">
      <c r="A9" s="40" t="s">
        <v>6</v>
      </c>
    </row>
    <row r="10" spans="1:1" ht="18" customHeight="1">
      <c r="A10" s="40" t="s">
        <v>7</v>
      </c>
    </row>
    <row r="11" spans="1:1" ht="18" customHeight="1">
      <c r="A11" s="40" t="s">
        <v>8</v>
      </c>
    </row>
    <row r="12" spans="1:1" ht="18" customHeight="1">
      <c r="A12" s="40" t="s">
        <v>9</v>
      </c>
    </row>
    <row r="13" spans="1:1" ht="18" customHeight="1">
      <c r="A13" s="40" t="s">
        <v>10</v>
      </c>
    </row>
    <row r="14" spans="1:1" ht="18" customHeight="1">
      <c r="A14" s="40" t="s">
        <v>11</v>
      </c>
    </row>
    <row r="15" spans="1:1" ht="18" customHeight="1">
      <c r="A15" s="40" t="s">
        <v>12</v>
      </c>
    </row>
    <row r="16" spans="1:1" ht="18" customHeight="1">
      <c r="A16" s="40" t="s">
        <v>13</v>
      </c>
    </row>
    <row r="17" spans="1:1" ht="18" customHeight="1">
      <c r="A17" s="40" t="s">
        <v>14</v>
      </c>
    </row>
    <row r="18" spans="1:1" ht="18" customHeight="1">
      <c r="A18" s="40" t="s">
        <v>15</v>
      </c>
    </row>
    <row r="19" spans="1:1" ht="18" customHeight="1">
      <c r="A19" s="40" t="s">
        <v>16</v>
      </c>
    </row>
    <row r="20" spans="1:1" ht="18" customHeight="1">
      <c r="A20" s="40" t="s">
        <v>17</v>
      </c>
    </row>
    <row r="22" spans="1:1" ht="15.6">
      <c r="A22" s="39" t="s">
        <v>18</v>
      </c>
    </row>
    <row r="23" spans="1:1" ht="18" customHeight="1">
      <c r="A23" s="40" t="s">
        <v>19</v>
      </c>
    </row>
    <row r="24" spans="1:1" ht="18" customHeight="1">
      <c r="A24" s="40" t="s">
        <v>20</v>
      </c>
    </row>
    <row r="25" spans="1:1" ht="18" customHeight="1">
      <c r="A25" s="40" t="s">
        <v>21</v>
      </c>
    </row>
    <row r="26" spans="1:1" ht="18" customHeight="1">
      <c r="A26" s="40" t="s">
        <v>22</v>
      </c>
    </row>
    <row r="27" spans="1:1" ht="18" customHeight="1">
      <c r="A27" s="40" t="s">
        <v>23</v>
      </c>
    </row>
    <row r="28" spans="1:1" ht="18" customHeight="1">
      <c r="A28" s="40" t="s">
        <v>24</v>
      </c>
    </row>
    <row r="30" spans="1:1" ht="21">
      <c r="A30" s="52" t="s">
        <v>25</v>
      </c>
    </row>
  </sheetData>
  <sheetProtection algorithmName="SHA-512" hashValue="xxBlKoJRqja9x+FsKYGpjoAYpuIKA+HMFosABeZzr5QmtRgzYxKoAAFT+a/mDPxQii5I92ud9oGMYh6jhCyg7g==" saltValue="FYy9Gwh0nUKMRaJb2V1how==" spinCount="100000" sheet="1" objects="1" scenarios="1"/>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B46C1"/>
  </sheetPr>
  <dimension ref="A1:H14"/>
  <sheetViews>
    <sheetView workbookViewId="0">
      <selection activeCell="C10" sqref="C10"/>
    </sheetView>
  </sheetViews>
  <sheetFormatPr defaultRowHeight="14.45"/>
  <cols>
    <col min="1" max="1" width="28" customWidth="1"/>
    <col min="2" max="2" width="16" customWidth="1"/>
    <col min="3" max="4" width="18" customWidth="1"/>
    <col min="5" max="6" width="16" customWidth="1"/>
    <col min="7" max="7" width="14" customWidth="1"/>
    <col min="8" max="8" width="16" customWidth="1"/>
  </cols>
  <sheetData>
    <row r="1" spans="1:8" ht="27.95" customHeight="1">
      <c r="A1" s="55" t="s">
        <v>26</v>
      </c>
      <c r="B1" s="54"/>
      <c r="C1" s="54"/>
      <c r="D1" s="54"/>
      <c r="E1" s="54"/>
      <c r="F1" s="54"/>
      <c r="G1" s="54"/>
      <c r="H1" s="54"/>
    </row>
    <row r="2" spans="1:8">
      <c r="A2" s="53" t="s">
        <v>27</v>
      </c>
      <c r="B2" s="54"/>
      <c r="C2" s="54"/>
      <c r="D2" s="54"/>
      <c r="E2" s="54"/>
      <c r="F2" s="54"/>
      <c r="G2" s="54"/>
      <c r="H2" s="54"/>
    </row>
    <row r="3" spans="1:8" ht="32.1" customHeight="1" thickBot="1">
      <c r="A3" s="42" t="s">
        <v>28</v>
      </c>
      <c r="B3" s="42" t="s">
        <v>29</v>
      </c>
      <c r="C3" s="42" t="s">
        <v>30</v>
      </c>
      <c r="D3" s="42" t="s">
        <v>31</v>
      </c>
      <c r="E3" s="42" t="s">
        <v>32</v>
      </c>
      <c r="F3" s="42" t="s">
        <v>33</v>
      </c>
      <c r="G3" s="42" t="s">
        <v>34</v>
      </c>
      <c r="H3" s="42" t="s">
        <v>35</v>
      </c>
    </row>
    <row r="4" spans="1:8">
      <c r="A4" s="33"/>
      <c r="B4" s="2"/>
      <c r="C4" s="2"/>
      <c r="D4" s="2"/>
      <c r="E4" s="2"/>
      <c r="F4" s="3">
        <f t="shared" ref="F4:F14" si="0">SUM(B4:E4)</f>
        <v>0</v>
      </c>
      <c r="G4" s="4">
        <f t="shared" ref="G4:G13" si="1">IF($F$14=0,0,F4/$F$14)</f>
        <v>0</v>
      </c>
      <c r="H4" s="4">
        <f t="shared" ref="H4:H13" si="2">IF($F$14+$E$14=0,0,F4/($F$14+$E$14))</f>
        <v>0</v>
      </c>
    </row>
    <row r="5" spans="1:8">
      <c r="A5" s="1"/>
      <c r="B5" s="2"/>
      <c r="C5" s="2"/>
      <c r="D5" s="2"/>
      <c r="E5" s="2"/>
      <c r="F5" s="3">
        <f t="shared" si="0"/>
        <v>0</v>
      </c>
      <c r="G5" s="4">
        <f t="shared" si="1"/>
        <v>0</v>
      </c>
      <c r="H5" s="4">
        <f t="shared" si="2"/>
        <v>0</v>
      </c>
    </row>
    <row r="6" spans="1:8">
      <c r="A6" s="1"/>
      <c r="B6" s="2"/>
      <c r="C6" s="2"/>
      <c r="D6" s="2"/>
      <c r="E6" s="2"/>
      <c r="F6" s="3">
        <f t="shared" si="0"/>
        <v>0</v>
      </c>
      <c r="G6" s="4">
        <f t="shared" si="1"/>
        <v>0</v>
      </c>
      <c r="H6" s="4">
        <f t="shared" si="2"/>
        <v>0</v>
      </c>
    </row>
    <row r="7" spans="1:8">
      <c r="A7" s="1"/>
      <c r="B7" s="2"/>
      <c r="C7" s="2"/>
      <c r="D7" s="2"/>
      <c r="E7" s="2"/>
      <c r="F7" s="3">
        <f t="shared" si="0"/>
        <v>0</v>
      </c>
      <c r="G7" s="4">
        <f t="shared" si="1"/>
        <v>0</v>
      </c>
      <c r="H7" s="4">
        <f t="shared" si="2"/>
        <v>0</v>
      </c>
    </row>
    <row r="8" spans="1:8">
      <c r="A8" s="1"/>
      <c r="B8" s="2"/>
      <c r="C8" s="2"/>
      <c r="D8" s="2"/>
      <c r="E8" s="2"/>
      <c r="F8" s="3">
        <f t="shared" si="0"/>
        <v>0</v>
      </c>
      <c r="G8" s="4">
        <f t="shared" si="1"/>
        <v>0</v>
      </c>
      <c r="H8" s="4">
        <f t="shared" si="2"/>
        <v>0</v>
      </c>
    </row>
    <row r="9" spans="1:8">
      <c r="A9" s="1"/>
      <c r="B9" s="2"/>
      <c r="C9" s="2"/>
      <c r="D9" s="2"/>
      <c r="E9" s="2"/>
      <c r="F9" s="3">
        <f t="shared" si="0"/>
        <v>0</v>
      </c>
      <c r="G9" s="4">
        <f t="shared" si="1"/>
        <v>0</v>
      </c>
      <c r="H9" s="4">
        <f t="shared" si="2"/>
        <v>0</v>
      </c>
    </row>
    <row r="10" spans="1:8">
      <c r="A10" s="1"/>
      <c r="B10" s="2"/>
      <c r="C10" s="2"/>
      <c r="D10" s="2"/>
      <c r="E10" s="2"/>
      <c r="F10" s="3">
        <f t="shared" si="0"/>
        <v>0</v>
      </c>
      <c r="G10" s="4">
        <f t="shared" si="1"/>
        <v>0</v>
      </c>
      <c r="H10" s="4">
        <f t="shared" si="2"/>
        <v>0</v>
      </c>
    </row>
    <row r="11" spans="1:8">
      <c r="A11" s="1"/>
      <c r="B11" s="2"/>
      <c r="C11" s="2"/>
      <c r="D11" s="2"/>
      <c r="E11" s="2"/>
      <c r="F11" s="3">
        <f t="shared" si="0"/>
        <v>0</v>
      </c>
      <c r="G11" s="4">
        <f t="shared" si="1"/>
        <v>0</v>
      </c>
      <c r="H11" s="4">
        <f t="shared" si="2"/>
        <v>0</v>
      </c>
    </row>
    <row r="12" spans="1:8">
      <c r="A12" s="1"/>
      <c r="B12" s="2"/>
      <c r="C12" s="2"/>
      <c r="D12" s="2"/>
      <c r="E12" s="2"/>
      <c r="F12" s="3">
        <f t="shared" si="0"/>
        <v>0</v>
      </c>
      <c r="G12" s="4">
        <f t="shared" si="1"/>
        <v>0</v>
      </c>
      <c r="H12" s="4">
        <f t="shared" si="2"/>
        <v>0</v>
      </c>
    </row>
    <row r="13" spans="1:8">
      <c r="A13" s="1"/>
      <c r="B13" s="2"/>
      <c r="C13" s="2"/>
      <c r="D13" s="2"/>
      <c r="E13" s="2"/>
      <c r="F13" s="3">
        <f t="shared" si="0"/>
        <v>0</v>
      </c>
      <c r="G13" s="4">
        <f t="shared" si="1"/>
        <v>0</v>
      </c>
      <c r="H13" s="4">
        <f t="shared" si="2"/>
        <v>0</v>
      </c>
    </row>
    <row r="14" spans="1:8">
      <c r="A14" s="43" t="s">
        <v>36</v>
      </c>
      <c r="B14" s="44">
        <f>SUM(B4:B13)</f>
        <v>0</v>
      </c>
      <c r="C14" s="44">
        <f>SUM(C4:C13)</f>
        <v>0</v>
      </c>
      <c r="D14" s="44">
        <f>SUM(D4:D13)</f>
        <v>0</v>
      </c>
      <c r="E14" s="44">
        <f>SUM(E4:E13)</f>
        <v>0</v>
      </c>
      <c r="F14" s="44">
        <f t="shared" si="0"/>
        <v>0</v>
      </c>
    </row>
  </sheetData>
  <mergeCells count="2">
    <mergeCell ref="A2:H2"/>
    <mergeCell ref="A1:H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B46C1"/>
  </sheetPr>
  <dimension ref="A1:J24"/>
  <sheetViews>
    <sheetView topLeftCell="A2" workbookViewId="0">
      <selection activeCell="B13" sqref="B13"/>
    </sheetView>
  </sheetViews>
  <sheetFormatPr defaultRowHeight="14.45"/>
  <cols>
    <col min="1" max="1" width="26" customWidth="1"/>
    <col min="2" max="2" width="14" customWidth="1"/>
    <col min="3" max="3" width="16" customWidth="1"/>
    <col min="4" max="4" width="14" customWidth="1"/>
    <col min="5" max="5" width="12" customWidth="1"/>
    <col min="6" max="9" width="14" customWidth="1"/>
    <col min="10" max="10" width="12" customWidth="1"/>
  </cols>
  <sheetData>
    <row r="1" spans="1:10" ht="27.95" customHeight="1">
      <c r="A1" s="56" t="s">
        <v>37</v>
      </c>
      <c r="B1" s="58"/>
      <c r="C1" s="58"/>
      <c r="D1" s="58"/>
      <c r="E1" s="58"/>
      <c r="F1" s="58"/>
      <c r="G1" s="58"/>
      <c r="H1" s="58"/>
      <c r="I1" s="58"/>
      <c r="J1" s="58"/>
    </row>
    <row r="2" spans="1:10" ht="18" customHeight="1">
      <c r="A2" s="59" t="s">
        <v>38</v>
      </c>
      <c r="B2" s="58"/>
      <c r="C2" s="58"/>
      <c r="D2" s="58"/>
      <c r="E2" s="58"/>
      <c r="F2" s="58"/>
      <c r="G2" s="58"/>
      <c r="H2" s="58"/>
      <c r="I2" s="58"/>
      <c r="J2" s="58"/>
    </row>
    <row r="4" spans="1:10" ht="21.95" customHeight="1">
      <c r="A4" s="60" t="s">
        <v>39</v>
      </c>
      <c r="B4" s="58"/>
      <c r="C4" s="58"/>
      <c r="D4" s="58"/>
      <c r="E4" s="22">
        <v>46211</v>
      </c>
    </row>
    <row r="6" spans="1:10" ht="32.1" customHeight="1">
      <c r="A6" s="23" t="s">
        <v>28</v>
      </c>
      <c r="B6" s="23" t="s">
        <v>40</v>
      </c>
      <c r="C6" s="23" t="s">
        <v>41</v>
      </c>
      <c r="D6" s="23" t="s">
        <v>42</v>
      </c>
      <c r="E6" s="23" t="s">
        <v>43</v>
      </c>
      <c r="F6" s="23" t="s">
        <v>44</v>
      </c>
      <c r="G6" s="23" t="s">
        <v>45</v>
      </c>
      <c r="H6" s="23" t="s">
        <v>46</v>
      </c>
      <c r="I6" s="23" t="s">
        <v>47</v>
      </c>
      <c r="J6" s="23" t="s">
        <v>48</v>
      </c>
    </row>
    <row r="7" spans="1:10">
      <c r="A7" s="24"/>
      <c r="B7" s="25" t="s">
        <v>49</v>
      </c>
      <c r="C7" s="26"/>
      <c r="D7" s="27">
        <v>4</v>
      </c>
      <c r="E7" s="27">
        <v>12</v>
      </c>
      <c r="F7" s="28" t="e">
        <f t="shared" ref="F7:F16" si="0">IF(B7="","",MAX(0,DATEDIF(B7,$E$4,"m")))</f>
        <v>#VALUE!</v>
      </c>
      <c r="G7" s="29">
        <f t="shared" ref="G7:G16" si="1">IF(OR(B7="",C7=0),0,IF(F7&lt;E7,0,MIN(C7,ROUND(C7*F7/(D7*12),0))))</f>
        <v>0</v>
      </c>
      <c r="H7" s="30">
        <f t="shared" ref="H7:H16" si="2">IF(C7=0,0,C7-G7)</f>
        <v>0</v>
      </c>
      <c r="I7" s="4">
        <f t="shared" ref="I7:I17" si="3">IF(C7=0,0,G7/C7)</f>
        <v>0</v>
      </c>
      <c r="J7" s="31" t="str">
        <f t="shared" ref="J7:J16" si="4">IF(C7=0,"",IF(F7&lt;E7,"Cliff Pending",IF(G7&gt;=C7,"Fully Vested","Vesting")))</f>
        <v/>
      </c>
    </row>
    <row r="8" spans="1:10">
      <c r="A8" s="24"/>
      <c r="B8" s="25"/>
      <c r="C8" s="26"/>
      <c r="D8" s="27">
        <v>4</v>
      </c>
      <c r="E8" s="27">
        <v>12</v>
      </c>
      <c r="F8" s="28" t="str">
        <f t="shared" si="0"/>
        <v/>
      </c>
      <c r="G8" s="29">
        <f t="shared" si="1"/>
        <v>0</v>
      </c>
      <c r="H8" s="30">
        <f t="shared" si="2"/>
        <v>0</v>
      </c>
      <c r="I8" s="4">
        <f t="shared" si="3"/>
        <v>0</v>
      </c>
      <c r="J8" s="31" t="str">
        <f t="shared" si="4"/>
        <v/>
      </c>
    </row>
    <row r="9" spans="1:10">
      <c r="A9" s="24"/>
      <c r="B9" s="25"/>
      <c r="C9" s="26"/>
      <c r="D9" s="27">
        <v>4</v>
      </c>
      <c r="E9" s="27">
        <v>12</v>
      </c>
      <c r="F9" s="28" t="str">
        <f t="shared" si="0"/>
        <v/>
      </c>
      <c r="G9" s="29">
        <f t="shared" si="1"/>
        <v>0</v>
      </c>
      <c r="H9" s="30">
        <f t="shared" si="2"/>
        <v>0</v>
      </c>
      <c r="I9" s="4">
        <f t="shared" si="3"/>
        <v>0</v>
      </c>
      <c r="J9" s="31" t="str">
        <f t="shared" si="4"/>
        <v/>
      </c>
    </row>
    <row r="10" spans="1:10">
      <c r="A10" s="24"/>
      <c r="B10" s="25"/>
      <c r="C10" s="26"/>
      <c r="D10" s="27">
        <v>4</v>
      </c>
      <c r="E10" s="27">
        <v>12</v>
      </c>
      <c r="F10" s="28" t="str">
        <f t="shared" si="0"/>
        <v/>
      </c>
      <c r="G10" s="29">
        <f t="shared" si="1"/>
        <v>0</v>
      </c>
      <c r="H10" s="30">
        <f t="shared" si="2"/>
        <v>0</v>
      </c>
      <c r="I10" s="4">
        <f t="shared" si="3"/>
        <v>0</v>
      </c>
      <c r="J10" s="31" t="str">
        <f t="shared" si="4"/>
        <v/>
      </c>
    </row>
    <row r="11" spans="1:10">
      <c r="A11" s="24"/>
      <c r="B11" s="25"/>
      <c r="C11" s="26"/>
      <c r="D11" s="27">
        <v>4</v>
      </c>
      <c r="E11" s="27">
        <v>12</v>
      </c>
      <c r="F11" s="28" t="str">
        <f t="shared" si="0"/>
        <v/>
      </c>
      <c r="G11" s="29">
        <f t="shared" si="1"/>
        <v>0</v>
      </c>
      <c r="H11" s="30">
        <f t="shared" si="2"/>
        <v>0</v>
      </c>
      <c r="I11" s="4">
        <f t="shared" si="3"/>
        <v>0</v>
      </c>
      <c r="J11" s="31" t="str">
        <f t="shared" si="4"/>
        <v/>
      </c>
    </row>
    <row r="12" spans="1:10">
      <c r="A12" s="24"/>
      <c r="B12" s="25"/>
      <c r="C12" s="26"/>
      <c r="D12" s="27">
        <v>4</v>
      </c>
      <c r="E12" s="27">
        <v>12</v>
      </c>
      <c r="F12" s="28" t="str">
        <f t="shared" si="0"/>
        <v/>
      </c>
      <c r="G12" s="29">
        <f t="shared" si="1"/>
        <v>0</v>
      </c>
      <c r="H12" s="30">
        <f t="shared" si="2"/>
        <v>0</v>
      </c>
      <c r="I12" s="4">
        <f t="shared" si="3"/>
        <v>0</v>
      </c>
      <c r="J12" s="31" t="str">
        <f t="shared" si="4"/>
        <v/>
      </c>
    </row>
    <row r="13" spans="1:10">
      <c r="A13" s="24"/>
      <c r="B13" s="25"/>
      <c r="C13" s="26"/>
      <c r="D13" s="27">
        <v>4</v>
      </c>
      <c r="E13" s="27">
        <v>12</v>
      </c>
      <c r="F13" s="28" t="str">
        <f t="shared" si="0"/>
        <v/>
      </c>
      <c r="G13" s="29">
        <f t="shared" si="1"/>
        <v>0</v>
      </c>
      <c r="H13" s="30">
        <f t="shared" si="2"/>
        <v>0</v>
      </c>
      <c r="I13" s="4">
        <f t="shared" si="3"/>
        <v>0</v>
      </c>
      <c r="J13" s="31" t="str">
        <f t="shared" si="4"/>
        <v/>
      </c>
    </row>
    <row r="14" spans="1:10">
      <c r="A14" s="24"/>
      <c r="B14" s="25"/>
      <c r="C14" s="26"/>
      <c r="D14" s="27">
        <v>4</v>
      </c>
      <c r="E14" s="27">
        <v>12</v>
      </c>
      <c r="F14" s="28" t="str">
        <f t="shared" si="0"/>
        <v/>
      </c>
      <c r="G14" s="29">
        <f t="shared" si="1"/>
        <v>0</v>
      </c>
      <c r="H14" s="30">
        <f t="shared" si="2"/>
        <v>0</v>
      </c>
      <c r="I14" s="4">
        <f t="shared" si="3"/>
        <v>0</v>
      </c>
      <c r="J14" s="31" t="str">
        <f t="shared" si="4"/>
        <v/>
      </c>
    </row>
    <row r="15" spans="1:10">
      <c r="A15" s="24"/>
      <c r="B15" s="25"/>
      <c r="C15" s="26"/>
      <c r="D15" s="27">
        <v>4</v>
      </c>
      <c r="E15" s="27">
        <v>12</v>
      </c>
      <c r="F15" s="28" t="str">
        <f t="shared" si="0"/>
        <v/>
      </c>
      <c r="G15" s="29">
        <f t="shared" si="1"/>
        <v>0</v>
      </c>
      <c r="H15" s="30">
        <f t="shared" si="2"/>
        <v>0</v>
      </c>
      <c r="I15" s="4">
        <f t="shared" si="3"/>
        <v>0</v>
      </c>
      <c r="J15" s="31" t="str">
        <f t="shared" si="4"/>
        <v/>
      </c>
    </row>
    <row r="16" spans="1:10">
      <c r="A16" s="24"/>
      <c r="B16" s="25"/>
      <c r="C16" s="26"/>
      <c r="D16" s="27">
        <v>4</v>
      </c>
      <c r="E16" s="27">
        <v>12</v>
      </c>
      <c r="F16" s="28" t="str">
        <f t="shared" si="0"/>
        <v/>
      </c>
      <c r="G16" s="29">
        <f t="shared" si="1"/>
        <v>0</v>
      </c>
      <c r="H16" s="30">
        <f t="shared" si="2"/>
        <v>0</v>
      </c>
      <c r="I16" s="4">
        <f t="shared" si="3"/>
        <v>0</v>
      </c>
      <c r="J16" s="31" t="str">
        <f t="shared" si="4"/>
        <v/>
      </c>
    </row>
    <row r="17" spans="1:10">
      <c r="A17" s="45" t="s">
        <v>36</v>
      </c>
      <c r="B17" s="46"/>
      <c r="C17" s="47">
        <f>SUM(C7:C16)</f>
        <v>0</v>
      </c>
      <c r="D17" s="46"/>
      <c r="E17" s="46"/>
      <c r="F17" s="46"/>
      <c r="G17" s="47">
        <f>SUM(G7:G16)</f>
        <v>0</v>
      </c>
      <c r="H17" s="47">
        <f>SUM(H7:H16)</f>
        <v>0</v>
      </c>
      <c r="I17" s="48">
        <f t="shared" si="3"/>
        <v>0</v>
      </c>
      <c r="J17" s="46"/>
    </row>
    <row r="19" spans="1:10">
      <c r="A19" s="6" t="s">
        <v>50</v>
      </c>
    </row>
    <row r="20" spans="1:10">
      <c r="A20" s="61" t="s">
        <v>51</v>
      </c>
      <c r="B20" s="58"/>
      <c r="C20" s="58"/>
      <c r="D20" s="58"/>
      <c r="E20" s="58"/>
      <c r="F20" s="58"/>
      <c r="G20" s="58"/>
      <c r="H20" s="58"/>
      <c r="I20" s="58"/>
      <c r="J20" s="58"/>
    </row>
    <row r="21" spans="1:10">
      <c r="A21" s="61" t="s">
        <v>52</v>
      </c>
      <c r="B21" s="58"/>
      <c r="C21" s="58"/>
      <c r="D21" s="58"/>
      <c r="E21" s="58"/>
      <c r="F21" s="58"/>
      <c r="G21" s="58"/>
      <c r="H21" s="58"/>
      <c r="I21" s="58"/>
      <c r="J21" s="58"/>
    </row>
    <row r="22" spans="1:10">
      <c r="A22" s="61" t="s">
        <v>53</v>
      </c>
      <c r="B22" s="58"/>
      <c r="C22" s="58"/>
      <c r="D22" s="58"/>
      <c r="E22" s="58"/>
      <c r="F22" s="58"/>
      <c r="G22" s="58"/>
      <c r="H22" s="58"/>
      <c r="I22" s="58"/>
      <c r="J22" s="58"/>
    </row>
    <row r="23" spans="1:10">
      <c r="A23" s="61" t="s">
        <v>54</v>
      </c>
      <c r="B23" s="58"/>
      <c r="C23" s="58"/>
      <c r="D23" s="58"/>
      <c r="E23" s="58"/>
      <c r="F23" s="58"/>
      <c r="G23" s="58"/>
      <c r="H23" s="58"/>
      <c r="I23" s="58"/>
      <c r="J23" s="58"/>
    </row>
    <row r="24" spans="1:10">
      <c r="A24" s="61" t="s">
        <v>55</v>
      </c>
      <c r="B24" s="58"/>
      <c r="C24" s="58"/>
      <c r="D24" s="58"/>
      <c r="E24" s="58"/>
      <c r="F24" s="58"/>
      <c r="G24" s="58"/>
      <c r="H24" s="58"/>
      <c r="I24" s="58"/>
      <c r="J24" s="58"/>
    </row>
  </sheetData>
  <mergeCells count="8">
    <mergeCell ref="A24:J24"/>
    <mergeCell ref="A2:J2"/>
    <mergeCell ref="A1:J1"/>
    <mergeCell ref="A23:J23"/>
    <mergeCell ref="A22:J22"/>
    <mergeCell ref="A4:D4"/>
    <mergeCell ref="A21:J21"/>
    <mergeCell ref="A20:J2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B46C1"/>
  </sheetPr>
  <dimension ref="A1:B26"/>
  <sheetViews>
    <sheetView workbookViewId="0">
      <selection activeCell="A8" sqref="A8"/>
    </sheetView>
  </sheetViews>
  <sheetFormatPr defaultRowHeight="14.45"/>
  <cols>
    <col min="1" max="1" width="40" customWidth="1"/>
    <col min="2" max="2" width="30" customWidth="1"/>
  </cols>
  <sheetData>
    <row r="1" spans="1:2" ht="30" customHeight="1">
      <c r="A1" s="57" t="s">
        <v>56</v>
      </c>
      <c r="B1" s="54"/>
    </row>
    <row r="2" spans="1:2" ht="18" customHeight="1">
      <c r="A2" s="5" t="s">
        <v>57</v>
      </c>
    </row>
    <row r="3" spans="1:2" ht="20.100000000000001" customHeight="1">
      <c r="A3" s="12" t="s">
        <v>58</v>
      </c>
      <c r="B3" s="13"/>
    </row>
    <row r="4" spans="1:2">
      <c r="A4" s="14" t="s">
        <v>59</v>
      </c>
      <c r="B4" s="15"/>
    </row>
    <row r="5" spans="1:2">
      <c r="A5" s="14" t="s">
        <v>60</v>
      </c>
      <c r="B5" s="9"/>
    </row>
    <row r="6" spans="1:2">
      <c r="A6" s="14" t="s">
        <v>61</v>
      </c>
      <c r="B6" s="15"/>
    </row>
    <row r="7" spans="1:2">
      <c r="A7" s="16"/>
      <c r="B7" s="13"/>
    </row>
    <row r="8" spans="1:2" ht="20.100000000000001" customHeight="1">
      <c r="A8" s="12" t="s">
        <v>62</v>
      </c>
      <c r="B8" s="16"/>
    </row>
    <row r="9" spans="1:2">
      <c r="A9" s="14" t="s">
        <v>63</v>
      </c>
      <c r="B9" s="3">
        <f>'CAP TABLE'!F14</f>
        <v>0</v>
      </c>
    </row>
    <row r="10" spans="1:2">
      <c r="A10" s="14" t="s">
        <v>64</v>
      </c>
      <c r="B10" s="3">
        <f>'CAP TABLE'!E14</f>
        <v>0</v>
      </c>
    </row>
    <row r="11" spans="1:2">
      <c r="A11" s="14" t="s">
        <v>65</v>
      </c>
      <c r="B11" s="17"/>
    </row>
    <row r="12" spans="1:2">
      <c r="A12" s="14" t="s">
        <v>66</v>
      </c>
      <c r="B12" s="4">
        <f>IF('CAP TABLE'!F14=0,0,('CAP TABLE'!F4+'CAP TABLE'!F5)/'CAP TABLE'!F14)</f>
        <v>0</v>
      </c>
    </row>
    <row r="13" spans="1:2">
      <c r="A13" s="14" t="s">
        <v>67</v>
      </c>
      <c r="B13" s="18">
        <f>IF('CAP TABLE'!F14+'CAP TABLE'!E14=0,0,('CAP TABLE'!F4+'CAP TABLE'!F5)/('CAP TABLE'!F14+'CAP TABLE'!E14))</f>
        <v>0</v>
      </c>
    </row>
    <row r="14" spans="1:2">
      <c r="A14" s="16"/>
      <c r="B14" s="16"/>
    </row>
    <row r="15" spans="1:2">
      <c r="A15" s="16"/>
      <c r="B15" s="16"/>
    </row>
    <row r="16" spans="1:2">
      <c r="A16" s="16"/>
      <c r="B16" s="16"/>
    </row>
    <row r="17" spans="1:2">
      <c r="A17" s="16"/>
      <c r="B17" s="16"/>
    </row>
    <row r="18" spans="1:2">
      <c r="A18" s="16"/>
      <c r="B18" s="16"/>
    </row>
    <row r="19" spans="1:2">
      <c r="A19" s="16"/>
      <c r="B19" s="16"/>
    </row>
    <row r="20" spans="1:2">
      <c r="A20" s="16"/>
      <c r="B20" s="16"/>
    </row>
    <row r="22" spans="1:2" ht="20.100000000000001" customHeight="1">
      <c r="A22" s="8" t="s">
        <v>68</v>
      </c>
    </row>
    <row r="23" spans="1:2">
      <c r="A23" s="6" t="s">
        <v>69</v>
      </c>
      <c r="B23" s="3">
        <f>'VESTING SCHEDULE'!C17</f>
        <v>0</v>
      </c>
    </row>
    <row r="24" spans="1:2">
      <c r="A24" s="6" t="s">
        <v>70</v>
      </c>
      <c r="B24" s="29">
        <f>'VESTING SCHEDULE'!G17</f>
        <v>0</v>
      </c>
    </row>
    <row r="25" spans="1:2">
      <c r="A25" s="6" t="s">
        <v>71</v>
      </c>
      <c r="B25" s="30">
        <f>'VESTING SCHEDULE'!H17</f>
        <v>0</v>
      </c>
    </row>
    <row r="26" spans="1:2">
      <c r="A26" s="6" t="s">
        <v>72</v>
      </c>
      <c r="B26" s="7">
        <f>IF('VESTING SCHEDULE'!C17=0,0,'VESTING SCHEDULE'!G17/'VESTING SCHEDULE'!C17)</f>
        <v>0</v>
      </c>
    </row>
  </sheetData>
  <mergeCells count="1">
    <mergeCell ref="A1:B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B46C1"/>
  </sheetPr>
  <dimension ref="A1:F7"/>
  <sheetViews>
    <sheetView workbookViewId="0">
      <selection activeCell="B14" sqref="B14"/>
    </sheetView>
  </sheetViews>
  <sheetFormatPr defaultRowHeight="14.45"/>
  <cols>
    <col min="1" max="1" width="32" customWidth="1"/>
    <col min="2" max="6" width="20" customWidth="1"/>
  </cols>
  <sheetData>
    <row r="1" spans="1:6" ht="27.95" customHeight="1">
      <c r="A1" s="49" t="s">
        <v>73</v>
      </c>
      <c r="B1" s="50"/>
      <c r="C1" s="50"/>
      <c r="D1" s="50"/>
      <c r="E1" s="50"/>
      <c r="F1" s="50"/>
    </row>
    <row r="2" spans="1:6" ht="24.95" customHeight="1">
      <c r="A2" s="51" t="s">
        <v>74</v>
      </c>
      <c r="B2" s="51" t="s">
        <v>75</v>
      </c>
      <c r="C2" s="51" t="s">
        <v>76</v>
      </c>
      <c r="D2" s="51" t="s">
        <v>77</v>
      </c>
      <c r="E2" s="51" t="s">
        <v>78</v>
      </c>
      <c r="F2" s="51" t="s">
        <v>79</v>
      </c>
    </row>
    <row r="3" spans="1:6">
      <c r="A3" s="6" t="s">
        <v>80</v>
      </c>
      <c r="B3" s="19"/>
      <c r="C3" s="19"/>
      <c r="D3" s="19"/>
      <c r="E3" s="19"/>
      <c r="F3" s="19"/>
    </row>
    <row r="4" spans="1:6">
      <c r="A4" s="6" t="s">
        <v>81</v>
      </c>
      <c r="B4" s="20">
        <f>MIN(B3,'CAP TABLE'!C14*2.5)</f>
        <v>0</v>
      </c>
      <c r="C4" s="20">
        <f>MIN(C3,'CAP TABLE'!C14*2.5)</f>
        <v>0</v>
      </c>
      <c r="D4" s="20">
        <f>MIN(D3,'CAP TABLE'!C14*2.5)</f>
        <v>0</v>
      </c>
      <c r="E4" s="20">
        <f>MIN(E3,'CAP TABLE'!C14*2.5)</f>
        <v>0</v>
      </c>
      <c r="F4" s="20">
        <f>MIN(F3,'CAP TABLE'!C14*2.5)</f>
        <v>0</v>
      </c>
    </row>
    <row r="5" spans="1:6">
      <c r="A5" s="6" t="s">
        <v>82</v>
      </c>
      <c r="B5" s="20">
        <f>MIN(MAX(0,B3-B4),'CAP TABLE'!D14*5)</f>
        <v>0</v>
      </c>
      <c r="C5" s="20">
        <f>MIN(MAX(0,C3-C4),'CAP TABLE'!D14*5)</f>
        <v>0</v>
      </c>
      <c r="D5" s="20">
        <f>MIN(MAX(0,D3-D4),'CAP TABLE'!D14*5)</f>
        <v>0</v>
      </c>
      <c r="E5" s="20">
        <f>MIN(MAX(0,E3-E4),'CAP TABLE'!D14*5)</f>
        <v>0</v>
      </c>
      <c r="F5" s="20">
        <f>MIN(MAX(0,F3-F4),'CAP TABLE'!D14*5)</f>
        <v>0</v>
      </c>
    </row>
    <row r="6" spans="1:6">
      <c r="A6" s="6" t="s">
        <v>83</v>
      </c>
      <c r="B6" s="20">
        <f>MAX(0,B3-B4-B5)</f>
        <v>0</v>
      </c>
      <c r="C6" s="20">
        <f>MAX(0,C3-C4-C5)</f>
        <v>0</v>
      </c>
      <c r="D6" s="20">
        <f>MAX(0,D3-D4-D5)</f>
        <v>0</v>
      </c>
      <c r="E6" s="20">
        <f>MAX(0,E3-E4-E5)</f>
        <v>0</v>
      </c>
      <c r="F6" s="20">
        <f>MAX(0,F3-F4-F5)</f>
        <v>0</v>
      </c>
    </row>
    <row r="7" spans="1:6" ht="21.95" customHeight="1">
      <c r="A7" s="6" t="s">
        <v>84</v>
      </c>
      <c r="B7" s="21">
        <f>B6*IF('CAP TABLE'!F14=0,0,('CAP TABLE'!F4+'CAP TABLE'!F5)/'CAP TABLE'!F14)</f>
        <v>0</v>
      </c>
      <c r="C7" s="21">
        <f>C6*IF('CAP TABLE'!F14=0,0,('CAP TABLE'!F4+'CAP TABLE'!F5)/'CAP TABLE'!F14)</f>
        <v>0</v>
      </c>
      <c r="D7" s="21">
        <f>D6*IF('CAP TABLE'!F14=0,0,('CAP TABLE'!F4+'CAP TABLE'!F5)/'CAP TABLE'!F14)</f>
        <v>0</v>
      </c>
      <c r="E7" s="21">
        <f>E6*IF('CAP TABLE'!F14=0,0,('CAP TABLE'!F4+'CAP TABLE'!F5)/'CAP TABLE'!F14)</f>
        <v>0</v>
      </c>
      <c r="F7" s="21">
        <f>F6*IF('CAP TABLE'!F14=0,0,('CAP TABLE'!F4+'CAP TABLE'!F5)/'CAP TABLE'!F14)</f>
        <v>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B46C1"/>
  </sheetPr>
  <dimension ref="A1:B30"/>
  <sheetViews>
    <sheetView workbookViewId="0">
      <selection activeCell="B9" sqref="B9:B10"/>
    </sheetView>
  </sheetViews>
  <sheetFormatPr defaultRowHeight="14.45"/>
  <cols>
    <col min="1" max="1" width="40" customWidth="1"/>
    <col min="2" max="2" width="30" customWidth="1"/>
  </cols>
  <sheetData>
    <row r="1" spans="1:2" ht="30" customHeight="1">
      <c r="A1" s="62" t="s">
        <v>85</v>
      </c>
      <c r="B1" s="58"/>
    </row>
    <row r="2" spans="1:2" ht="18" customHeight="1">
      <c r="A2" s="5" t="s">
        <v>86</v>
      </c>
    </row>
    <row r="3" spans="1:2" ht="20.100000000000001" customHeight="1">
      <c r="A3" s="12" t="s">
        <v>87</v>
      </c>
      <c r="B3" s="16"/>
    </row>
    <row r="4" spans="1:2">
      <c r="A4" s="14" t="s">
        <v>33</v>
      </c>
      <c r="B4" s="3">
        <f>'CAP TABLE'!F14</f>
        <v>0</v>
      </c>
    </row>
    <row r="5" spans="1:2">
      <c r="A5" s="14" t="s">
        <v>88</v>
      </c>
      <c r="B5" s="3">
        <f>'CAP TABLE'!F4+'CAP TABLE'!F5</f>
        <v>0</v>
      </c>
    </row>
    <row r="6" spans="1:2">
      <c r="A6" s="14" t="s">
        <v>66</v>
      </c>
      <c r="B6" s="7">
        <f>IF(B4=0,0,B5/B4)</f>
        <v>0</v>
      </c>
    </row>
    <row r="7" spans="1:2">
      <c r="A7" s="16"/>
      <c r="B7" s="16"/>
    </row>
    <row r="8" spans="1:2" ht="20.100000000000001" customHeight="1">
      <c r="A8" s="12" t="s">
        <v>89</v>
      </c>
      <c r="B8" s="16"/>
    </row>
    <row r="9" spans="1:2">
      <c r="A9" s="14" t="s">
        <v>90</v>
      </c>
      <c r="B9" s="9"/>
    </row>
    <row r="10" spans="1:2">
      <c r="A10" s="14" t="s">
        <v>91</v>
      </c>
      <c r="B10" s="10"/>
    </row>
    <row r="11" spans="1:2">
      <c r="A11" s="16"/>
      <c r="B11" s="16"/>
    </row>
    <row r="12" spans="1:2" ht="20.100000000000001" customHeight="1">
      <c r="A12" s="12" t="s">
        <v>92</v>
      </c>
      <c r="B12" s="16"/>
    </row>
    <row r="13" spans="1:2">
      <c r="A13" s="14" t="s">
        <v>93</v>
      </c>
      <c r="B13" s="3">
        <f>IF(B10=0,0,B9/B10)</f>
        <v>0</v>
      </c>
    </row>
    <row r="14" spans="1:2">
      <c r="A14" s="14" t="s">
        <v>94</v>
      </c>
      <c r="B14" s="3">
        <f>B4+B13</f>
        <v>0</v>
      </c>
    </row>
    <row r="15" spans="1:2" ht="15.6">
      <c r="A15" s="14" t="s">
        <v>95</v>
      </c>
      <c r="B15" s="32">
        <f>IF(B14=0,0,B5/B14)</f>
        <v>0</v>
      </c>
    </row>
    <row r="16" spans="1:2" ht="15.6">
      <c r="A16" s="14" t="s">
        <v>96</v>
      </c>
      <c r="B16" s="11">
        <f>B6-B15</f>
        <v>0</v>
      </c>
    </row>
    <row r="17" spans="1:2">
      <c r="A17" s="16"/>
      <c r="B17" s="16"/>
    </row>
    <row r="18" spans="1:2">
      <c r="A18" s="16"/>
      <c r="B18" s="16"/>
    </row>
    <row r="19" spans="1:2">
      <c r="A19" s="16"/>
      <c r="B19" s="16"/>
    </row>
    <row r="20" spans="1:2">
      <c r="A20" s="16"/>
      <c r="B20" s="16"/>
    </row>
    <row r="21" spans="1:2">
      <c r="A21" s="16"/>
      <c r="B21" s="16"/>
    </row>
    <row r="22" spans="1:2">
      <c r="A22" s="16"/>
      <c r="B22" s="16"/>
    </row>
    <row r="23" spans="1:2">
      <c r="A23" s="16"/>
      <c r="B23" s="16"/>
    </row>
    <row r="24" spans="1:2">
      <c r="A24" s="16"/>
      <c r="B24" s="16"/>
    </row>
    <row r="25" spans="1:2">
      <c r="A25" s="16"/>
      <c r="B25" s="16"/>
    </row>
    <row r="26" spans="1:2">
      <c r="A26" s="16"/>
      <c r="B26" s="16"/>
    </row>
    <row r="27" spans="1:2">
      <c r="A27" s="16"/>
      <c r="B27" s="16"/>
    </row>
    <row r="28" spans="1:2">
      <c r="A28" s="16"/>
      <c r="B28" s="16"/>
    </row>
    <row r="29" spans="1:2">
      <c r="A29" s="16"/>
      <c r="B29" s="16"/>
    </row>
    <row r="30" spans="1:2">
      <c r="A30" s="16"/>
      <c r="B30" s="16"/>
    </row>
  </sheetData>
  <mergeCells count="1">
    <mergeCell ref="A1:B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31DD586C3C1D4E900F32054B159C17" ma:contentTypeVersion="26" ma:contentTypeDescription="Create a new document." ma:contentTypeScope="" ma:versionID="d6824156a1794f5786e227717aa7136a">
  <xsd:schema xmlns:xsd="http://www.w3.org/2001/XMLSchema" xmlns:xs="http://www.w3.org/2001/XMLSchema" xmlns:p="http://schemas.microsoft.com/office/2006/metadata/properties" xmlns:ns1="http://schemas.microsoft.com/sharepoint/v3" xmlns:ns2="07e3052f-dd80-493e-b073-5a9267ae3764" xmlns:ns3="0483de9d-17be-4fea-8983-d8f042caf2ff" targetNamespace="http://schemas.microsoft.com/office/2006/metadata/properties" ma:root="true" ma:fieldsID="097424cf2a0ce2eb3fa73ead4348c854" ns1:_="" ns2:_="" ns3:_="">
    <xsd:import namespace="http://schemas.microsoft.com/sharepoint/v3"/>
    <xsd:import namespace="07e3052f-dd80-493e-b073-5a9267ae3764"/>
    <xsd:import namespace="0483de9d-17be-4fea-8983-d8f042caf2ff"/>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lcf76f155ced4ddcb4097134ff3c332f0" minOccurs="0"/>
                <xsd:element ref="ns2:lcf76f155ced4ddcb4097134ff3c332f1"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e3052f-dd80-493e-b073-5a9267ae376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lcf76f155ced4ddcb4097134ff3c332f0" ma:index="14" nillable="true" ma:displayName="Image Tags_0" ma:hidden="true" ma:internalName="lcf76f155ced4ddcb4097134ff3c332f0" ma:readOnly="false">
      <xsd:simpleType>
        <xsd:restriction base="dms:Note"/>
      </xsd:simpleType>
    </xsd:element>
    <xsd:element name="lcf76f155ced4ddcb4097134ff3c332f1" ma:index="15" nillable="true" ma:displayName="Image Tags_0" ma:hidden="true" ma:internalName="lcf76f155ced4ddcb4097134ff3c332f1" ma:readOnly="false">
      <xsd:simpleType>
        <xsd:restriction base="dms:Not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71de680-0493-46ce-a329-1c3c79de96f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indexed="true" ma:internalName="MediaServiceLocatio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83de9d-17be-4fea-8983-d8f042caf2f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8eb097ad-acef-429e-b202-e38ca9c68dac}" ma:internalName="TaxCatchAll" ma:showField="CatchAllData" ma:web="0483de9d-17be-4fea-8983-d8f042caf2ff">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 xmlns="07e3052f-dd80-493e-b073-5a9267ae3764" xsi:nil="true"/>
    <MigrationWizIdPermissionLevels xmlns="07e3052f-dd80-493e-b073-5a9267ae3764" xsi:nil="true"/>
    <_ip_UnifiedCompliancePolicyUIAction xmlns="http://schemas.microsoft.com/sharepoint/v3" xsi:nil="true"/>
    <lcf76f155ced4ddcb4097134ff3c332f1 xmlns="07e3052f-dd80-493e-b073-5a9267ae3764" xsi:nil="true"/>
    <lcf76f155ced4ddcb4097134ff3c332f0 xmlns="07e3052f-dd80-493e-b073-5a9267ae3764" xsi:nil="true"/>
    <MigrationWizIdSecurityGroups xmlns="07e3052f-dd80-493e-b073-5a9267ae3764" xsi:nil="true"/>
    <TaxCatchAll xmlns="0483de9d-17be-4fea-8983-d8f042caf2ff" xsi:nil="true"/>
    <MigrationWizIdVersion xmlns="07e3052f-dd80-493e-b073-5a9267ae3764" xsi:nil="true"/>
    <MigrationWizIdPermissions xmlns="07e3052f-dd80-493e-b073-5a9267ae3764" xsi:nil="true"/>
    <MigrationWizIdDocumentLibraryPermissions xmlns="07e3052f-dd80-493e-b073-5a9267ae3764" xsi:nil="true"/>
    <_ip_UnifiedCompliancePolicyProperties xmlns="http://schemas.microsoft.com/sharepoint/v3" xsi:nil="true"/>
    <lcf76f155ced4ddcb4097134ff3c332f xmlns="07e3052f-dd80-493e-b073-5a9267ae37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EBCAAE-4B95-4DDB-956A-37973E8C89FB}"/>
</file>

<file path=customXml/itemProps2.xml><?xml version="1.0" encoding="utf-8"?>
<ds:datastoreItem xmlns:ds="http://schemas.openxmlformats.org/officeDocument/2006/customXml" ds:itemID="{27B97A0B-4FDF-4326-9879-3AEDA2AD8F4A}"/>
</file>

<file path=customXml/itemProps3.xml><?xml version="1.0" encoding="utf-8"?>
<ds:datastoreItem xmlns:ds="http://schemas.openxmlformats.org/officeDocument/2006/customXml" ds:itemID="{D51F009F-1A09-41DE-A7E6-C7B8D2A7AB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2026-06-29T06:07:33Z</dcterms:created>
  <dcterms:modified xsi:type="dcterms:W3CDTF">2026-07-08T09:11:29Z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0x0101008031DD586C3C1D4E900F32054B159C17</vt:lpwstr>
  </property>
</Properties>
</file>