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aulc\Dropbox\MyVirtualDesk\"/>
    </mc:Choice>
  </mc:AlternateContent>
  <xr:revisionPtr revIDLastSave="0" documentId="13_ncr:1_{376D8482-8D5D-431F-9C80-67B4AD86F78F}" xr6:coauthVersionLast="47" xr6:coauthVersionMax="47" xr10:uidLastSave="{00000000-0000-0000-0000-000000000000}"/>
  <bookViews>
    <workbookView xWindow="-120" yWindow="-120" windowWidth="29040" windowHeight="17520" xr2:uid="{627865F0-A801-4384-B7D6-50CB9C71A2F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1" l="1"/>
  <c r="L5" i="1"/>
  <c r="L12" i="1" s="1"/>
  <c r="L7" i="1" s="1"/>
  <c r="K11" i="1"/>
  <c r="D5" i="1"/>
  <c r="D12" i="1" s="1"/>
  <c r="D6" i="1" s="1"/>
  <c r="C26" i="1"/>
  <c r="C30" i="1" s="1"/>
  <c r="N5" i="1"/>
  <c r="N12" i="1" s="1"/>
  <c r="N9" i="1" s="1"/>
  <c r="J5" i="1"/>
  <c r="J12" i="1" s="1"/>
  <c r="J15" i="1" s="1"/>
  <c r="H5" i="1"/>
  <c r="H12" i="1" s="1"/>
  <c r="H15" i="1" s="1"/>
  <c r="F5" i="1"/>
  <c r="F12" i="1" s="1"/>
  <c r="F15" i="1" s="1"/>
  <c r="C11" i="1"/>
  <c r="E11" i="1"/>
  <c r="M11" i="1"/>
  <c r="I11" i="1"/>
  <c r="G11" i="1"/>
  <c r="N15" i="1" l="1"/>
  <c r="D15" i="1"/>
  <c r="L15" i="1"/>
  <c r="F6" i="1"/>
  <c r="F9" i="1"/>
  <c r="F8" i="1"/>
  <c r="F10" i="1"/>
  <c r="F7" i="1"/>
  <c r="H7" i="1"/>
  <c r="H8" i="1"/>
  <c r="H9" i="1"/>
  <c r="H10" i="1"/>
  <c r="H6" i="1"/>
  <c r="J10" i="1"/>
  <c r="J6" i="1"/>
  <c r="J7" i="1"/>
  <c r="J8" i="1"/>
  <c r="J9" i="1"/>
  <c r="L10" i="1"/>
  <c r="N7" i="1"/>
  <c r="L9" i="1"/>
  <c r="L6" i="1"/>
  <c r="L8" i="1"/>
  <c r="N6" i="1"/>
  <c r="N10" i="1"/>
  <c r="N8" i="1"/>
  <c r="C27" i="1" l="1"/>
  <c r="F11" i="1" l="1"/>
  <c r="N11" i="1"/>
  <c r="H11" i="1"/>
  <c r="D8" i="1"/>
  <c r="D10" i="1"/>
  <c r="J11" i="1"/>
  <c r="L11" i="1"/>
  <c r="D9" i="1"/>
  <c r="D7" i="1"/>
  <c r="C29" i="1" l="1"/>
  <c r="C31" i="1" s="1"/>
  <c r="C32" i="1" s="1"/>
  <c r="C36" i="1" s="1"/>
  <c r="D11" i="1"/>
  <c r="C37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<sst xmlns="http://schemas.openxmlformats.org/spreadsheetml/2006/main" count="45" uniqueCount="37">
  <si>
    <t>Marketer</t>
  </si>
  <si>
    <t>SDR/BDR</t>
  </si>
  <si>
    <t>Recruiter</t>
  </si>
  <si>
    <t>Bookkeeper</t>
  </si>
  <si>
    <t>CSR</t>
  </si>
  <si>
    <t>Hourly Rate</t>
  </si>
  <si>
    <t>How much is one hour of your/their time worth</t>
  </si>
  <si>
    <t>Mean Salary Cost</t>
  </si>
  <si>
    <t>I am looking to replace</t>
  </si>
  <si>
    <t>Drop Down</t>
  </si>
  <si>
    <t>VA Types</t>
  </si>
  <si>
    <t>Total Monthly Cost</t>
  </si>
  <si>
    <t>Paid Leave</t>
  </si>
  <si>
    <t>Supplemental Pay</t>
  </si>
  <si>
    <t>Insurance</t>
  </si>
  <si>
    <t>Retirement Savings</t>
  </si>
  <si>
    <t>Legally Requireed benefits</t>
  </si>
  <si>
    <t>Hourly Cost of MyVirtual Desk Agent</t>
  </si>
  <si>
    <t>Total ROI per Month</t>
  </si>
  <si>
    <t>Percent Savings per Month</t>
  </si>
  <si>
    <t>Note: This is the hourly cost of a USA based employee</t>
  </si>
  <si>
    <t>Virtual Assistant Role</t>
  </si>
  <si>
    <t>Exec Assistant</t>
  </si>
  <si>
    <t>Monthly Cost of Benefits, Tax, Insurance, etc.</t>
  </si>
  <si>
    <t>Subtotal Total Monthly Cost</t>
  </si>
  <si>
    <t>Monthly Software Tools Cost</t>
  </si>
  <si>
    <t>Insert Rate</t>
  </si>
  <si>
    <t>Monthly Salary for US-based Employee</t>
  </si>
  <si>
    <t>Monthly Cost of Benefits, Tax, Insurance, Software, etc</t>
  </si>
  <si>
    <t>Monthly Cost of MyVirtualDesk Agent</t>
  </si>
  <si>
    <t>Subtotal Software Tools Cost  **</t>
  </si>
  <si>
    <t>* Percentages for Benefits, Tax, Insurance, etc. are taken from the U.S. Bureau of Labor Statistics</t>
  </si>
  <si>
    <t>Select VA Role</t>
  </si>
  <si>
    <t>Insert Hourly Rate</t>
  </si>
  <si>
    <t>Return on Investment Calculator</t>
  </si>
  <si>
    <t>Subtotal Benefits, Tax, Insurance, etc. *</t>
  </si>
  <si>
    <t>** Software costs are monthly estimates of software licenses required for that role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</si>
</sst>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&quot;$&quot;#,##0"/>
    <numFmt numFmtId="166" formatCode="&quot;$&quot;#,##0.00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i/>
      <sz val="9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 wrapText="1"/>
    </xf>
    <xf numFmtId="164" fontId="0" fillId="0" borderId="0" xfId="0" applyNumberFormat="1"/>
    <xf numFmtId="3" fontId="0" fillId="0" borderId="0" xfId="0" applyNumberFormat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wrapText="1"/>
    </xf>
    <xf numFmtId="3" fontId="1" fillId="4" borderId="1" xfId="0" applyNumberFormat="1" applyFont="1" applyFill="1" applyBorder="1"/>
    <xf numFmtId="165" fontId="0" fillId="0" borderId="0" xfId="0" applyNumberFormat="1"/>
    <xf numFmtId="0" fontId="3" fillId="0" borderId="0" xfId="0" applyFont="1"/>
    <xf numFmtId="164" fontId="0" fillId="2" borderId="1" xfId="0" applyNumberFormat="1" applyFill="1" applyBorder="1"/>
    <xf numFmtId="165" fontId="0" fillId="2" borderId="1" xfId="0" applyNumberFormat="1" applyFill="1" applyBorder="1"/>
    <xf numFmtId="164" fontId="0" fillId="3" borderId="1" xfId="0" applyNumberFormat="1" applyFill="1" applyBorder="1"/>
    <xf numFmtId="165" fontId="0" fillId="3" borderId="1" xfId="0" applyNumberFormat="1" applyFill="1" applyBorder="1"/>
    <xf numFmtId="3" fontId="0" fillId="2" borderId="1" xfId="0" applyNumberFormat="1" applyFill="1" applyBorder="1"/>
    <xf numFmtId="0" fontId="0" fillId="2" borderId="1" xfId="0" applyFill="1" applyBorder="1"/>
    <xf numFmtId="0" fontId="0" fillId="5" borderId="0" xfId="0" applyFill="1"/>
    <xf numFmtId="0" fontId="1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165" fontId="0" fillId="5" borderId="0" xfId="0" applyNumberFormat="1" applyFill="1" applyAlignment="1">
      <alignment horizontal="center"/>
    </xf>
    <xf numFmtId="0" fontId="2" fillId="5" borderId="0" xfId="0" applyFont="1" applyFill="1"/>
    <xf numFmtId="0" fontId="0" fillId="5" borderId="0" xfId="0" applyFill="1" applyAlignment="1">
      <alignment horizontal="left" wrapText="1"/>
    </xf>
    <xf numFmtId="166" fontId="0" fillId="5" borderId="0" xfId="0" applyNumberFormat="1" applyFill="1" applyAlignment="1">
      <alignment horizontal="center"/>
    </xf>
    <xf numFmtId="9" fontId="0" fillId="5" borderId="0" xfId="0" applyNumberFormat="1" applyFill="1" applyAlignment="1">
      <alignment horizontal="center"/>
    </xf>
    <xf numFmtId="0" fontId="0" fillId="5" borderId="1" xfId="0" applyFill="1" applyBorder="1" applyAlignment="1" applyProtection="1">
      <alignment horizontal="center"/>
      <protection locked="0"/>
    </xf>
    <xf numFmtId="165" fontId="0" fillId="5" borderId="1" xfId="0" applyNumberFormat="1" applyFill="1" applyBorder="1" applyAlignment="1" applyProtection="1">
      <alignment horizontal="center"/>
      <protection locked="0"/>
    </xf>
    <xf numFmtId="3" fontId="1" fillId="3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249116</xdr:colOff>
      <xdr:row>19</xdr:row>
      <xdr:rowOff>51288</xdr:rowOff>
    </xdr:from>
    <xdr:to>
      <xdr:col>3</xdr:col>
      <xdr:colOff>659423</xdr:colOff>
      <xdr:row>19</xdr:row>
      <xdr:rowOff>131885</xdr:rowOff>
    </xdr:to>
    <xdr:sp macro="" textlink="">
      <xdr:nvSpPr>
        <xdr:cNvPr id="2" name="Arrow: Left 1">
          <a:extLst>
            <a:ext uri="{FF2B5EF4-FFF2-40B4-BE49-F238E27FC236}">
              <a16:creationId xmlns:a16="http://schemas.microsoft.com/office/drawing/2014/main" id="{E4587B5A-2030-8A5D-44C0-911E1296AF9D}"/>
            </a:ext>
          </a:extLst>
        </xdr:cNvPr>
        <xdr:cNvSpPr/>
      </xdr:nvSpPr>
      <xdr:spPr>
        <a:xfrm>
          <a:off x="4513385" y="3480288"/>
          <a:ext cx="410307" cy="80597"/>
        </a:xfrm>
        <a:prstGeom prst="lef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249115</xdr:colOff>
      <xdr:row>22</xdr:row>
      <xdr:rowOff>43962</xdr:rowOff>
    </xdr:from>
    <xdr:to>
      <xdr:col>3</xdr:col>
      <xdr:colOff>659422</xdr:colOff>
      <xdr:row>22</xdr:row>
      <xdr:rowOff>124559</xdr:rowOff>
    </xdr:to>
    <xdr:sp macro="" textlink="">
      <xdr:nvSpPr>
        <xdr:cNvPr id="3" name="Arrow: Left 2">
          <a:extLst>
            <a:ext uri="{FF2B5EF4-FFF2-40B4-BE49-F238E27FC236}">
              <a16:creationId xmlns:a16="http://schemas.microsoft.com/office/drawing/2014/main" id="{56389B7B-A803-48DC-B21F-6AA45B437AE2}"/>
            </a:ext>
          </a:extLst>
        </xdr:cNvPr>
        <xdr:cNvSpPr/>
      </xdr:nvSpPr>
      <xdr:spPr>
        <a:xfrm>
          <a:off x="4513384" y="4044462"/>
          <a:ext cx="410307" cy="80597"/>
        </a:xfrm>
        <a:prstGeom prst="lef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F4865-B6A5-4BC2-A871-8DD40671F4CB}">
  <dimension ref="B1:O37"/>
  <sheetViews>
    <sheetView tabSelected="1" zoomScale="130" zoomScaleNormal="130" workbookViewId="0">
      <selection activeCell="G19" sqref="G19"/>
    </sheetView>
  </sheetViews>
  <sheetFormatPr defaultRowHeight="15" x14ac:dyDescent="0.25"/>
  <cols>
    <col min="1" max="1" width="2.7109375" customWidth="1"/>
    <col min="2" max="2" width="49.42578125" customWidth="1"/>
    <col min="3" max="3" width="11.7109375" customWidth="1"/>
    <col min="4" max="4" width="11.7109375" style="3" customWidth="1"/>
    <col min="5" max="5" width="13.28515625" style="3" bestFit="1" customWidth="1"/>
    <col min="6" max="14" width="11.7109375" style="3" customWidth="1"/>
    <col min="15" max="15" width="13.5703125" hidden="1" customWidth="1"/>
  </cols>
  <sheetData>
    <row r="1" spans="2:15" x14ac:dyDescent="0.25">
      <c r="B1" t="e" vm="1">
        <v>#VALUE!</v>
      </c>
    </row>
    <row r="2" spans="2:15" x14ac:dyDescent="0.25">
      <c r="B2" t="s">
        <v>34</v>
      </c>
    </row>
    <row r="4" spans="2:15" x14ac:dyDescent="0.25">
      <c r="B4" s="7"/>
      <c r="C4" s="29" t="s">
        <v>22</v>
      </c>
      <c r="D4" s="30"/>
      <c r="E4" s="28" t="s">
        <v>0</v>
      </c>
      <c r="F4" s="28"/>
      <c r="G4" s="31" t="s">
        <v>1</v>
      </c>
      <c r="H4" s="31"/>
      <c r="I4" s="28" t="s">
        <v>2</v>
      </c>
      <c r="J4" s="28"/>
      <c r="K4" s="31" t="s">
        <v>3</v>
      </c>
      <c r="L4" s="31"/>
      <c r="M4" s="28" t="s">
        <v>4</v>
      </c>
      <c r="N4" s="28"/>
    </row>
    <row r="5" spans="2:15" x14ac:dyDescent="0.25">
      <c r="B5" s="7" t="s">
        <v>7</v>
      </c>
      <c r="C5" s="12">
        <v>0.7</v>
      </c>
      <c r="D5" s="13">
        <f>$C$23*2080/12</f>
        <v>4333.333333333333</v>
      </c>
      <c r="E5" s="14">
        <v>0.71099999999999997</v>
      </c>
      <c r="F5" s="15">
        <f>$C$23*2080/12</f>
        <v>4333.333333333333</v>
      </c>
      <c r="G5" s="12">
        <v>0.76300000000000001</v>
      </c>
      <c r="H5" s="13">
        <f>$C$23*2080/12</f>
        <v>4333.333333333333</v>
      </c>
      <c r="I5" s="14">
        <v>0.69199999999999995</v>
      </c>
      <c r="J5" s="15">
        <f>$C$23*2080/12</f>
        <v>4333.333333333333</v>
      </c>
      <c r="K5" s="12">
        <v>0.69599999999999995</v>
      </c>
      <c r="L5" s="13">
        <f>$C$23*2080/12</f>
        <v>4333.333333333333</v>
      </c>
      <c r="M5" s="14">
        <v>0.72699999999999998</v>
      </c>
      <c r="N5" s="15">
        <f>$C$23*2080/12</f>
        <v>4333.333333333333</v>
      </c>
      <c r="O5" s="4" t="s">
        <v>10</v>
      </c>
    </row>
    <row r="6" spans="2:15" x14ac:dyDescent="0.25">
      <c r="B6" s="7" t="s">
        <v>12</v>
      </c>
      <c r="C6" s="12">
        <v>7.1999999999999995E-2</v>
      </c>
      <c r="D6" s="13">
        <f>$D$12*C6</f>
        <v>445.71428571428572</v>
      </c>
      <c r="E6" s="14">
        <v>6.3E-2</v>
      </c>
      <c r="F6" s="15">
        <f>$F$12*E6</f>
        <v>383.96624472573842</v>
      </c>
      <c r="G6" s="12">
        <v>0.06</v>
      </c>
      <c r="H6" s="13">
        <f>$H$12*G6</f>
        <v>340.76015727391871</v>
      </c>
      <c r="I6" s="14">
        <v>7.0000000000000007E-2</v>
      </c>
      <c r="J6" s="15">
        <f>$J$12*I6</f>
        <v>438.34296724470136</v>
      </c>
      <c r="K6" s="12">
        <v>7.3999999999999996E-2</v>
      </c>
      <c r="L6" s="13">
        <f>$L$12*K6</f>
        <v>460.72796934865897</v>
      </c>
      <c r="M6" s="14">
        <v>6.7000000000000004E-2</v>
      </c>
      <c r="N6" s="15">
        <f>$N$12*M6</f>
        <v>399.35809261806509</v>
      </c>
      <c r="O6" s="5" t="s">
        <v>22</v>
      </c>
    </row>
    <row r="7" spans="2:15" x14ac:dyDescent="0.25">
      <c r="B7" s="7" t="s">
        <v>13</v>
      </c>
      <c r="C7" s="12">
        <v>3.1E-2</v>
      </c>
      <c r="D7" s="13">
        <f t="shared" ref="D7:D10" si="0">$D$12*C7</f>
        <v>191.90476190476193</v>
      </c>
      <c r="E7" s="14">
        <v>3.7999999999999999E-2</v>
      </c>
      <c r="F7" s="15">
        <f t="shared" ref="F7:F10" si="1">$F$12*E7</f>
        <v>231.59868729488983</v>
      </c>
      <c r="G7" s="12">
        <v>2.4E-2</v>
      </c>
      <c r="H7" s="13">
        <f t="shared" ref="H7:H10" si="2">$H$12*G7</f>
        <v>136.30406290956748</v>
      </c>
      <c r="I7" s="14">
        <v>4.2000000000000003E-2</v>
      </c>
      <c r="J7" s="15">
        <f t="shared" ref="J7:J10" si="3">$J$12*I7</f>
        <v>263.00578034682081</v>
      </c>
      <c r="K7" s="12">
        <v>0.03</v>
      </c>
      <c r="L7" s="13">
        <f t="shared" ref="L7:L10" si="4">$L$12*K7</f>
        <v>186.78160919540227</v>
      </c>
      <c r="M7" s="14">
        <v>2.8000000000000001E-2</v>
      </c>
      <c r="N7" s="15">
        <f t="shared" ref="N7:N10" si="5">$N$12*M7</f>
        <v>166.89591930307199</v>
      </c>
      <c r="O7" s="5" t="s">
        <v>0</v>
      </c>
    </row>
    <row r="8" spans="2:15" x14ac:dyDescent="0.25">
      <c r="B8" s="7" t="s">
        <v>14</v>
      </c>
      <c r="C8" s="12">
        <v>9.8000000000000004E-2</v>
      </c>
      <c r="D8" s="13">
        <f t="shared" si="0"/>
        <v>606.66666666666674</v>
      </c>
      <c r="E8" s="14">
        <v>8.8999999999999996E-2</v>
      </c>
      <c r="F8" s="15">
        <f t="shared" si="1"/>
        <v>542.42850445382089</v>
      </c>
      <c r="G8" s="12">
        <v>5.3999999999999999E-2</v>
      </c>
      <c r="H8" s="13">
        <f t="shared" si="2"/>
        <v>306.68414154652686</v>
      </c>
      <c r="I8" s="14">
        <v>9.8000000000000004E-2</v>
      </c>
      <c r="J8" s="15">
        <f t="shared" si="3"/>
        <v>613.68015414258184</v>
      </c>
      <c r="K8" s="12">
        <v>0.1</v>
      </c>
      <c r="L8" s="13">
        <f t="shared" si="4"/>
        <v>622.60536398467434</v>
      </c>
      <c r="M8" s="14">
        <v>7.9000000000000001E-2</v>
      </c>
      <c r="N8" s="15">
        <f t="shared" si="5"/>
        <v>470.88491517652449</v>
      </c>
      <c r="O8" s="5" t="s">
        <v>1</v>
      </c>
    </row>
    <row r="9" spans="2:15" x14ac:dyDescent="0.25">
      <c r="B9" s="7" t="s">
        <v>15</v>
      </c>
      <c r="C9" s="12">
        <v>2.7E-2</v>
      </c>
      <c r="D9" s="13">
        <f t="shared" si="0"/>
        <v>167.14285714285714</v>
      </c>
      <c r="E9" s="14">
        <v>2.3E-2</v>
      </c>
      <c r="F9" s="15">
        <f t="shared" si="1"/>
        <v>140.17815283638069</v>
      </c>
      <c r="G9" s="12">
        <v>2.4E-2</v>
      </c>
      <c r="H9" s="13">
        <f t="shared" si="2"/>
        <v>136.30406290956748</v>
      </c>
      <c r="I9" s="14">
        <v>2.7E-2</v>
      </c>
      <c r="J9" s="15">
        <f t="shared" si="3"/>
        <v>169.07514450867052</v>
      </c>
      <c r="K9" s="12">
        <v>2.8000000000000001E-2</v>
      </c>
      <c r="L9" s="13">
        <f t="shared" si="4"/>
        <v>174.32950191570882</v>
      </c>
      <c r="M9" s="14">
        <v>2.5999999999999999E-2</v>
      </c>
      <c r="N9" s="15">
        <f t="shared" si="5"/>
        <v>154.9747822099954</v>
      </c>
      <c r="O9" s="5" t="s">
        <v>2</v>
      </c>
    </row>
    <row r="10" spans="2:15" x14ac:dyDescent="0.25">
      <c r="B10" s="7" t="s">
        <v>16</v>
      </c>
      <c r="C10" s="12">
        <v>7.1999999999999995E-2</v>
      </c>
      <c r="D10" s="13">
        <f t="shared" si="0"/>
        <v>445.71428571428572</v>
      </c>
      <c r="E10" s="14">
        <v>7.5999999999999998E-2</v>
      </c>
      <c r="F10" s="15">
        <f t="shared" si="1"/>
        <v>463.19737458977966</v>
      </c>
      <c r="G10" s="12">
        <v>7.4999999999999997E-2</v>
      </c>
      <c r="H10" s="13">
        <f t="shared" si="2"/>
        <v>425.95019659239841</v>
      </c>
      <c r="I10" s="14">
        <v>7.0999999999999994E-2</v>
      </c>
      <c r="J10" s="15">
        <f t="shared" si="3"/>
        <v>444.60500963391132</v>
      </c>
      <c r="K10" s="12">
        <v>7.1999999999999995E-2</v>
      </c>
      <c r="L10" s="13">
        <f t="shared" si="4"/>
        <v>448.27586206896547</v>
      </c>
      <c r="M10" s="14">
        <v>7.2999999999999995E-2</v>
      </c>
      <c r="N10" s="15">
        <f t="shared" si="5"/>
        <v>435.12150389729476</v>
      </c>
      <c r="O10" s="5" t="s">
        <v>3</v>
      </c>
    </row>
    <row r="11" spans="2:15" x14ac:dyDescent="0.25">
      <c r="B11" s="8" t="s">
        <v>35</v>
      </c>
      <c r="C11" s="12">
        <f>SUM(C6:C10)</f>
        <v>0.3</v>
      </c>
      <c r="D11" s="13">
        <f>SUM(D6:D10)</f>
        <v>1857.1428571428573</v>
      </c>
      <c r="E11" s="14">
        <f>SUM(E6:E10)</f>
        <v>0.28899999999999998</v>
      </c>
      <c r="F11" s="15">
        <f>SUM(F6:F10)</f>
        <v>1761.3689639006093</v>
      </c>
      <c r="G11" s="12">
        <f t="shared" ref="G11:N11" si="6">SUM(G6:G10)</f>
        <v>0.23699999999999999</v>
      </c>
      <c r="H11" s="13">
        <f t="shared" si="6"/>
        <v>1346.002621231979</v>
      </c>
      <c r="I11" s="14">
        <f t="shared" si="6"/>
        <v>0.308</v>
      </c>
      <c r="J11" s="15">
        <f t="shared" si="6"/>
        <v>1928.7090558766859</v>
      </c>
      <c r="K11" s="12">
        <f>SUM(K6:K10)</f>
        <v>0.30399999999999999</v>
      </c>
      <c r="L11" s="13">
        <f t="shared" si="6"/>
        <v>1892.7203065134099</v>
      </c>
      <c r="M11" s="14">
        <f t="shared" si="6"/>
        <v>0.27299999999999996</v>
      </c>
      <c r="N11" s="15">
        <f t="shared" si="6"/>
        <v>1627.2352132049516</v>
      </c>
      <c r="O11" s="5" t="s">
        <v>4</v>
      </c>
    </row>
    <row r="12" spans="2:15" x14ac:dyDescent="0.25">
      <c r="B12" s="7" t="s">
        <v>24</v>
      </c>
      <c r="C12" s="12"/>
      <c r="D12" s="13">
        <f>$D$5/C5</f>
        <v>6190.4761904761908</v>
      </c>
      <c r="E12" s="15"/>
      <c r="F12" s="15">
        <f>$F$5/E5</f>
        <v>6094.7022972339428</v>
      </c>
      <c r="G12" s="13"/>
      <c r="H12" s="13">
        <f>$H$5/G5</f>
        <v>5679.335954565312</v>
      </c>
      <c r="I12" s="15"/>
      <c r="J12" s="15">
        <f>$J$5/I5</f>
        <v>6262.0423892100189</v>
      </c>
      <c r="K12" s="13"/>
      <c r="L12" s="13">
        <f>$L$5/K5</f>
        <v>6226.053639846743</v>
      </c>
      <c r="M12" s="15"/>
      <c r="N12" s="15">
        <f>$N$5/M5</f>
        <v>5960.5685465382849</v>
      </c>
    </row>
    <row r="13" spans="2:15" s="3" customFormat="1" x14ac:dyDescent="0.25">
      <c r="B13" s="9" t="s">
        <v>30</v>
      </c>
      <c r="C13" s="16"/>
      <c r="D13" s="13">
        <v>70</v>
      </c>
      <c r="E13" s="15"/>
      <c r="F13" s="15">
        <v>140</v>
      </c>
      <c r="G13" s="13"/>
      <c r="H13" s="13">
        <v>150</v>
      </c>
      <c r="I13" s="15"/>
      <c r="J13" s="15">
        <v>125</v>
      </c>
      <c r="K13" s="13"/>
      <c r="L13" s="13">
        <v>70</v>
      </c>
      <c r="M13" s="15"/>
      <c r="N13" s="15">
        <v>90</v>
      </c>
      <c r="O13" s="6"/>
    </row>
    <row r="14" spans="2:15" x14ac:dyDescent="0.25">
      <c r="B14" s="7"/>
      <c r="C14" s="17"/>
      <c r="D14" s="13"/>
      <c r="E14" s="15"/>
      <c r="F14" s="15"/>
      <c r="G14" s="13"/>
      <c r="H14" s="13"/>
      <c r="I14" s="15"/>
      <c r="J14" s="15"/>
      <c r="K14" s="13"/>
      <c r="L14" s="13"/>
      <c r="M14" s="15"/>
      <c r="N14" s="15"/>
      <c r="O14" s="1"/>
    </row>
    <row r="15" spans="2:15" x14ac:dyDescent="0.25">
      <c r="B15" s="7" t="s">
        <v>11</v>
      </c>
      <c r="C15" s="17"/>
      <c r="D15" s="13">
        <f>D12+D13</f>
        <v>6260.4761904761908</v>
      </c>
      <c r="E15" s="15"/>
      <c r="F15" s="15">
        <f>F12+F13</f>
        <v>6234.7022972339428</v>
      </c>
      <c r="G15" s="13"/>
      <c r="H15" s="13">
        <f>H12+H13</f>
        <v>5829.335954565312</v>
      </c>
      <c r="I15" s="15"/>
      <c r="J15" s="15">
        <f>J12+J13</f>
        <v>6387.0423892100189</v>
      </c>
      <c r="K15" s="13"/>
      <c r="L15" s="13">
        <f>L12+L13</f>
        <v>6296.053639846743</v>
      </c>
      <c r="M15" s="15"/>
      <c r="N15" s="15">
        <f>N12+N13</f>
        <v>6050.5685465382849</v>
      </c>
      <c r="O15" s="1"/>
    </row>
    <row r="16" spans="2:15" x14ac:dyDescent="0.25">
      <c r="B16" s="11" t="s">
        <v>31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"/>
    </row>
    <row r="17" spans="2:15" x14ac:dyDescent="0.25">
      <c r="B17" s="11" t="s">
        <v>36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"/>
    </row>
    <row r="18" spans="2:15" x14ac:dyDescent="0.25">
      <c r="F18" s="2"/>
      <c r="O18" s="1"/>
    </row>
    <row r="19" spans="2:15" x14ac:dyDescent="0.25">
      <c r="B19" s="18"/>
      <c r="C19" s="19" t="s">
        <v>9</v>
      </c>
    </row>
    <row r="20" spans="2:15" x14ac:dyDescent="0.25">
      <c r="B20" s="18" t="s">
        <v>8</v>
      </c>
      <c r="C20" s="26" t="s">
        <v>0</v>
      </c>
      <c r="E20" s="3" t="s">
        <v>32</v>
      </c>
    </row>
    <row r="21" spans="2:15" x14ac:dyDescent="0.25">
      <c r="B21" s="18"/>
      <c r="C21" s="20"/>
    </row>
    <row r="22" spans="2:15" x14ac:dyDescent="0.25">
      <c r="B22" s="18"/>
      <c r="C22" s="19" t="s">
        <v>26</v>
      </c>
    </row>
    <row r="23" spans="2:15" x14ac:dyDescent="0.25">
      <c r="B23" s="18" t="s">
        <v>6</v>
      </c>
      <c r="C23" s="27">
        <v>25</v>
      </c>
      <c r="E23" s="3" t="s">
        <v>33</v>
      </c>
    </row>
    <row r="24" spans="2:15" x14ac:dyDescent="0.25">
      <c r="B24" s="22" t="s">
        <v>20</v>
      </c>
      <c r="C24" s="18"/>
    </row>
    <row r="25" spans="2:15" x14ac:dyDescent="0.25">
      <c r="B25" s="18"/>
      <c r="C25" s="18"/>
    </row>
    <row r="26" spans="2:15" hidden="1" x14ac:dyDescent="0.25">
      <c r="B26" s="18" t="s">
        <v>21</v>
      </c>
      <c r="C26" s="20" t="str">
        <f>C20</f>
        <v>Marketer</v>
      </c>
    </row>
    <row r="27" spans="2:15" hidden="1" x14ac:dyDescent="0.25">
      <c r="B27" s="18" t="s">
        <v>5</v>
      </c>
      <c r="C27" s="21">
        <f>C23</f>
        <v>25</v>
      </c>
    </row>
    <row r="28" spans="2:15" x14ac:dyDescent="0.25">
      <c r="B28" s="18" t="s">
        <v>27</v>
      </c>
      <c r="C28" s="21">
        <f>C23*2080/12</f>
        <v>4333.333333333333</v>
      </c>
    </row>
    <row r="29" spans="2:15" hidden="1" x14ac:dyDescent="0.25">
      <c r="B29" s="23" t="s">
        <v>23</v>
      </c>
      <c r="C29" s="21">
        <f>IF(C$26="Exec Assistant",D11,IF(C$26="Marketer",F11,IF(C$26="SDR/BDR",H11,IF(C$26="Recruiter",J11,IF(C$26="Bookkeeper",L11,IF(C$26="CSR",N11,0))))))</f>
        <v>1761.3689639006093</v>
      </c>
    </row>
    <row r="30" spans="2:15" hidden="1" x14ac:dyDescent="0.25">
      <c r="B30" s="23" t="s">
        <v>25</v>
      </c>
      <c r="C30" s="21">
        <f>IF(C$26="Exec Assistant",D13,IF(C$26="Marketer",F13,IF(C$26="SDR/BDR",H13,IF(C$26="Recruiter",J13,IF(C$26="Bookkeeper",L13,IF(C$26="CSR",N13,0))))))</f>
        <v>140</v>
      </c>
    </row>
    <row r="31" spans="2:15" x14ac:dyDescent="0.25">
      <c r="B31" s="23" t="s">
        <v>28</v>
      </c>
      <c r="C31" s="21">
        <f>C29+C30</f>
        <v>1901.3689639006093</v>
      </c>
    </row>
    <row r="32" spans="2:15" x14ac:dyDescent="0.25">
      <c r="B32" s="18" t="s">
        <v>11</v>
      </c>
      <c r="C32" s="21">
        <f>C28+C31</f>
        <v>6234.7022972339419</v>
      </c>
    </row>
    <row r="33" spans="2:3" x14ac:dyDescent="0.25">
      <c r="B33" s="18"/>
      <c r="C33" s="20"/>
    </row>
    <row r="34" spans="2:3" hidden="1" x14ac:dyDescent="0.25">
      <c r="B34" s="18" t="s">
        <v>17</v>
      </c>
      <c r="C34" s="24">
        <v>11.5</v>
      </c>
    </row>
    <row r="35" spans="2:3" x14ac:dyDescent="0.25">
      <c r="B35" s="18" t="s">
        <v>29</v>
      </c>
      <c r="C35" s="21">
        <v>2000</v>
      </c>
    </row>
    <row r="36" spans="2:3" x14ac:dyDescent="0.25">
      <c r="B36" s="18" t="s">
        <v>18</v>
      </c>
      <c r="C36" s="21">
        <f>C32-C35</f>
        <v>4234.7022972339419</v>
      </c>
    </row>
    <row r="37" spans="2:3" x14ac:dyDescent="0.25">
      <c r="B37" s="18" t="s">
        <v>19</v>
      </c>
      <c r="C37" s="25">
        <f>C36/C32</f>
        <v>0.67921483582507047</v>
      </c>
    </row>
  </sheetData>
  <sheetProtection algorithmName="SHA-512" hashValue="Lxq8oWE0+8sUg3BST9HuMjliYUp/xpZxrZl2/Lb34INTQ3+uLpEHk7nfcpbmsngxkN6AW79zTp5LpdZekyXl1g==" saltValue="tDdpJEj2QWUYFyVNDxUCXw==" spinCount="100000" sheet="1" objects="1" scenarios="1"/>
  <mergeCells count="6">
    <mergeCell ref="M4:N4"/>
    <mergeCell ref="C4:D4"/>
    <mergeCell ref="E4:F4"/>
    <mergeCell ref="G4:H4"/>
    <mergeCell ref="I4:J4"/>
    <mergeCell ref="K4:L4"/>
  </mergeCells>
  <dataValidations count="1">
    <dataValidation type="list" allowBlank="1" showInputMessage="1" showErrorMessage="1" sqref="C20" xr:uid="{440F3AA7-26CF-49D4-8C66-01690D9FEA8C}">
      <formula1>$O$6:$O$11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Calderon</dc:creator>
  <cp:lastModifiedBy>Raul Calderon</cp:lastModifiedBy>
  <dcterms:created xsi:type="dcterms:W3CDTF">2025-06-13T21:31:24Z</dcterms:created>
  <dcterms:modified xsi:type="dcterms:W3CDTF">2025-06-30T20:12:11Z</dcterms:modified>
</cp:coreProperties>
</file>