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ctions" sheetId="1" r:id="rId4"/>
    <sheet state="visible" name="Summary" sheetId="2" r:id="rId5"/>
    <sheet state="visible" name="Input Deal Metrics" sheetId="3" r:id="rId6"/>
    <sheet state="visible" name="Finance Costs" sheetId="4" r:id="rId7"/>
    <sheet state="visible" name="Professional Fees" sheetId="5" r:id="rId8"/>
  </sheets>
  <definedNames/>
  <calcPr/>
  <extLst>
    <ext uri="GoogleSheetsCustomDataVersion2">
      <go:sheetsCustomData xmlns:go="http://customooxmlschemas.google.com/" r:id="rId9" roundtripDataChecksum="CzJ822l31lQfCowBsBjdD+zMSwbIYdpgW0BgKIX6xVs="/>
    </ext>
  </extLst>
</workbook>
</file>

<file path=xl/sharedStrings.xml><?xml version="1.0" encoding="utf-8"?>
<sst xmlns="http://schemas.openxmlformats.org/spreadsheetml/2006/main" count="176" uniqueCount="146">
  <si>
    <t xml:space="preserve">Summary Sheet Tab
</t>
  </si>
  <si>
    <t>Don't type over any of the cells in this sheet - all the input cells are on the other 3 tabs.</t>
  </si>
  <si>
    <t>Input Deal Metrics Tab</t>
  </si>
  <si>
    <t>Follow the sheet from top to bottom.</t>
  </si>
  <si>
    <t>You only need to type in cells that are highlighted yellow.</t>
  </si>
  <si>
    <t>If you don't know the conversion costs in the detailed breakdown then you can delete out all the costs and just once one of the cells to put a total cost in.</t>
  </si>
  <si>
    <t>Finance Costs Tab</t>
  </si>
  <si>
    <t>This is the most complex of the tabs, but again you only need to type in the yellow cells.</t>
  </si>
  <si>
    <t>It is designed to ensure it captures a lot of the hidden costs of re-financing.</t>
  </si>
  <si>
    <t>You can put any costs of 'Angel Investor Finance' in rows 9 &amp; 10</t>
  </si>
  <si>
    <t>Professional Fees Tab</t>
  </si>
  <si>
    <t>Add in any costs of additional professional services in here</t>
  </si>
  <si>
    <t>Cash &amp; Re-mortgage</t>
  </si>
  <si>
    <t>Bridging Loan &amp; Re-mortgage</t>
  </si>
  <si>
    <t>Cash No Remortgage</t>
  </si>
  <si>
    <t>Mortgage then Further Advance</t>
  </si>
  <si>
    <t>Mortgage</t>
  </si>
  <si>
    <t>Flip</t>
  </si>
  <si>
    <t>Purchase Price</t>
  </si>
  <si>
    <t>Stamp &amp; Legals</t>
  </si>
  <si>
    <t>Finance Costs</t>
  </si>
  <si>
    <t>Professional Fees</t>
  </si>
  <si>
    <t>Refurbishment</t>
  </si>
  <si>
    <t>Total Costs</t>
  </si>
  <si>
    <t>Min Funds Required</t>
  </si>
  <si>
    <t>Re-valuation</t>
  </si>
  <si>
    <t>Cash Left In</t>
  </si>
  <si>
    <t>Profit</t>
  </si>
  <si>
    <t>Annual Income</t>
  </si>
  <si>
    <t>Profit on Cost</t>
  </si>
  <si>
    <t>Annual Costs</t>
  </si>
  <si>
    <t>Profit on GDV</t>
  </si>
  <si>
    <t>Annual Profit</t>
  </si>
  <si>
    <t>Monthly Profit</t>
  </si>
  <si>
    <t>Rental ROI</t>
  </si>
  <si>
    <t>Average Rent Increase (5 years)</t>
  </si>
  <si>
    <t>Average Rental ROI</t>
  </si>
  <si>
    <t>Average Capital Growth (5 Years)</t>
  </si>
  <si>
    <t>Total ROI</t>
  </si>
  <si>
    <t>Gross Yield</t>
  </si>
  <si>
    <t>Net Yield</t>
  </si>
  <si>
    <t>Overspend</t>
  </si>
  <si>
    <t>5 Year Balance (Rent Increase &amp; Equity)</t>
  </si>
  <si>
    <t>Purchase</t>
  </si>
  <si>
    <t>Legal Fees</t>
  </si>
  <si>
    <t>Stamp Duty</t>
  </si>
  <si>
    <t>Conversion</t>
  </si>
  <si>
    <t>Prelims &amp; Holding Costs</t>
  </si>
  <si>
    <t>Council Tax, utilities, surveys, insurances</t>
  </si>
  <si>
    <t>Stripout &amp; Waste</t>
  </si>
  <si>
    <t>Rip-out, skips, waste removal</t>
  </si>
  <si>
    <t>Studwork &amp; Structural</t>
  </si>
  <si>
    <t>New internal walls, structural changes</t>
  </si>
  <si>
    <t>Plastering &amp; Boarding</t>
  </si>
  <si>
    <t>Boarding, skimming, patching</t>
  </si>
  <si>
    <t>Kitchen Supply &amp; Install</t>
  </si>
  <si>
    <t>Units, worktops, fit-out</t>
  </si>
  <si>
    <t xml:space="preserve">Bathrooms </t>
  </si>
  <si>
    <t>Full install, tiling, sanitaryware</t>
  </si>
  <si>
    <t>Plumbing (1st &amp; 2nd Fix)</t>
  </si>
  <si>
    <t>Pipework to kitchens &amp; bathrooms</t>
  </si>
  <si>
    <t>Gas Central Heating</t>
  </si>
  <si>
    <t>Boiler, radiators, install</t>
  </si>
  <si>
    <t>Electrics</t>
  </si>
  <si>
    <t>Rewire, sockets, switches, consumer unit, emergency lighting</t>
  </si>
  <si>
    <t>2nd Fix Joinery</t>
  </si>
  <si>
    <t>Fire doors, architraves, skirting</t>
  </si>
  <si>
    <t>Windows &amp; External Doors</t>
  </si>
  <si>
    <t>Replacements or upgrades</t>
  </si>
  <si>
    <t>External Works</t>
  </si>
  <si>
    <t>Roofing, pointing, garden clearance</t>
  </si>
  <si>
    <t>Flooring Throughout</t>
  </si>
  <si>
    <t>LVT/carpet/other</t>
  </si>
  <si>
    <t>Decorating</t>
  </si>
  <si>
    <t>Painting, prep, final finishes</t>
  </si>
  <si>
    <t>Appliances</t>
  </si>
  <si>
    <t>Oven, fridge, washing machine etc.</t>
  </si>
  <si>
    <t>Furniture</t>
  </si>
  <si>
    <t>Beds, wardrobes, tables, chairs</t>
  </si>
  <si>
    <t>Finishing</t>
  </si>
  <si>
    <t>Blinds, prints</t>
  </si>
  <si>
    <t>Contingency</t>
  </si>
  <si>
    <t>Buffer for overruns</t>
  </si>
  <si>
    <t>Total</t>
  </si>
  <si>
    <t>Rental Income</t>
  </si>
  <si>
    <t>Bedrooms</t>
  </si>
  <si>
    <t>Income Per Bedroom (weekly)</t>
  </si>
  <si>
    <t>Monthly Income</t>
  </si>
  <si>
    <t>Comparables</t>
  </si>
  <si>
    <t>Address</t>
  </si>
  <si>
    <t>Sold price</t>
  </si>
  <si>
    <t>Bdrms</t>
  </si>
  <si>
    <t>Refurb to a1</t>
  </si>
  <si>
    <t>A1 Market Value</t>
  </si>
  <si>
    <t>Size in m2</t>
  </si>
  <si>
    <t>£/m2</t>
  </si>
  <si>
    <t>Link</t>
  </si>
  <si>
    <t>Average</t>
  </si>
  <si>
    <t>End Value</t>
  </si>
  <si>
    <t>Costs - Ongoing</t>
  </si>
  <si>
    <t>Item</t>
  </si>
  <si>
    <t>Monthly Cost</t>
  </si>
  <si>
    <t>Annual Cost</t>
  </si>
  <si>
    <t>Rate</t>
  </si>
  <si>
    <t>Utility Bills</t>
  </si>
  <si>
    <t>Council Tax</t>
  </si>
  <si>
    <t>Insurance</t>
  </si>
  <si>
    <t>Compliance (PAT, Gas, Emergency Lights, Fire Alarm)</t>
  </si>
  <si>
    <t>Maintenance</t>
  </si>
  <si>
    <t>Management</t>
  </si>
  <si>
    <t>Rental Increase</t>
  </si>
  <si>
    <t>Annual Diff</t>
  </si>
  <si>
    <t>Monthly Diff</t>
  </si>
  <si>
    <t>Year 1</t>
  </si>
  <si>
    <t>Year 2</t>
  </si>
  <si>
    <t>Year 3</t>
  </si>
  <si>
    <t>Year 4</t>
  </si>
  <si>
    <t>Year 5</t>
  </si>
  <si>
    <t>AVERAGE</t>
  </si>
  <si>
    <t>Capital Growth</t>
  </si>
  <si>
    <t>Time taken to re-finance</t>
  </si>
  <si>
    <t>Bridging Loan</t>
  </si>
  <si>
    <t>£</t>
  </si>
  <si>
    <t>%</t>
  </si>
  <si>
    <t>Deposit</t>
  </si>
  <si>
    <t>Purchase Borrowing Costs</t>
  </si>
  <si>
    <t>Cost of Deposit</t>
  </si>
  <si>
    <t>Cost of Refurb Funds</t>
  </si>
  <si>
    <t>Mortgage - Broker</t>
  </si>
  <si>
    <t>Lending Arrangement Fee</t>
  </si>
  <si>
    <t>Mortgage- Rate</t>
  </si>
  <si>
    <t>Solicitors Fees + ILA</t>
  </si>
  <si>
    <t>Re-mortgage Borrowing Costs</t>
  </si>
  <si>
    <t>Mortgage Broker Fee</t>
  </si>
  <si>
    <t>Selling Fee</t>
  </si>
  <si>
    <t>TOTAL COSTS</t>
  </si>
  <si>
    <t>Re-Mortgage Arrangement Fees</t>
  </si>
  <si>
    <t>Re-Mortgage Amount + Arrangement Fees</t>
  </si>
  <si>
    <t>Mortgage Monthly Cost</t>
  </si>
  <si>
    <t>Re-mortgage arrangement fee added to the cost of the loan</t>
  </si>
  <si>
    <t>Be sure to update bridging loan costs once you have a quote as they can vary significantly</t>
  </si>
  <si>
    <t>Fees - One Off</t>
  </si>
  <si>
    <t xml:space="preserve">Sourcing Fee </t>
  </si>
  <si>
    <t xml:space="preserve">PM Fee </t>
  </si>
  <si>
    <t>Arrangement Fee (2 months rent)</t>
  </si>
  <si>
    <t>TOTAL FEES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</si>
</sst>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[$£-809]#,##0"/>
    <numFmt numFmtId="165" formatCode="&quot;£&quot;#,##0"/>
    <numFmt numFmtId="166" formatCode="&quot;£&quot;#,##0.00"/>
    <numFmt numFmtId="167" formatCode="[$£-809]#,##0.00"/>
  </numFmts>
  <fonts count="9">
    <font>
      <sz val="10.0"/>
      <color rgb="FF000000"/>
      <name val="Arial"/>
      <scheme val="minor"/>
    </font>
    <font>
      <color theme="1"/>
      <name val="Arial"/>
    </font>
    <font>
      <b/>
      <color theme="1"/>
      <name val="Arial"/>
    </font>
    <font>
      <i/>
      <color theme="1"/>
      <name val="Arial"/>
    </font>
    <font>
      <i/>
      <color rgb="FF000000"/>
      <name val="Arial"/>
    </font>
    <font>
      <b/>
      <i/>
      <color rgb="FF000000"/>
      <name val="Arial"/>
    </font>
    <font>
      <sz val="12.0"/>
      <color rgb="FF000000"/>
      <name val="Calibri"/>
    </font>
    <font/>
    <font>
      <b/>
      <sz val="9.0"/>
      <color rgb="FF000000"/>
      <name val="Verdana"/>
    </font>
  </fonts>
  <fills count="7">
    <fill>
      <patternFill patternType="none"/>
    </fill>
    <fill>
      <patternFill patternType="lightGray"/>
    </fill>
    <fill>
      <patternFill patternType="solid">
        <fgColor rgb="FFFFE599"/>
        <bgColor rgb="FFFFE599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rgb="FFCFE2F3"/>
        <bgColor rgb="FFCFE2F3"/>
      </patternFill>
    </fill>
    <fill>
      <patternFill patternType="solid">
        <fgColor rgb="FFFFFF00"/>
        <bgColor rgb="FFFFFF00"/>
      </patternFill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1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1"/>
    </xf>
    <xf borderId="0" fillId="2" fontId="2" numFmtId="0" xfId="0" applyAlignment="1" applyFill="1" applyFont="1">
      <alignment horizontal="center" shrinkToFit="0" vertical="center" wrapText="1"/>
    </xf>
    <xf borderId="0" fillId="2" fontId="1" numFmtId="0" xfId="0" applyAlignment="1" applyFont="1">
      <alignment horizontal="center" shrinkToFit="0" vertical="center" wrapText="1"/>
    </xf>
    <xf borderId="0" fillId="3" fontId="2" numFmtId="0" xfId="0" applyAlignment="1" applyFill="1" applyFont="1">
      <alignment horizontal="center" shrinkToFit="0" vertical="center" wrapText="1"/>
    </xf>
    <xf borderId="0" fillId="0" fontId="1" numFmtId="0" xfId="0" applyAlignment="1" applyFont="1">
      <alignment horizontal="center"/>
    </xf>
    <xf borderId="0" fillId="0" fontId="1" numFmtId="0" xfId="0" applyAlignment="1" applyFont="1">
      <alignment vertical="center"/>
    </xf>
    <xf borderId="0" fillId="4" fontId="2" numFmtId="0" xfId="0" applyAlignment="1" applyFill="1" applyFont="1">
      <alignment horizontal="center" shrinkToFit="0" vertical="center" wrapText="1"/>
    </xf>
    <xf borderId="0" fillId="0" fontId="2" numFmtId="0" xfId="0" applyAlignment="1" applyFont="1">
      <alignment horizontal="center" shrinkToFit="0" vertical="center" wrapText="1"/>
    </xf>
    <xf borderId="0" fillId="5" fontId="2" numFmtId="0" xfId="0" applyAlignment="1" applyFill="1" applyFont="1">
      <alignment horizontal="center" shrinkToFit="0" vertical="center" wrapText="1"/>
    </xf>
    <xf borderId="0" fillId="0" fontId="1" numFmtId="0" xfId="0" applyAlignment="1" applyFont="1">
      <alignment horizontal="center" vertical="center"/>
    </xf>
    <xf borderId="1" fillId="0" fontId="1" numFmtId="0" xfId="0" applyAlignment="1" applyBorder="1" applyFont="1">
      <alignment vertical="bottom"/>
    </xf>
    <xf borderId="1" fillId="0" fontId="1" numFmtId="164" xfId="0" applyAlignment="1" applyBorder="1" applyFont="1" applyNumberFormat="1">
      <alignment horizontal="center" vertical="bottom"/>
    </xf>
    <xf borderId="2" fillId="0" fontId="1" numFmtId="0" xfId="0" applyAlignment="1" applyBorder="1" applyFont="1">
      <alignment vertical="bottom"/>
    </xf>
    <xf borderId="0" fillId="0" fontId="1" numFmtId="0" xfId="0" applyAlignment="1" applyFont="1">
      <alignment horizontal="left"/>
    </xf>
    <xf borderId="0" fillId="0" fontId="1" numFmtId="164" xfId="0" applyAlignment="1" applyFont="1" applyNumberFormat="1">
      <alignment horizontal="center"/>
    </xf>
    <xf borderId="2" fillId="0" fontId="2" numFmtId="0" xfId="0" applyAlignment="1" applyBorder="1" applyFont="1">
      <alignment vertical="bottom"/>
    </xf>
    <xf borderId="1" fillId="0" fontId="2" numFmtId="164" xfId="0" applyAlignment="1" applyBorder="1" applyFont="1" applyNumberFormat="1">
      <alignment horizontal="center" vertical="bottom"/>
    </xf>
    <xf borderId="1" fillId="0" fontId="3" numFmtId="164" xfId="0" applyAlignment="1" applyBorder="1" applyFont="1" applyNumberFormat="1">
      <alignment horizontal="center" vertical="bottom"/>
    </xf>
    <xf borderId="0" fillId="0" fontId="1" numFmtId="10" xfId="0" applyAlignment="1" applyFont="1" applyNumberFormat="1">
      <alignment horizontal="left"/>
    </xf>
    <xf borderId="1" fillId="0" fontId="2" numFmtId="0" xfId="0" applyAlignment="1" applyBorder="1" applyFont="1">
      <alignment vertical="bottom"/>
    </xf>
    <xf borderId="1" fillId="0" fontId="1" numFmtId="10" xfId="0" applyAlignment="1" applyBorder="1" applyFont="1" applyNumberFormat="1">
      <alignment horizontal="center" vertical="bottom"/>
    </xf>
    <xf borderId="0" fillId="0" fontId="1" numFmtId="9" xfId="0" applyAlignment="1" applyFont="1" applyNumberFormat="1">
      <alignment horizontal="center"/>
    </xf>
    <xf borderId="1" fillId="0" fontId="2" numFmtId="10" xfId="0" applyAlignment="1" applyBorder="1" applyFont="1" applyNumberFormat="1">
      <alignment horizontal="center" vertical="bottom"/>
    </xf>
    <xf borderId="0" fillId="0" fontId="1" numFmtId="0" xfId="0" applyAlignment="1" applyFont="1">
      <alignment vertical="bottom"/>
    </xf>
    <xf borderId="0" fillId="3" fontId="1" numFmtId="9" xfId="0" applyAlignment="1" applyFont="1" applyNumberFormat="1">
      <alignment horizontal="center" vertical="bottom"/>
    </xf>
    <xf borderId="0" fillId="3" fontId="1" numFmtId="0" xfId="0" applyFont="1"/>
    <xf borderId="0" fillId="0" fontId="1" numFmtId="164" xfId="0" applyAlignment="1" applyFont="1" applyNumberFormat="1">
      <alignment horizontal="left"/>
    </xf>
    <xf borderId="1" fillId="0" fontId="2" numFmtId="0" xfId="0" applyBorder="1" applyFont="1"/>
    <xf borderId="1" fillId="0" fontId="2" numFmtId="10" xfId="0" applyAlignment="1" applyBorder="1" applyFont="1" applyNumberFormat="1">
      <alignment horizontal="center"/>
    </xf>
    <xf borderId="0" fillId="0" fontId="1" numFmtId="10" xfId="0" applyAlignment="1" applyFont="1" applyNumberFormat="1">
      <alignment horizontal="center"/>
    </xf>
    <xf borderId="0" fillId="0" fontId="2" numFmtId="164" xfId="0" applyAlignment="1" applyFont="1" applyNumberFormat="1">
      <alignment horizontal="center"/>
    </xf>
    <xf quotePrefix="1" borderId="0" fillId="0" fontId="2" numFmtId="0" xfId="0" applyAlignment="1" applyFont="1">
      <alignment vertical="bottom"/>
    </xf>
    <xf borderId="0" fillId="0" fontId="2" numFmtId="164" xfId="0" applyAlignment="1" applyFont="1" applyNumberFormat="1">
      <alignment horizontal="center" vertical="bottom"/>
    </xf>
    <xf borderId="0" fillId="0" fontId="4" numFmtId="0" xfId="0" applyAlignment="1" applyFont="1">
      <alignment vertical="bottom"/>
    </xf>
    <xf borderId="0" fillId="0" fontId="4" numFmtId="164" xfId="0" applyAlignment="1" applyFont="1" applyNumberFormat="1">
      <alignment horizontal="center" vertical="bottom"/>
    </xf>
    <xf borderId="0" fillId="0" fontId="2" numFmtId="0" xfId="0" applyAlignment="1" applyFont="1">
      <alignment vertical="bottom"/>
    </xf>
    <xf borderId="0" fillId="0" fontId="4" numFmtId="0" xfId="0" applyAlignment="1" applyFont="1">
      <alignment horizontal="center" vertical="bottom"/>
    </xf>
    <xf borderId="0" fillId="0" fontId="5" numFmtId="164" xfId="0" applyAlignment="1" applyFont="1" applyNumberFormat="1">
      <alignment horizontal="center" vertical="bottom"/>
    </xf>
    <xf borderId="0" fillId="0" fontId="1" numFmtId="165" xfId="0" applyAlignment="1" applyFont="1" applyNumberFormat="1">
      <alignment horizontal="center"/>
    </xf>
    <xf borderId="0" fillId="0" fontId="2" numFmtId="0" xfId="0" applyFont="1"/>
    <xf borderId="0" fillId="0" fontId="2" numFmtId="0" xfId="0" applyAlignment="1" applyFont="1">
      <alignment horizontal="center"/>
    </xf>
    <xf borderId="0" fillId="0" fontId="6" numFmtId="0" xfId="0" applyAlignment="1" applyFont="1">
      <alignment shrinkToFit="0" vertical="bottom" wrapText="0"/>
    </xf>
    <xf borderId="3" fillId="0" fontId="2" numFmtId="0" xfId="0" applyBorder="1" applyFont="1"/>
    <xf borderId="4" fillId="0" fontId="7" numFmtId="0" xfId="0" applyBorder="1" applyFont="1"/>
    <xf borderId="1" fillId="0" fontId="1" numFmtId="165" xfId="0" applyBorder="1" applyFont="1" applyNumberFormat="1"/>
    <xf borderId="1" fillId="6" fontId="1" numFmtId="165" xfId="0" applyAlignment="1" applyBorder="1" applyFill="1" applyFont="1" applyNumberFormat="1">
      <alignment horizontal="center"/>
    </xf>
    <xf borderId="1" fillId="0" fontId="1" numFmtId="165" xfId="0" applyAlignment="1" applyBorder="1" applyFont="1" applyNumberFormat="1">
      <alignment horizontal="center"/>
    </xf>
    <xf borderId="0" fillId="0" fontId="1" numFmtId="165" xfId="0" applyFont="1" applyNumberFormat="1"/>
    <xf borderId="3" fillId="0" fontId="2" numFmtId="165" xfId="0" applyBorder="1" applyFont="1" applyNumberFormat="1"/>
    <xf borderId="5" fillId="0" fontId="7" numFmtId="0" xfId="0" applyBorder="1" applyFont="1"/>
    <xf borderId="1" fillId="0" fontId="1" numFmtId="0" xfId="0" applyBorder="1" applyFont="1"/>
    <xf borderId="0" fillId="0" fontId="1" numFmtId="0" xfId="0" applyFont="1"/>
    <xf borderId="0" fillId="0" fontId="6" numFmtId="0" xfId="0" applyAlignment="1" applyFont="1">
      <alignment horizontal="center" shrinkToFit="0" vertical="bottom" wrapText="0"/>
    </xf>
    <xf borderId="0" fillId="0" fontId="6" numFmtId="165" xfId="0" applyAlignment="1" applyFont="1" applyNumberFormat="1">
      <alignment horizontal="center" shrinkToFit="0" vertical="bottom" wrapText="0"/>
    </xf>
    <xf borderId="0" fillId="0" fontId="6" numFmtId="166" xfId="0" applyAlignment="1" applyFont="1" applyNumberFormat="1">
      <alignment horizontal="center" shrinkToFit="0" vertical="bottom" wrapText="0"/>
    </xf>
    <xf borderId="1" fillId="0" fontId="2" numFmtId="165" xfId="0" applyBorder="1" applyFont="1" applyNumberFormat="1"/>
    <xf borderId="1" fillId="0" fontId="2" numFmtId="165" xfId="0" applyAlignment="1" applyBorder="1" applyFont="1" applyNumberFormat="1">
      <alignment horizontal="center"/>
    </xf>
    <xf borderId="0" fillId="3" fontId="8" numFmtId="166" xfId="0" applyAlignment="1" applyFont="1" applyNumberFormat="1">
      <alignment horizontal="right"/>
    </xf>
    <xf borderId="1" fillId="6" fontId="1" numFmtId="0" xfId="0" applyAlignment="1" applyBorder="1" applyFont="1">
      <alignment horizontal="center"/>
    </xf>
    <xf borderId="0" fillId="0" fontId="1" numFmtId="166" xfId="0" applyFont="1" applyNumberFormat="1"/>
    <xf borderId="1" fillId="0" fontId="1" numFmtId="166" xfId="0" applyBorder="1" applyFont="1" applyNumberFormat="1"/>
    <xf borderId="1" fillId="0" fontId="2" numFmtId="0" xfId="0" applyAlignment="1" applyBorder="1" applyFont="1">
      <alignment horizontal="center"/>
    </xf>
    <xf borderId="1" fillId="5" fontId="1" numFmtId="165" xfId="0" applyAlignment="1" applyBorder="1" applyFont="1" applyNumberFormat="1">
      <alignment horizontal="center"/>
    </xf>
    <xf borderId="1" fillId="3" fontId="1" numFmtId="165" xfId="0" applyAlignment="1" applyBorder="1" applyFont="1" applyNumberFormat="1">
      <alignment horizontal="center"/>
    </xf>
    <xf borderId="1" fillId="0" fontId="1" numFmtId="0" xfId="0" applyAlignment="1" applyBorder="1" applyFont="1">
      <alignment horizontal="center"/>
    </xf>
    <xf borderId="1" fillId="0" fontId="1" numFmtId="166" xfId="0" applyAlignment="1" applyBorder="1" applyFont="1" applyNumberFormat="1">
      <alignment horizontal="center"/>
    </xf>
    <xf borderId="6" fillId="0" fontId="2" numFmtId="0" xfId="0" applyBorder="1" applyFont="1"/>
    <xf borderId="7" fillId="6" fontId="2" numFmtId="164" xfId="0" applyAlignment="1" applyBorder="1" applyFont="1" applyNumberFormat="1">
      <alignment horizontal="center"/>
    </xf>
    <xf borderId="7" fillId="0" fontId="1" numFmtId="0" xfId="0" applyAlignment="1" applyBorder="1" applyFont="1">
      <alignment horizontal="center"/>
    </xf>
    <xf borderId="7" fillId="0" fontId="1" numFmtId="166" xfId="0" applyAlignment="1" applyBorder="1" applyFont="1" applyNumberFormat="1">
      <alignment horizontal="center"/>
    </xf>
    <xf borderId="7" fillId="0" fontId="1" numFmtId="165" xfId="0" applyAlignment="1" applyBorder="1" applyFont="1" applyNumberFormat="1">
      <alignment horizontal="center"/>
    </xf>
    <xf borderId="8" fillId="0" fontId="1" numFmtId="0" xfId="0" applyAlignment="1" applyBorder="1" applyFont="1">
      <alignment horizontal="center"/>
    </xf>
    <xf borderId="0" fillId="0" fontId="1" numFmtId="167" xfId="0" applyFont="1" applyNumberFormat="1"/>
    <xf borderId="2" fillId="0" fontId="1" numFmtId="0" xfId="0" applyBorder="1" applyFont="1"/>
    <xf borderId="2" fillId="0" fontId="1" numFmtId="0" xfId="0" applyAlignment="1" applyBorder="1" applyFont="1">
      <alignment horizontal="center"/>
    </xf>
    <xf borderId="2" fillId="0" fontId="1" numFmtId="164" xfId="0" applyAlignment="1" applyBorder="1" applyFont="1" applyNumberFormat="1">
      <alignment horizontal="center"/>
    </xf>
    <xf borderId="1" fillId="6" fontId="1" numFmtId="164" xfId="0" applyAlignment="1" applyBorder="1" applyFont="1" applyNumberFormat="1">
      <alignment horizontal="center"/>
    </xf>
    <xf borderId="1" fillId="0" fontId="1" numFmtId="164" xfId="0" applyAlignment="1" applyBorder="1" applyFont="1" applyNumberFormat="1">
      <alignment horizontal="center"/>
    </xf>
    <xf borderId="1" fillId="6" fontId="1" numFmtId="9" xfId="0" applyAlignment="1" applyBorder="1" applyFont="1" applyNumberFormat="1">
      <alignment horizontal="center"/>
    </xf>
    <xf borderId="1" fillId="0" fontId="2" numFmtId="164" xfId="0" applyAlignment="1" applyBorder="1" applyFont="1" applyNumberFormat="1">
      <alignment horizontal="center"/>
    </xf>
    <xf borderId="3" fillId="0" fontId="2" numFmtId="165" xfId="0" applyAlignment="1" applyBorder="1" applyFont="1" applyNumberFormat="1">
      <alignment vertical="bottom"/>
    </xf>
    <xf borderId="0" fillId="6" fontId="2" numFmtId="9" xfId="0" applyAlignment="1" applyFont="1" applyNumberFormat="1">
      <alignment horizontal="center" vertical="bottom"/>
    </xf>
    <xf borderId="0" fillId="0" fontId="2" numFmtId="0" xfId="0" applyAlignment="1" applyFont="1">
      <alignment horizontal="center" vertical="bottom"/>
    </xf>
    <xf borderId="0" fillId="0" fontId="1" numFmtId="165" xfId="0" applyAlignment="1" applyFont="1" applyNumberFormat="1">
      <alignment horizontal="center" vertical="bottom"/>
    </xf>
    <xf borderId="0" fillId="0" fontId="2" numFmtId="165" xfId="0" applyAlignment="1" applyFont="1" applyNumberFormat="1">
      <alignment horizontal="center" vertical="bottom"/>
    </xf>
    <xf borderId="0" fillId="0" fontId="2" numFmtId="165" xfId="0" applyFont="1" applyNumberFormat="1"/>
    <xf borderId="0" fillId="0" fontId="2" numFmtId="0" xfId="0" applyAlignment="1" applyFont="1">
      <alignment shrinkToFit="0" wrapText="1"/>
    </xf>
    <xf borderId="0" fillId="4" fontId="2" numFmtId="0" xfId="0" applyAlignment="1" applyFont="1">
      <alignment horizontal="center" shrinkToFit="0" wrapText="1"/>
    </xf>
    <xf borderId="0" fillId="0" fontId="2" numFmtId="0" xfId="0" applyAlignment="1" applyFont="1">
      <alignment horizontal="center" shrinkToFit="0" wrapText="1"/>
    </xf>
    <xf borderId="0" fillId="5" fontId="2" numFmtId="0" xfId="0" applyAlignment="1" applyFont="1">
      <alignment horizontal="center" shrinkToFit="0" wrapText="1"/>
    </xf>
    <xf borderId="0" fillId="4" fontId="1" numFmtId="0" xfId="0" applyAlignment="1" applyFont="1">
      <alignment horizontal="center"/>
    </xf>
    <xf borderId="0" fillId="5" fontId="1" numFmtId="0" xfId="0" applyAlignment="1" applyFont="1">
      <alignment horizontal="center"/>
    </xf>
    <xf borderId="0" fillId="4" fontId="1" numFmtId="165" xfId="0" applyAlignment="1" applyFont="1" applyNumberFormat="1">
      <alignment horizontal="center"/>
    </xf>
    <xf borderId="0" fillId="6" fontId="1" numFmtId="9" xfId="0" applyAlignment="1" applyFont="1" applyNumberFormat="1">
      <alignment horizontal="center"/>
    </xf>
    <xf borderId="0" fillId="5" fontId="1" numFmtId="165" xfId="0" applyAlignment="1" applyFont="1" applyNumberFormat="1">
      <alignment horizontal="center"/>
    </xf>
    <xf borderId="0" fillId="4" fontId="1" numFmtId="9" xfId="0" applyAlignment="1" applyFont="1" applyNumberFormat="1">
      <alignment horizontal="center"/>
    </xf>
    <xf borderId="0" fillId="5" fontId="1" numFmtId="9" xfId="0" applyAlignment="1" applyFont="1" applyNumberFormat="1">
      <alignment horizontal="center"/>
    </xf>
    <xf borderId="0" fillId="4" fontId="1" numFmtId="164" xfId="0" applyAlignment="1" applyFont="1" applyNumberFormat="1">
      <alignment horizontal="center"/>
    </xf>
    <xf borderId="0" fillId="5" fontId="1" numFmtId="164" xfId="0" applyAlignment="1" applyFont="1" applyNumberFormat="1">
      <alignment horizontal="center"/>
    </xf>
    <xf borderId="0" fillId="6" fontId="1" numFmtId="10" xfId="0" applyAlignment="1" applyFont="1" applyNumberFormat="1">
      <alignment horizontal="center"/>
    </xf>
    <xf borderId="0" fillId="4" fontId="2" numFmtId="164" xfId="0" applyAlignment="1" applyFont="1" applyNumberFormat="1">
      <alignment horizontal="center"/>
    </xf>
    <xf borderId="0" fillId="4" fontId="2" numFmtId="0" xfId="0" applyAlignment="1" applyFont="1">
      <alignment horizontal="center"/>
    </xf>
    <xf borderId="0" fillId="5" fontId="2" numFmtId="165" xfId="0" applyAlignment="1" applyFont="1" applyNumberFormat="1">
      <alignment horizontal="center"/>
    </xf>
    <xf borderId="0" fillId="5" fontId="2" numFmtId="0" xfId="0" applyAlignment="1" applyFont="1">
      <alignment horizontal="center"/>
    </xf>
    <xf borderId="0" fillId="5" fontId="2" numFmtId="164" xfId="0" applyAlignment="1" applyFont="1" applyNumberFormat="1">
      <alignment horizontal="center"/>
    </xf>
    <xf borderId="0" fillId="5" fontId="1" numFmtId="10" xfId="0" applyAlignment="1" applyFont="1" applyNumberFormat="1">
      <alignment horizontal="center"/>
    </xf>
    <xf borderId="0" fillId="4" fontId="1" numFmtId="10" xfId="0" applyAlignment="1" applyFont="1" applyNumberFormat="1">
      <alignment horizontal="center"/>
    </xf>
    <xf borderId="0" fillId="0" fontId="1" numFmtId="164" xfId="0" applyAlignment="1" applyFont="1" applyNumberFormat="1">
      <alignment horizontal="right" vertical="bottom"/>
    </xf>
    <xf borderId="0" fillId="0" fontId="1" numFmtId="166" xfId="0" applyAlignment="1" applyFont="1" applyNumberFormat="1">
      <alignment horizontal="center"/>
    </xf>
  </cellXfs>
  <cellStyles count="1">
    <cellStyle xfId="0" name="Normal" builtinId="0"/>
  </cellStyles>
  <dxfs count="2">
    <dxf>
      <font>
        <color rgb="FF0B8043"/>
      </font>
      <fill>
        <patternFill patternType="none"/>
      </fill>
      <border/>
    </dxf>
    <dxf>
      <font>
        <color rgb="FFC53929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28575</xdr:colOff>
      <xdr:row>0</xdr:row>
      <xdr:rowOff>85725</xdr:rowOff>
    </xdr:from>
    <xdr:ext cx="3981450" cy="15621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1" width="68.25"/>
  </cols>
  <sheetData>
    <row r="1">
      <c r="A1" s="1"/>
    </row>
    <row r="2">
      <c r="A2" s="1"/>
    </row>
    <row r="3" ht="19.5" customHeight="1">
      <c r="A3" s="2" t="s">
        <v>0</v>
      </c>
    </row>
    <row r="4">
      <c r="A4" s="3" t="s">
        <v>1</v>
      </c>
    </row>
    <row r="5">
      <c r="A5" s="4"/>
    </row>
    <row r="6">
      <c r="A6" s="2" t="s">
        <v>2</v>
      </c>
    </row>
    <row r="7">
      <c r="A7" s="3" t="s">
        <v>3</v>
      </c>
    </row>
    <row r="8">
      <c r="A8" s="3" t="s">
        <v>4</v>
      </c>
    </row>
    <row r="9" ht="33.75" customHeight="1">
      <c r="A9" s="3" t="s">
        <v>5</v>
      </c>
    </row>
    <row r="10">
      <c r="A10" s="1"/>
    </row>
    <row r="11">
      <c r="A11" s="2" t="s">
        <v>6</v>
      </c>
    </row>
    <row r="12">
      <c r="A12" s="3" t="s">
        <v>7</v>
      </c>
    </row>
    <row r="13">
      <c r="A13" s="3" t="s">
        <v>8</v>
      </c>
    </row>
    <row r="14">
      <c r="A14" s="3" t="s">
        <v>9</v>
      </c>
    </row>
    <row r="15">
      <c r="A15" s="1"/>
    </row>
    <row r="16">
      <c r="A16" s="2" t="s">
        <v>10</v>
      </c>
    </row>
    <row r="17">
      <c r="A17" s="3" t="s">
        <v>11</v>
      </c>
    </row>
    <row r="18">
      <c r="A18" s="1"/>
    </row>
    <row r="19">
      <c r="A19" s="1"/>
    </row>
    <row r="20">
      <c r="A20" s="1"/>
    </row>
    <row r="21">
      <c r="A21" s="1"/>
    </row>
    <row r="22">
      <c r="A22" s="1"/>
    </row>
    <row r="23">
      <c r="A23" s="1"/>
    </row>
    <row r="24">
      <c r="A24" s="1"/>
    </row>
    <row r="25">
      <c r="A25" s="1"/>
    </row>
    <row r="26">
      <c r="A26" s="1"/>
    </row>
    <row r="27">
      <c r="A27" s="1"/>
    </row>
    <row r="28">
      <c r="A28" s="1"/>
    </row>
    <row r="29">
      <c r="A29" s="1"/>
    </row>
    <row r="30">
      <c r="A30" s="1"/>
    </row>
    <row r="31">
      <c r="A31" s="1"/>
    </row>
    <row r="32">
      <c r="A32" s="1"/>
    </row>
    <row r="33">
      <c r="A33" s="1"/>
    </row>
    <row r="34">
      <c r="A34" s="1"/>
    </row>
    <row r="35">
      <c r="A35" s="1"/>
    </row>
    <row r="36">
      <c r="A36" s="1"/>
    </row>
    <row r="37">
      <c r="A37" s="1"/>
    </row>
    <row r="38">
      <c r="A38" s="1"/>
    </row>
    <row r="39">
      <c r="A39" s="1"/>
    </row>
    <row r="40">
      <c r="A40" s="1"/>
    </row>
    <row r="41">
      <c r="A41" s="1"/>
    </row>
    <row r="42">
      <c r="A42" s="1"/>
    </row>
    <row r="43">
      <c r="A43" s="1"/>
    </row>
    <row r="44">
      <c r="A44" s="1"/>
    </row>
    <row r="45">
      <c r="A45" s="1"/>
    </row>
    <row r="46">
      <c r="A46" s="1"/>
    </row>
    <row r="47">
      <c r="A47" s="1"/>
    </row>
    <row r="48">
      <c r="A48" s="1"/>
    </row>
    <row r="49">
      <c r="A49" s="1"/>
    </row>
    <row r="50">
      <c r="A50" s="1"/>
    </row>
    <row r="51">
      <c r="A51" s="1"/>
    </row>
    <row r="52">
      <c r="A52" s="1"/>
    </row>
    <row r="53">
      <c r="A53" s="1"/>
    </row>
    <row r="54">
      <c r="A54" s="1"/>
    </row>
    <row r="55">
      <c r="A55" s="1"/>
    </row>
    <row r="56">
      <c r="A56" s="1"/>
    </row>
    <row r="57">
      <c r="A57" s="1"/>
    </row>
    <row r="58">
      <c r="A58" s="1"/>
    </row>
    <row r="59">
      <c r="A59" s="1"/>
    </row>
    <row r="60">
      <c r="A60" s="1"/>
    </row>
    <row r="61">
      <c r="A61" s="1"/>
    </row>
    <row r="62">
      <c r="A62" s="1"/>
    </row>
    <row r="63">
      <c r="A63" s="1"/>
    </row>
    <row r="64">
      <c r="A64" s="1"/>
    </row>
    <row r="65">
      <c r="A65" s="1"/>
    </row>
    <row r="66">
      <c r="A66" s="1"/>
    </row>
    <row r="67">
      <c r="A67" s="1"/>
    </row>
    <row r="68">
      <c r="A68" s="1"/>
    </row>
    <row r="69">
      <c r="A69" s="1"/>
    </row>
    <row r="70">
      <c r="A70" s="1"/>
    </row>
    <row r="71">
      <c r="A71" s="1"/>
    </row>
    <row r="72">
      <c r="A72" s="1"/>
    </row>
    <row r="73">
      <c r="A73" s="1"/>
    </row>
    <row r="74">
      <c r="A74" s="1"/>
    </row>
    <row r="75">
      <c r="A75" s="1"/>
    </row>
    <row r="76">
      <c r="A76" s="1"/>
    </row>
    <row r="77">
      <c r="A77" s="1"/>
    </row>
    <row r="78">
      <c r="A78" s="1"/>
    </row>
    <row r="79">
      <c r="A79" s="1"/>
    </row>
    <row r="80">
      <c r="A80" s="1"/>
    </row>
    <row r="81">
      <c r="A81" s="1"/>
    </row>
    <row r="82">
      <c r="A82" s="1"/>
    </row>
    <row r="83">
      <c r="A83" s="1"/>
    </row>
    <row r="84">
      <c r="A84" s="1"/>
    </row>
    <row r="85">
      <c r="A85" s="1"/>
    </row>
    <row r="86">
      <c r="A86" s="1"/>
    </row>
    <row r="87">
      <c r="A87" s="1"/>
    </row>
    <row r="88">
      <c r="A88" s="1"/>
    </row>
    <row r="89">
      <c r="A89" s="1"/>
    </row>
    <row r="90">
      <c r="A90" s="1"/>
    </row>
    <row r="91">
      <c r="A91" s="1"/>
    </row>
    <row r="92">
      <c r="A92" s="1"/>
    </row>
    <row r="93">
      <c r="A93" s="1"/>
    </row>
    <row r="94">
      <c r="A94" s="1"/>
    </row>
    <row r="95">
      <c r="A95" s="1"/>
    </row>
    <row r="96">
      <c r="A96" s="1"/>
    </row>
    <row r="97">
      <c r="A97" s="1"/>
    </row>
    <row r="98">
      <c r="A98" s="1"/>
    </row>
    <row r="99">
      <c r="A99" s="1"/>
    </row>
    <row r="100">
      <c r="A100" s="1"/>
    </row>
    <row r="101">
      <c r="A101" s="1"/>
    </row>
    <row r="102">
      <c r="A102" s="1"/>
    </row>
    <row r="103">
      <c r="A103" s="1"/>
    </row>
    <row r="104">
      <c r="A104" s="1"/>
    </row>
    <row r="105">
      <c r="A105" s="1"/>
    </row>
    <row r="106">
      <c r="A106" s="1"/>
    </row>
    <row r="107">
      <c r="A107" s="1"/>
    </row>
    <row r="108">
      <c r="A108" s="1"/>
    </row>
    <row r="109">
      <c r="A109" s="1"/>
    </row>
    <row r="110">
      <c r="A110" s="1"/>
    </row>
    <row r="111">
      <c r="A111" s="1"/>
    </row>
    <row r="112">
      <c r="A112" s="1"/>
    </row>
    <row r="113">
      <c r="A113" s="1"/>
    </row>
    <row r="114">
      <c r="A114" s="1"/>
    </row>
    <row r="115">
      <c r="A115" s="1"/>
    </row>
    <row r="116">
      <c r="A116" s="1"/>
    </row>
    <row r="117">
      <c r="A117" s="1"/>
    </row>
    <row r="118">
      <c r="A118" s="1"/>
    </row>
    <row r="119">
      <c r="A119" s="1"/>
    </row>
    <row r="120">
      <c r="A120" s="1"/>
    </row>
    <row r="121">
      <c r="A121" s="1"/>
    </row>
    <row r="122">
      <c r="A122" s="1"/>
    </row>
    <row r="123">
      <c r="A123" s="1"/>
    </row>
    <row r="124">
      <c r="A124" s="1"/>
    </row>
    <row r="125">
      <c r="A125" s="1"/>
    </row>
    <row r="126">
      <c r="A126" s="1"/>
    </row>
    <row r="127">
      <c r="A127" s="1"/>
    </row>
    <row r="128">
      <c r="A128" s="1"/>
    </row>
    <row r="129">
      <c r="A129" s="1"/>
    </row>
    <row r="130">
      <c r="A130" s="1"/>
    </row>
    <row r="131">
      <c r="A131" s="1"/>
    </row>
    <row r="132">
      <c r="A132" s="1"/>
    </row>
    <row r="133">
      <c r="A133" s="1"/>
    </row>
    <row r="134">
      <c r="A134" s="1"/>
    </row>
    <row r="135">
      <c r="A135" s="1"/>
    </row>
    <row r="136">
      <c r="A136" s="1"/>
    </row>
    <row r="137">
      <c r="A137" s="1"/>
    </row>
    <row r="138">
      <c r="A138" s="1"/>
    </row>
    <row r="139">
      <c r="A139" s="1"/>
    </row>
    <row r="140">
      <c r="A140" s="1"/>
    </row>
    <row r="141">
      <c r="A141" s="1"/>
    </row>
    <row r="142">
      <c r="A142" s="1"/>
    </row>
    <row r="143">
      <c r="A143" s="1"/>
    </row>
    <row r="144">
      <c r="A144" s="1"/>
    </row>
    <row r="145">
      <c r="A145" s="1"/>
    </row>
    <row r="146">
      <c r="A146" s="1"/>
    </row>
    <row r="147">
      <c r="A147" s="1"/>
    </row>
    <row r="148">
      <c r="A148" s="1"/>
    </row>
    <row r="149">
      <c r="A149" s="1"/>
    </row>
    <row r="150">
      <c r="A150" s="1"/>
    </row>
    <row r="151">
      <c r="A151" s="1"/>
    </row>
    <row r="152">
      <c r="A152" s="1"/>
    </row>
    <row r="153">
      <c r="A153" s="1"/>
    </row>
    <row r="154">
      <c r="A154" s="1"/>
    </row>
    <row r="155">
      <c r="A155" s="1"/>
    </row>
    <row r="156">
      <c r="A156" s="1"/>
    </row>
    <row r="157">
      <c r="A157" s="1"/>
    </row>
    <row r="158">
      <c r="A158" s="1"/>
    </row>
    <row r="159">
      <c r="A159" s="1"/>
    </row>
    <row r="160">
      <c r="A160" s="1"/>
    </row>
    <row r="161">
      <c r="A161" s="1"/>
    </row>
    <row r="162">
      <c r="A162" s="1"/>
    </row>
    <row r="163">
      <c r="A163" s="1"/>
    </row>
    <row r="164">
      <c r="A164" s="1"/>
    </row>
    <row r="165">
      <c r="A165" s="1"/>
    </row>
    <row r="166">
      <c r="A166" s="1"/>
    </row>
    <row r="167">
      <c r="A167" s="1"/>
    </row>
    <row r="168">
      <c r="A168" s="1"/>
    </row>
    <row r="169">
      <c r="A169" s="1"/>
    </row>
    <row r="170">
      <c r="A170" s="1"/>
    </row>
    <row r="171">
      <c r="A171" s="1"/>
    </row>
    <row r="172">
      <c r="A172" s="1"/>
    </row>
    <row r="173">
      <c r="A173" s="1"/>
    </row>
    <row r="174">
      <c r="A174" s="1"/>
    </row>
    <row r="175">
      <c r="A175" s="1"/>
    </row>
    <row r="176">
      <c r="A176" s="1"/>
    </row>
    <row r="177">
      <c r="A177" s="1"/>
    </row>
    <row r="178">
      <c r="A178" s="1"/>
    </row>
    <row r="179">
      <c r="A179" s="1"/>
    </row>
    <row r="180">
      <c r="A180" s="1"/>
    </row>
    <row r="181">
      <c r="A181" s="1"/>
    </row>
    <row r="182">
      <c r="A182" s="1"/>
    </row>
    <row r="183">
      <c r="A183" s="1"/>
    </row>
    <row r="184">
      <c r="A184" s="1"/>
    </row>
    <row r="185">
      <c r="A185" s="1"/>
    </row>
    <row r="186">
      <c r="A186" s="1"/>
    </row>
    <row r="187">
      <c r="A187" s="1"/>
    </row>
    <row r="188">
      <c r="A188" s="1"/>
    </row>
    <row r="189">
      <c r="A189" s="1"/>
    </row>
    <row r="190">
      <c r="A190" s="1"/>
    </row>
    <row r="191">
      <c r="A191" s="1"/>
    </row>
    <row r="192">
      <c r="A192" s="1"/>
    </row>
    <row r="193">
      <c r="A193" s="1"/>
    </row>
    <row r="194">
      <c r="A194" s="1"/>
    </row>
    <row r="195">
      <c r="A195" s="1"/>
    </row>
    <row r="196">
      <c r="A196" s="1"/>
    </row>
    <row r="197">
      <c r="A197" s="1"/>
    </row>
    <row r="198">
      <c r="A198" s="1"/>
    </row>
    <row r="199">
      <c r="A199" s="1"/>
    </row>
    <row r="200">
      <c r="A200" s="1"/>
    </row>
    <row r="201">
      <c r="A201" s="1"/>
    </row>
    <row r="202">
      <c r="A202" s="1"/>
    </row>
    <row r="203">
      <c r="A203" s="1"/>
    </row>
    <row r="204">
      <c r="A204" s="1"/>
    </row>
    <row r="205">
      <c r="A205" s="1"/>
    </row>
    <row r="206">
      <c r="A206" s="1"/>
    </row>
    <row r="207">
      <c r="A207" s="1"/>
    </row>
    <row r="208">
      <c r="A208" s="1"/>
    </row>
    <row r="209">
      <c r="A209" s="1"/>
    </row>
    <row r="210">
      <c r="A210" s="1"/>
    </row>
    <row r="211">
      <c r="A211" s="1"/>
    </row>
    <row r="212">
      <c r="A212" s="1"/>
    </row>
    <row r="213">
      <c r="A213" s="1"/>
    </row>
    <row r="214">
      <c r="A214" s="1"/>
    </row>
    <row r="215">
      <c r="A215" s="1"/>
    </row>
    <row r="216">
      <c r="A216" s="1"/>
    </row>
    <row r="217">
      <c r="A217" s="1"/>
    </row>
    <row r="218">
      <c r="A218" s="1"/>
    </row>
    <row r="219">
      <c r="A219" s="1"/>
    </row>
    <row r="220">
      <c r="A220" s="1"/>
    </row>
    <row r="221">
      <c r="A221" s="1"/>
    </row>
    <row r="222">
      <c r="A222" s="1"/>
    </row>
    <row r="223">
      <c r="A223" s="1"/>
    </row>
    <row r="224">
      <c r="A224" s="1"/>
    </row>
    <row r="225">
      <c r="A225" s="1"/>
    </row>
    <row r="226">
      <c r="A226" s="1"/>
    </row>
    <row r="227">
      <c r="A227" s="1"/>
    </row>
    <row r="228">
      <c r="A228" s="1"/>
    </row>
    <row r="229">
      <c r="A229" s="1"/>
    </row>
    <row r="230">
      <c r="A230" s="1"/>
    </row>
    <row r="231">
      <c r="A231" s="1"/>
    </row>
    <row r="232">
      <c r="A232" s="1"/>
    </row>
    <row r="233">
      <c r="A233" s="1"/>
    </row>
    <row r="234">
      <c r="A234" s="1"/>
    </row>
    <row r="235">
      <c r="A235" s="1"/>
    </row>
    <row r="236">
      <c r="A236" s="1"/>
    </row>
    <row r="237">
      <c r="A237" s="1"/>
    </row>
    <row r="238">
      <c r="A238" s="1"/>
    </row>
    <row r="239">
      <c r="A239" s="1"/>
    </row>
    <row r="240">
      <c r="A240" s="1"/>
    </row>
    <row r="241">
      <c r="A241" s="1"/>
    </row>
    <row r="242">
      <c r="A242" s="1"/>
    </row>
    <row r="243">
      <c r="A243" s="1"/>
    </row>
    <row r="244">
      <c r="A244" s="1"/>
    </row>
    <row r="245">
      <c r="A245" s="1"/>
    </row>
    <row r="246">
      <c r="A246" s="1"/>
    </row>
    <row r="247">
      <c r="A247" s="1"/>
    </row>
    <row r="248">
      <c r="A248" s="1"/>
    </row>
    <row r="249">
      <c r="A249" s="1"/>
    </row>
    <row r="250">
      <c r="A250" s="1"/>
    </row>
    <row r="251">
      <c r="A251" s="1"/>
    </row>
    <row r="252">
      <c r="A252" s="1"/>
    </row>
    <row r="253">
      <c r="A253" s="1"/>
    </row>
    <row r="254">
      <c r="A254" s="1"/>
    </row>
    <row r="255">
      <c r="A255" s="1"/>
    </row>
    <row r="256">
      <c r="A256" s="1"/>
    </row>
    <row r="257">
      <c r="A257" s="1"/>
    </row>
    <row r="258">
      <c r="A258" s="1"/>
    </row>
    <row r="259">
      <c r="A259" s="1"/>
    </row>
    <row r="260">
      <c r="A260" s="1"/>
    </row>
    <row r="261">
      <c r="A261" s="1"/>
    </row>
    <row r="262">
      <c r="A262" s="1"/>
    </row>
    <row r="263">
      <c r="A263" s="1"/>
    </row>
    <row r="264">
      <c r="A264" s="1"/>
    </row>
    <row r="265">
      <c r="A265" s="1"/>
    </row>
    <row r="266">
      <c r="A266" s="1"/>
    </row>
    <row r="267">
      <c r="A267" s="1"/>
    </row>
    <row r="268">
      <c r="A268" s="1"/>
    </row>
    <row r="269">
      <c r="A269" s="1"/>
    </row>
    <row r="270">
      <c r="A270" s="1"/>
    </row>
    <row r="271">
      <c r="A271" s="1"/>
    </row>
    <row r="272">
      <c r="A272" s="1"/>
    </row>
    <row r="273">
      <c r="A273" s="1"/>
    </row>
    <row r="274">
      <c r="A274" s="1"/>
    </row>
    <row r="275">
      <c r="A275" s="1"/>
    </row>
    <row r="276">
      <c r="A276" s="1"/>
    </row>
    <row r="277">
      <c r="A277" s="1"/>
    </row>
    <row r="278">
      <c r="A278" s="1"/>
    </row>
    <row r="279">
      <c r="A279" s="1"/>
    </row>
    <row r="280">
      <c r="A280" s="1"/>
    </row>
    <row r="281">
      <c r="A281" s="1"/>
    </row>
    <row r="282">
      <c r="A282" s="1"/>
    </row>
    <row r="283">
      <c r="A283" s="1"/>
    </row>
    <row r="284">
      <c r="A284" s="1"/>
    </row>
    <row r="285">
      <c r="A285" s="1"/>
    </row>
    <row r="286">
      <c r="A286" s="1"/>
    </row>
    <row r="287">
      <c r="A287" s="1"/>
    </row>
    <row r="288">
      <c r="A288" s="1"/>
    </row>
    <row r="289">
      <c r="A289" s="1"/>
    </row>
    <row r="290">
      <c r="A290" s="1"/>
    </row>
    <row r="291">
      <c r="A291" s="1"/>
    </row>
    <row r="292">
      <c r="A292" s="1"/>
    </row>
    <row r="293">
      <c r="A293" s="1"/>
    </row>
    <row r="294">
      <c r="A294" s="1"/>
    </row>
    <row r="295">
      <c r="A295" s="1"/>
    </row>
    <row r="296">
      <c r="A296" s="1"/>
    </row>
    <row r="297">
      <c r="A297" s="1"/>
    </row>
    <row r="298">
      <c r="A298" s="1"/>
    </row>
    <row r="299">
      <c r="A299" s="1"/>
    </row>
    <row r="300">
      <c r="A300" s="1"/>
    </row>
    <row r="301">
      <c r="A301" s="1"/>
    </row>
    <row r="302">
      <c r="A302" s="1"/>
    </row>
    <row r="303">
      <c r="A303" s="1"/>
    </row>
    <row r="304">
      <c r="A304" s="1"/>
    </row>
    <row r="305">
      <c r="A305" s="1"/>
    </row>
    <row r="306">
      <c r="A306" s="1"/>
    </row>
    <row r="307">
      <c r="A307" s="1"/>
    </row>
    <row r="308">
      <c r="A308" s="1"/>
    </row>
    <row r="309">
      <c r="A309" s="1"/>
    </row>
    <row r="310">
      <c r="A310" s="1"/>
    </row>
    <row r="311">
      <c r="A311" s="1"/>
    </row>
    <row r="312">
      <c r="A312" s="1"/>
    </row>
    <row r="313">
      <c r="A313" s="1"/>
    </row>
    <row r="314">
      <c r="A314" s="1"/>
    </row>
    <row r="315">
      <c r="A315" s="1"/>
    </row>
    <row r="316">
      <c r="A316" s="1"/>
    </row>
    <row r="317">
      <c r="A317" s="1"/>
    </row>
    <row r="318">
      <c r="A318" s="1"/>
    </row>
    <row r="319">
      <c r="A319" s="1"/>
    </row>
    <row r="320">
      <c r="A320" s="1"/>
    </row>
    <row r="321">
      <c r="A321" s="1"/>
    </row>
    <row r="322">
      <c r="A322" s="1"/>
    </row>
    <row r="323">
      <c r="A323" s="1"/>
    </row>
    <row r="324">
      <c r="A324" s="1"/>
    </row>
    <row r="325">
      <c r="A325" s="1"/>
    </row>
    <row r="326">
      <c r="A326" s="1"/>
    </row>
    <row r="327">
      <c r="A327" s="1"/>
    </row>
    <row r="328">
      <c r="A328" s="1"/>
    </row>
    <row r="329">
      <c r="A329" s="1"/>
    </row>
    <row r="330">
      <c r="A330" s="1"/>
    </row>
    <row r="331">
      <c r="A331" s="1"/>
    </row>
    <row r="332">
      <c r="A332" s="1"/>
    </row>
    <row r="333">
      <c r="A333" s="1"/>
    </row>
    <row r="334">
      <c r="A334" s="1"/>
    </row>
    <row r="335">
      <c r="A335" s="1"/>
    </row>
    <row r="336">
      <c r="A336" s="1"/>
    </row>
    <row r="337">
      <c r="A337" s="1"/>
    </row>
    <row r="338">
      <c r="A338" s="1"/>
    </row>
    <row r="339">
      <c r="A339" s="1"/>
    </row>
    <row r="340">
      <c r="A340" s="1"/>
    </row>
    <row r="341">
      <c r="A341" s="1"/>
    </row>
    <row r="342">
      <c r="A342" s="1"/>
    </row>
    <row r="343">
      <c r="A343" s="1"/>
    </row>
    <row r="344">
      <c r="A344" s="1"/>
    </row>
    <row r="345">
      <c r="A345" s="1"/>
    </row>
    <row r="346">
      <c r="A346" s="1"/>
    </row>
    <row r="347">
      <c r="A347" s="1"/>
    </row>
    <row r="348">
      <c r="A348" s="1"/>
    </row>
    <row r="349">
      <c r="A349" s="1"/>
    </row>
    <row r="350">
      <c r="A350" s="1"/>
    </row>
    <row r="351">
      <c r="A351" s="1"/>
    </row>
    <row r="352">
      <c r="A352" s="1"/>
    </row>
    <row r="353">
      <c r="A353" s="1"/>
    </row>
    <row r="354">
      <c r="A354" s="1"/>
    </row>
    <row r="355">
      <c r="A355" s="1"/>
    </row>
    <row r="356">
      <c r="A356" s="1"/>
    </row>
    <row r="357">
      <c r="A357" s="1"/>
    </row>
    <row r="358">
      <c r="A358" s="1"/>
    </row>
    <row r="359">
      <c r="A359" s="1"/>
    </row>
    <row r="360">
      <c r="A360" s="1"/>
    </row>
    <row r="361">
      <c r="A361" s="1"/>
    </row>
    <row r="362">
      <c r="A362" s="1"/>
    </row>
    <row r="363">
      <c r="A363" s="1"/>
    </row>
    <row r="364">
      <c r="A364" s="1"/>
    </row>
    <row r="365">
      <c r="A365" s="1"/>
    </row>
    <row r="366">
      <c r="A366" s="1"/>
    </row>
    <row r="367">
      <c r="A367" s="1"/>
    </row>
    <row r="368">
      <c r="A368" s="1"/>
    </row>
    <row r="369">
      <c r="A369" s="1"/>
    </row>
    <row r="370">
      <c r="A370" s="1"/>
    </row>
    <row r="371">
      <c r="A371" s="1"/>
    </row>
    <row r="372">
      <c r="A372" s="1"/>
    </row>
    <row r="373">
      <c r="A373" s="1"/>
    </row>
    <row r="374">
      <c r="A374" s="1"/>
    </row>
    <row r="375">
      <c r="A375" s="1"/>
    </row>
    <row r="376">
      <c r="A376" s="1"/>
    </row>
    <row r="377">
      <c r="A377" s="1"/>
    </row>
    <row r="378">
      <c r="A378" s="1"/>
    </row>
    <row r="379">
      <c r="A379" s="1"/>
    </row>
    <row r="380">
      <c r="A380" s="1"/>
    </row>
    <row r="381">
      <c r="A381" s="1"/>
    </row>
    <row r="382">
      <c r="A382" s="1"/>
    </row>
    <row r="383">
      <c r="A383" s="1"/>
    </row>
    <row r="384">
      <c r="A384" s="1"/>
    </row>
    <row r="385">
      <c r="A385" s="1"/>
    </row>
    <row r="386">
      <c r="A386" s="1"/>
    </row>
    <row r="387">
      <c r="A387" s="1"/>
    </row>
    <row r="388">
      <c r="A388" s="1"/>
    </row>
    <row r="389">
      <c r="A389" s="1"/>
    </row>
    <row r="390">
      <c r="A390" s="1"/>
    </row>
    <row r="391">
      <c r="A391" s="1"/>
    </row>
    <row r="392">
      <c r="A392" s="1"/>
    </row>
    <row r="393">
      <c r="A393" s="1"/>
    </row>
    <row r="394">
      <c r="A394" s="1"/>
    </row>
    <row r="395">
      <c r="A395" s="1"/>
    </row>
    <row r="396">
      <c r="A396" s="1"/>
    </row>
    <row r="397">
      <c r="A397" s="1"/>
    </row>
    <row r="398">
      <c r="A398" s="1"/>
    </row>
    <row r="399">
      <c r="A399" s="1"/>
    </row>
    <row r="400">
      <c r="A400" s="1"/>
    </row>
    <row r="401">
      <c r="A401" s="1"/>
    </row>
    <row r="402">
      <c r="A402" s="1"/>
    </row>
    <row r="403">
      <c r="A403" s="1"/>
    </row>
    <row r="404">
      <c r="A404" s="1"/>
    </row>
    <row r="405">
      <c r="A405" s="1"/>
    </row>
    <row r="406">
      <c r="A406" s="1"/>
    </row>
    <row r="407">
      <c r="A407" s="1"/>
    </row>
    <row r="408">
      <c r="A408" s="1"/>
    </row>
    <row r="409">
      <c r="A409" s="1"/>
    </row>
    <row r="410">
      <c r="A410" s="1"/>
    </row>
    <row r="411">
      <c r="A411" s="1"/>
    </row>
    <row r="412">
      <c r="A412" s="1"/>
    </row>
    <row r="413">
      <c r="A413" s="1"/>
    </row>
    <row r="414">
      <c r="A414" s="1"/>
    </row>
    <row r="415">
      <c r="A415" s="1"/>
    </row>
    <row r="416">
      <c r="A416" s="1"/>
    </row>
    <row r="417">
      <c r="A417" s="1"/>
    </row>
    <row r="418">
      <c r="A418" s="1"/>
    </row>
    <row r="419">
      <c r="A419" s="1"/>
    </row>
    <row r="420">
      <c r="A420" s="1"/>
    </row>
    <row r="421">
      <c r="A421" s="1"/>
    </row>
    <row r="422">
      <c r="A422" s="1"/>
    </row>
    <row r="423">
      <c r="A423" s="1"/>
    </row>
    <row r="424">
      <c r="A424" s="1"/>
    </row>
    <row r="425">
      <c r="A425" s="1"/>
    </row>
    <row r="426">
      <c r="A426" s="1"/>
    </row>
    <row r="427">
      <c r="A427" s="1"/>
    </row>
    <row r="428">
      <c r="A428" s="1"/>
    </row>
    <row r="429">
      <c r="A429" s="1"/>
    </row>
    <row r="430">
      <c r="A430" s="1"/>
    </row>
    <row r="431">
      <c r="A431" s="1"/>
    </row>
    <row r="432">
      <c r="A432" s="1"/>
    </row>
    <row r="433">
      <c r="A433" s="1"/>
    </row>
    <row r="434">
      <c r="A434" s="1"/>
    </row>
    <row r="435">
      <c r="A435" s="1"/>
    </row>
    <row r="436">
      <c r="A436" s="1"/>
    </row>
    <row r="437">
      <c r="A437" s="1"/>
    </row>
    <row r="438">
      <c r="A438" s="1"/>
    </row>
    <row r="439">
      <c r="A439" s="1"/>
    </row>
    <row r="440">
      <c r="A440" s="1"/>
    </row>
    <row r="441">
      <c r="A441" s="1"/>
    </row>
    <row r="442">
      <c r="A442" s="1"/>
    </row>
    <row r="443">
      <c r="A443" s="1"/>
    </row>
    <row r="444">
      <c r="A444" s="1"/>
    </row>
    <row r="445">
      <c r="A445" s="1"/>
    </row>
    <row r="446">
      <c r="A446" s="1"/>
    </row>
    <row r="447">
      <c r="A447" s="1"/>
    </row>
    <row r="448">
      <c r="A448" s="1"/>
    </row>
    <row r="449">
      <c r="A449" s="1"/>
    </row>
    <row r="450">
      <c r="A450" s="1"/>
    </row>
    <row r="451">
      <c r="A451" s="1"/>
    </row>
    <row r="452">
      <c r="A452" s="1"/>
    </row>
    <row r="453">
      <c r="A453" s="1"/>
    </row>
    <row r="454">
      <c r="A454" s="1"/>
    </row>
    <row r="455">
      <c r="A455" s="1"/>
    </row>
    <row r="456">
      <c r="A456" s="1"/>
    </row>
    <row r="457">
      <c r="A457" s="1"/>
    </row>
    <row r="458">
      <c r="A458" s="1"/>
    </row>
    <row r="459">
      <c r="A459" s="1"/>
    </row>
    <row r="460">
      <c r="A460" s="1"/>
    </row>
    <row r="461">
      <c r="A461" s="1"/>
    </row>
    <row r="462">
      <c r="A462" s="1"/>
    </row>
    <row r="463">
      <c r="A463" s="1"/>
    </row>
    <row r="464">
      <c r="A464" s="1"/>
    </row>
    <row r="465">
      <c r="A465" s="1"/>
    </row>
    <row r="466">
      <c r="A466" s="1"/>
    </row>
    <row r="467">
      <c r="A467" s="1"/>
    </row>
    <row r="468">
      <c r="A468" s="1"/>
    </row>
    <row r="469">
      <c r="A469" s="1"/>
    </row>
    <row r="470">
      <c r="A470" s="1"/>
    </row>
    <row r="471">
      <c r="A471" s="1"/>
    </row>
    <row r="472">
      <c r="A472" s="1"/>
    </row>
    <row r="473">
      <c r="A473" s="1"/>
    </row>
    <row r="474">
      <c r="A474" s="1"/>
    </row>
    <row r="475">
      <c r="A475" s="1"/>
    </row>
    <row r="476">
      <c r="A476" s="1"/>
    </row>
    <row r="477">
      <c r="A477" s="1"/>
    </row>
    <row r="478">
      <c r="A478" s="1"/>
    </row>
    <row r="479">
      <c r="A479" s="1"/>
    </row>
    <row r="480">
      <c r="A480" s="1"/>
    </row>
    <row r="481">
      <c r="A481" s="1"/>
    </row>
    <row r="482">
      <c r="A482" s="1"/>
    </row>
    <row r="483">
      <c r="A483" s="1"/>
    </row>
    <row r="484">
      <c r="A484" s="1"/>
    </row>
    <row r="485">
      <c r="A485" s="1"/>
    </row>
    <row r="486">
      <c r="A486" s="1"/>
    </row>
    <row r="487">
      <c r="A487" s="1"/>
    </row>
    <row r="488">
      <c r="A488" s="1"/>
    </row>
    <row r="489">
      <c r="A489" s="1"/>
    </row>
    <row r="490">
      <c r="A490" s="1"/>
    </row>
    <row r="491">
      <c r="A491" s="1"/>
    </row>
    <row r="492">
      <c r="A492" s="1"/>
    </row>
    <row r="493">
      <c r="A493" s="1"/>
    </row>
    <row r="494">
      <c r="A494" s="1"/>
    </row>
    <row r="495">
      <c r="A495" s="1"/>
    </row>
    <row r="496">
      <c r="A496" s="1"/>
    </row>
    <row r="497">
      <c r="A497" s="1"/>
    </row>
    <row r="498">
      <c r="A498" s="1"/>
    </row>
    <row r="499">
      <c r="A499" s="1"/>
    </row>
    <row r="500">
      <c r="A500" s="1"/>
    </row>
    <row r="501">
      <c r="A501" s="1"/>
    </row>
    <row r="502">
      <c r="A502" s="1"/>
    </row>
    <row r="503">
      <c r="A503" s="1"/>
    </row>
    <row r="504">
      <c r="A504" s="1"/>
    </row>
    <row r="505">
      <c r="A505" s="1"/>
    </row>
    <row r="506">
      <c r="A506" s="1"/>
    </row>
    <row r="507">
      <c r="A507" s="1"/>
    </row>
    <row r="508">
      <c r="A508" s="1"/>
    </row>
    <row r="509">
      <c r="A509" s="1"/>
    </row>
    <row r="510">
      <c r="A510" s="1"/>
    </row>
    <row r="511">
      <c r="A511" s="1"/>
    </row>
    <row r="512">
      <c r="A512" s="1"/>
    </row>
    <row r="513">
      <c r="A513" s="1"/>
    </row>
    <row r="514">
      <c r="A514" s="1"/>
    </row>
    <row r="515">
      <c r="A515" s="1"/>
    </row>
    <row r="516">
      <c r="A516" s="1"/>
    </row>
    <row r="517">
      <c r="A517" s="1"/>
    </row>
    <row r="518">
      <c r="A518" s="1"/>
    </row>
    <row r="519">
      <c r="A519" s="1"/>
    </row>
    <row r="520">
      <c r="A520" s="1"/>
    </row>
    <row r="521">
      <c r="A521" s="1"/>
    </row>
    <row r="522">
      <c r="A522" s="1"/>
    </row>
    <row r="523">
      <c r="A523" s="1"/>
    </row>
    <row r="524">
      <c r="A524" s="1"/>
    </row>
    <row r="525">
      <c r="A525" s="1"/>
    </row>
    <row r="526">
      <c r="A526" s="1"/>
    </row>
    <row r="527">
      <c r="A527" s="1"/>
    </row>
    <row r="528">
      <c r="A528" s="1"/>
    </row>
    <row r="529">
      <c r="A529" s="1"/>
    </row>
    <row r="530">
      <c r="A530" s="1"/>
    </row>
    <row r="531">
      <c r="A531" s="1"/>
    </row>
    <row r="532">
      <c r="A532" s="1"/>
    </row>
    <row r="533">
      <c r="A533" s="1"/>
    </row>
    <row r="534">
      <c r="A534" s="1"/>
    </row>
    <row r="535">
      <c r="A535" s="1"/>
    </row>
    <row r="536">
      <c r="A536" s="1"/>
    </row>
    <row r="537">
      <c r="A537" s="1"/>
    </row>
    <row r="538">
      <c r="A538" s="1"/>
    </row>
    <row r="539">
      <c r="A539" s="1"/>
    </row>
    <row r="540">
      <c r="A540" s="1"/>
    </row>
    <row r="541">
      <c r="A541" s="1"/>
    </row>
    <row r="542">
      <c r="A542" s="1"/>
    </row>
    <row r="543">
      <c r="A543" s="1"/>
    </row>
    <row r="544">
      <c r="A544" s="1"/>
    </row>
    <row r="545">
      <c r="A545" s="1"/>
    </row>
    <row r="546">
      <c r="A546" s="1"/>
    </row>
    <row r="547">
      <c r="A547" s="1"/>
    </row>
    <row r="548">
      <c r="A548" s="1"/>
    </row>
    <row r="549">
      <c r="A549" s="1"/>
    </row>
    <row r="550">
      <c r="A550" s="1"/>
    </row>
    <row r="551">
      <c r="A551" s="1"/>
    </row>
    <row r="552">
      <c r="A552" s="1"/>
    </row>
    <row r="553">
      <c r="A553" s="1"/>
    </row>
    <row r="554">
      <c r="A554" s="1"/>
    </row>
    <row r="555">
      <c r="A555" s="1"/>
    </row>
    <row r="556">
      <c r="A556" s="1"/>
    </row>
    <row r="557">
      <c r="A557" s="1"/>
    </row>
    <row r="558">
      <c r="A558" s="1"/>
    </row>
    <row r="559">
      <c r="A559" s="1"/>
    </row>
    <row r="560">
      <c r="A560" s="1"/>
    </row>
    <row r="561">
      <c r="A561" s="1"/>
    </row>
    <row r="562">
      <c r="A562" s="1"/>
    </row>
    <row r="563">
      <c r="A563" s="1"/>
    </row>
    <row r="564">
      <c r="A564" s="1"/>
    </row>
    <row r="565">
      <c r="A565" s="1"/>
    </row>
    <row r="566">
      <c r="A566" s="1"/>
    </row>
    <row r="567">
      <c r="A567" s="1"/>
    </row>
    <row r="568">
      <c r="A568" s="1"/>
    </row>
    <row r="569">
      <c r="A569" s="1"/>
    </row>
    <row r="570">
      <c r="A570" s="1"/>
    </row>
    <row r="571">
      <c r="A571" s="1"/>
    </row>
    <row r="572">
      <c r="A572" s="1"/>
    </row>
    <row r="573">
      <c r="A573" s="1"/>
    </row>
    <row r="574">
      <c r="A574" s="1"/>
    </row>
    <row r="575">
      <c r="A575" s="1"/>
    </row>
    <row r="576">
      <c r="A576" s="1"/>
    </row>
    <row r="577">
      <c r="A577" s="1"/>
    </row>
    <row r="578">
      <c r="A578" s="1"/>
    </row>
    <row r="579">
      <c r="A579" s="1"/>
    </row>
    <row r="580">
      <c r="A580" s="1"/>
    </row>
    <row r="581">
      <c r="A581" s="1"/>
    </row>
    <row r="582">
      <c r="A582" s="1"/>
    </row>
    <row r="583">
      <c r="A583" s="1"/>
    </row>
    <row r="584">
      <c r="A584" s="1"/>
    </row>
    <row r="585">
      <c r="A585" s="1"/>
    </row>
    <row r="586">
      <c r="A586" s="1"/>
    </row>
    <row r="587">
      <c r="A587" s="1"/>
    </row>
    <row r="588">
      <c r="A588" s="1"/>
    </row>
    <row r="589">
      <c r="A589" s="1"/>
    </row>
    <row r="590">
      <c r="A590" s="1"/>
    </row>
    <row r="591">
      <c r="A591" s="1"/>
    </row>
    <row r="592">
      <c r="A592" s="1"/>
    </row>
    <row r="593">
      <c r="A593" s="1"/>
    </row>
    <row r="594">
      <c r="A594" s="1"/>
    </row>
    <row r="595">
      <c r="A595" s="1"/>
    </row>
    <row r="596">
      <c r="A596" s="1"/>
    </row>
    <row r="597">
      <c r="A597" s="1"/>
    </row>
    <row r="598">
      <c r="A598" s="1"/>
    </row>
    <row r="599">
      <c r="A599" s="1"/>
    </row>
    <row r="600">
      <c r="A600" s="1"/>
    </row>
    <row r="601">
      <c r="A601" s="1"/>
    </row>
    <row r="602">
      <c r="A602" s="1"/>
    </row>
    <row r="603">
      <c r="A603" s="1"/>
    </row>
    <row r="604">
      <c r="A604" s="1"/>
    </row>
    <row r="605">
      <c r="A605" s="1"/>
    </row>
    <row r="606">
      <c r="A606" s="1"/>
    </row>
    <row r="607">
      <c r="A607" s="1"/>
    </row>
    <row r="608">
      <c r="A608" s="1"/>
    </row>
    <row r="609">
      <c r="A609" s="1"/>
    </row>
    <row r="610">
      <c r="A610" s="1"/>
    </row>
    <row r="611">
      <c r="A611" s="1"/>
    </row>
    <row r="612">
      <c r="A612" s="1"/>
    </row>
    <row r="613">
      <c r="A613" s="1"/>
    </row>
    <row r="614">
      <c r="A614" s="1"/>
    </row>
    <row r="615">
      <c r="A615" s="1"/>
    </row>
    <row r="616">
      <c r="A616" s="1"/>
    </row>
    <row r="617">
      <c r="A617" s="1"/>
    </row>
    <row r="618">
      <c r="A618" s="1"/>
    </row>
    <row r="619">
      <c r="A619" s="1"/>
    </row>
    <row r="620">
      <c r="A620" s="1"/>
    </row>
    <row r="621">
      <c r="A621" s="1"/>
    </row>
    <row r="622">
      <c r="A622" s="1"/>
    </row>
    <row r="623">
      <c r="A623" s="1"/>
    </row>
    <row r="624">
      <c r="A624" s="1"/>
    </row>
    <row r="625">
      <c r="A625" s="1"/>
    </row>
    <row r="626">
      <c r="A626" s="1"/>
    </row>
    <row r="627">
      <c r="A627" s="1"/>
    </row>
    <row r="628">
      <c r="A628" s="1"/>
    </row>
    <row r="629">
      <c r="A629" s="1"/>
    </row>
    <row r="630">
      <c r="A630" s="1"/>
    </row>
    <row r="631">
      <c r="A631" s="1"/>
    </row>
    <row r="632">
      <c r="A632" s="1"/>
    </row>
    <row r="633">
      <c r="A633" s="1"/>
    </row>
    <row r="634">
      <c r="A634" s="1"/>
    </row>
    <row r="635">
      <c r="A635" s="1"/>
    </row>
    <row r="636">
      <c r="A636" s="1"/>
    </row>
    <row r="637">
      <c r="A637" s="1"/>
    </row>
    <row r="638">
      <c r="A638" s="1"/>
    </row>
    <row r="639">
      <c r="A639" s="1"/>
    </row>
    <row r="640">
      <c r="A640" s="1"/>
    </row>
    <row r="641">
      <c r="A641" s="1"/>
    </row>
    <row r="642">
      <c r="A642" s="1"/>
    </row>
    <row r="643">
      <c r="A643" s="1"/>
    </row>
    <row r="644">
      <c r="A644" s="1"/>
    </row>
    <row r="645">
      <c r="A645" s="1"/>
    </row>
    <row r="646">
      <c r="A646" s="1"/>
    </row>
    <row r="647">
      <c r="A647" s="1"/>
    </row>
    <row r="648">
      <c r="A648" s="1"/>
    </row>
    <row r="649">
      <c r="A649" s="1"/>
    </row>
    <row r="650">
      <c r="A650" s="1"/>
    </row>
    <row r="651">
      <c r="A651" s="1"/>
    </row>
    <row r="652">
      <c r="A652" s="1"/>
    </row>
    <row r="653">
      <c r="A653" s="1"/>
    </row>
    <row r="654">
      <c r="A654" s="1"/>
    </row>
    <row r="655">
      <c r="A655" s="1"/>
    </row>
    <row r="656">
      <c r="A656" s="1"/>
    </row>
    <row r="657">
      <c r="A657" s="1"/>
    </row>
    <row r="658">
      <c r="A658" s="1"/>
    </row>
    <row r="659">
      <c r="A659" s="1"/>
    </row>
    <row r="660">
      <c r="A660" s="1"/>
    </row>
    <row r="661">
      <c r="A661" s="1"/>
    </row>
    <row r="662">
      <c r="A662" s="1"/>
    </row>
    <row r="663">
      <c r="A663" s="1"/>
    </row>
    <row r="664">
      <c r="A664" s="1"/>
    </row>
    <row r="665">
      <c r="A665" s="1"/>
    </row>
    <row r="666">
      <c r="A666" s="1"/>
    </row>
    <row r="667">
      <c r="A667" s="1"/>
    </row>
    <row r="668">
      <c r="A668" s="1"/>
    </row>
    <row r="669">
      <c r="A669" s="1"/>
    </row>
    <row r="670">
      <c r="A670" s="1"/>
    </row>
    <row r="671">
      <c r="A671" s="1"/>
    </row>
    <row r="672">
      <c r="A672" s="1"/>
    </row>
    <row r="673">
      <c r="A673" s="1"/>
    </row>
    <row r="674">
      <c r="A674" s="1"/>
    </row>
    <row r="675">
      <c r="A675" s="1"/>
    </row>
    <row r="676">
      <c r="A676" s="1"/>
    </row>
    <row r="677">
      <c r="A677" s="1"/>
    </row>
    <row r="678">
      <c r="A678" s="1"/>
    </row>
    <row r="679">
      <c r="A679" s="1"/>
    </row>
    <row r="680">
      <c r="A680" s="1"/>
    </row>
    <row r="681">
      <c r="A681" s="1"/>
    </row>
    <row r="682">
      <c r="A682" s="1"/>
    </row>
    <row r="683">
      <c r="A683" s="1"/>
    </row>
    <row r="684">
      <c r="A684" s="1"/>
    </row>
    <row r="685">
      <c r="A685" s="1"/>
    </row>
    <row r="686">
      <c r="A686" s="1"/>
    </row>
    <row r="687">
      <c r="A687" s="1"/>
    </row>
    <row r="688">
      <c r="A688" s="1"/>
    </row>
    <row r="689">
      <c r="A689" s="1"/>
    </row>
    <row r="690">
      <c r="A690" s="1"/>
    </row>
    <row r="691">
      <c r="A691" s="1"/>
    </row>
    <row r="692">
      <c r="A692" s="1"/>
    </row>
    <row r="693">
      <c r="A693" s="1"/>
    </row>
    <row r="694">
      <c r="A694" s="1"/>
    </row>
    <row r="695">
      <c r="A695" s="1"/>
    </row>
    <row r="696">
      <c r="A696" s="1"/>
    </row>
    <row r="697">
      <c r="A697" s="1"/>
    </row>
    <row r="698">
      <c r="A698" s="1"/>
    </row>
    <row r="699">
      <c r="A699" s="1"/>
    </row>
    <row r="700">
      <c r="A700" s="1"/>
    </row>
    <row r="701">
      <c r="A701" s="1"/>
    </row>
    <row r="702">
      <c r="A702" s="1"/>
    </row>
    <row r="703">
      <c r="A703" s="1"/>
    </row>
    <row r="704">
      <c r="A704" s="1"/>
    </row>
    <row r="705">
      <c r="A705" s="1"/>
    </row>
    <row r="706">
      <c r="A706" s="1"/>
    </row>
    <row r="707">
      <c r="A707" s="1"/>
    </row>
    <row r="708">
      <c r="A708" s="1"/>
    </row>
    <row r="709">
      <c r="A709" s="1"/>
    </row>
    <row r="710">
      <c r="A710" s="1"/>
    </row>
    <row r="711">
      <c r="A711" s="1"/>
    </row>
    <row r="712">
      <c r="A712" s="1"/>
    </row>
    <row r="713">
      <c r="A713" s="1"/>
    </row>
    <row r="714">
      <c r="A714" s="1"/>
    </row>
    <row r="715">
      <c r="A715" s="1"/>
    </row>
    <row r="716">
      <c r="A716" s="1"/>
    </row>
    <row r="717">
      <c r="A717" s="1"/>
    </row>
    <row r="718">
      <c r="A718" s="1"/>
    </row>
    <row r="719">
      <c r="A719" s="1"/>
    </row>
    <row r="720">
      <c r="A720" s="1"/>
    </row>
    <row r="721">
      <c r="A721" s="1"/>
    </row>
    <row r="722">
      <c r="A722" s="1"/>
    </row>
    <row r="723">
      <c r="A723" s="1"/>
    </row>
    <row r="724">
      <c r="A724" s="1"/>
    </row>
    <row r="725">
      <c r="A725" s="1"/>
    </row>
    <row r="726">
      <c r="A726" s="1"/>
    </row>
    <row r="727">
      <c r="A727" s="1"/>
    </row>
    <row r="728">
      <c r="A728" s="1"/>
    </row>
    <row r="729">
      <c r="A729" s="1"/>
    </row>
    <row r="730">
      <c r="A730" s="1"/>
    </row>
    <row r="731">
      <c r="A731" s="1"/>
    </row>
    <row r="732">
      <c r="A732" s="1"/>
    </row>
    <row r="733">
      <c r="A733" s="1"/>
    </row>
    <row r="734">
      <c r="A734" s="1"/>
    </row>
    <row r="735">
      <c r="A735" s="1"/>
    </row>
    <row r="736">
      <c r="A736" s="1"/>
    </row>
    <row r="737">
      <c r="A737" s="1"/>
    </row>
    <row r="738">
      <c r="A738" s="1"/>
    </row>
    <row r="739">
      <c r="A739" s="1"/>
    </row>
    <row r="740">
      <c r="A740" s="1"/>
    </row>
    <row r="741">
      <c r="A741" s="1"/>
    </row>
    <row r="742">
      <c r="A742" s="1"/>
    </row>
    <row r="743">
      <c r="A743" s="1"/>
    </row>
    <row r="744">
      <c r="A744" s="1"/>
    </row>
    <row r="745">
      <c r="A745" s="1"/>
    </row>
    <row r="746">
      <c r="A746" s="1"/>
    </row>
    <row r="747">
      <c r="A747" s="1"/>
    </row>
    <row r="748">
      <c r="A748" s="1"/>
    </row>
    <row r="749">
      <c r="A749" s="1"/>
    </row>
    <row r="750">
      <c r="A750" s="1"/>
    </row>
    <row r="751">
      <c r="A751" s="1"/>
    </row>
    <row r="752">
      <c r="A752" s="1"/>
    </row>
    <row r="753">
      <c r="A753" s="1"/>
    </row>
    <row r="754">
      <c r="A754" s="1"/>
    </row>
    <row r="755">
      <c r="A755" s="1"/>
    </row>
    <row r="756">
      <c r="A756" s="1"/>
    </row>
    <row r="757">
      <c r="A757" s="1"/>
    </row>
    <row r="758">
      <c r="A758" s="1"/>
    </row>
    <row r="759">
      <c r="A759" s="1"/>
    </row>
    <row r="760">
      <c r="A760" s="1"/>
    </row>
    <row r="761">
      <c r="A761" s="1"/>
    </row>
    <row r="762">
      <c r="A762" s="1"/>
    </row>
    <row r="763">
      <c r="A763" s="1"/>
    </row>
    <row r="764">
      <c r="A764" s="1"/>
    </row>
    <row r="765">
      <c r="A765" s="1"/>
    </row>
    <row r="766">
      <c r="A766" s="1"/>
    </row>
    <row r="767">
      <c r="A767" s="1"/>
    </row>
    <row r="768">
      <c r="A768" s="1"/>
    </row>
    <row r="769">
      <c r="A769" s="1"/>
    </row>
    <row r="770">
      <c r="A770" s="1"/>
    </row>
    <row r="771">
      <c r="A771" s="1"/>
    </row>
    <row r="772">
      <c r="A772" s="1"/>
    </row>
    <row r="773">
      <c r="A773" s="1"/>
    </row>
    <row r="774">
      <c r="A774" s="1"/>
    </row>
    <row r="775">
      <c r="A775" s="1"/>
    </row>
    <row r="776">
      <c r="A776" s="1"/>
    </row>
    <row r="777">
      <c r="A777" s="1"/>
    </row>
    <row r="778">
      <c r="A778" s="1"/>
    </row>
    <row r="779">
      <c r="A779" s="1"/>
    </row>
    <row r="780">
      <c r="A780" s="1"/>
    </row>
    <row r="781">
      <c r="A781" s="1"/>
    </row>
    <row r="782">
      <c r="A782" s="1"/>
    </row>
    <row r="783">
      <c r="A783" s="1"/>
    </row>
    <row r="784">
      <c r="A784" s="1"/>
    </row>
    <row r="785">
      <c r="A785" s="1"/>
    </row>
    <row r="786">
      <c r="A786" s="1"/>
    </row>
    <row r="787">
      <c r="A787" s="1"/>
    </row>
    <row r="788">
      <c r="A788" s="1"/>
    </row>
    <row r="789">
      <c r="A789" s="1"/>
    </row>
    <row r="790">
      <c r="A790" s="1"/>
    </row>
    <row r="791">
      <c r="A791" s="1"/>
    </row>
    <row r="792">
      <c r="A792" s="1"/>
    </row>
    <row r="793">
      <c r="A793" s="1"/>
    </row>
    <row r="794">
      <c r="A794" s="1"/>
    </row>
    <row r="795">
      <c r="A795" s="1"/>
    </row>
    <row r="796">
      <c r="A796" s="1"/>
    </row>
    <row r="797">
      <c r="A797" s="1"/>
    </row>
    <row r="798">
      <c r="A798" s="1"/>
    </row>
    <row r="799">
      <c r="A799" s="1"/>
    </row>
    <row r="800">
      <c r="A800" s="1"/>
    </row>
    <row r="801">
      <c r="A801" s="1"/>
    </row>
    <row r="802">
      <c r="A802" s="1"/>
    </row>
    <row r="803">
      <c r="A803" s="1"/>
    </row>
    <row r="804">
      <c r="A804" s="1"/>
    </row>
    <row r="805">
      <c r="A805" s="1"/>
    </row>
    <row r="806">
      <c r="A806" s="1"/>
    </row>
    <row r="807">
      <c r="A807" s="1"/>
    </row>
    <row r="808">
      <c r="A808" s="1"/>
    </row>
    <row r="809">
      <c r="A809" s="1"/>
    </row>
    <row r="810">
      <c r="A810" s="1"/>
    </row>
    <row r="811">
      <c r="A811" s="1"/>
    </row>
    <row r="812">
      <c r="A812" s="1"/>
    </row>
    <row r="813">
      <c r="A813" s="1"/>
    </row>
    <row r="814">
      <c r="A814" s="1"/>
    </row>
    <row r="815">
      <c r="A815" s="1"/>
    </row>
    <row r="816">
      <c r="A816" s="1"/>
    </row>
    <row r="817">
      <c r="A817" s="1"/>
    </row>
    <row r="818">
      <c r="A818" s="1"/>
    </row>
    <row r="819">
      <c r="A819" s="1"/>
    </row>
    <row r="820">
      <c r="A820" s="1"/>
    </row>
    <row r="821">
      <c r="A821" s="1"/>
    </row>
    <row r="822">
      <c r="A822" s="1"/>
    </row>
    <row r="823">
      <c r="A823" s="1"/>
    </row>
    <row r="824">
      <c r="A824" s="1"/>
    </row>
    <row r="825">
      <c r="A825" s="1"/>
    </row>
    <row r="826">
      <c r="A826" s="1"/>
    </row>
    <row r="827">
      <c r="A827" s="1"/>
    </row>
    <row r="828">
      <c r="A828" s="1"/>
    </row>
    <row r="829">
      <c r="A829" s="1"/>
    </row>
    <row r="830">
      <c r="A830" s="1"/>
    </row>
    <row r="831">
      <c r="A831" s="1"/>
    </row>
    <row r="832">
      <c r="A832" s="1"/>
    </row>
    <row r="833">
      <c r="A833" s="1"/>
    </row>
    <row r="834">
      <c r="A834" s="1"/>
    </row>
    <row r="835">
      <c r="A835" s="1"/>
    </row>
    <row r="836">
      <c r="A836" s="1"/>
    </row>
    <row r="837">
      <c r="A837" s="1"/>
    </row>
    <row r="838">
      <c r="A838" s="1"/>
    </row>
    <row r="839">
      <c r="A839" s="1"/>
    </row>
    <row r="840">
      <c r="A840" s="1"/>
    </row>
    <row r="841">
      <c r="A841" s="1"/>
    </row>
    <row r="842">
      <c r="A842" s="1"/>
    </row>
    <row r="843">
      <c r="A843" s="1"/>
    </row>
    <row r="844">
      <c r="A844" s="1"/>
    </row>
    <row r="845">
      <c r="A845" s="1"/>
    </row>
    <row r="846">
      <c r="A846" s="1"/>
    </row>
    <row r="847">
      <c r="A847" s="1"/>
    </row>
    <row r="848">
      <c r="A848" s="1"/>
    </row>
    <row r="849">
      <c r="A849" s="1"/>
    </row>
    <row r="850">
      <c r="A850" s="1"/>
    </row>
    <row r="851">
      <c r="A851" s="1"/>
    </row>
    <row r="852">
      <c r="A852" s="1"/>
    </row>
    <row r="853">
      <c r="A853" s="1"/>
    </row>
    <row r="854">
      <c r="A854" s="1"/>
    </row>
    <row r="855">
      <c r="A855" s="1"/>
    </row>
    <row r="856">
      <c r="A856" s="1"/>
    </row>
    <row r="857">
      <c r="A857" s="1"/>
    </row>
    <row r="858">
      <c r="A858" s="1"/>
    </row>
    <row r="859">
      <c r="A859" s="1"/>
    </row>
    <row r="860">
      <c r="A860" s="1"/>
    </row>
    <row r="861">
      <c r="A861" s="1"/>
    </row>
    <row r="862">
      <c r="A862" s="1"/>
    </row>
    <row r="863">
      <c r="A863" s="1"/>
    </row>
    <row r="864">
      <c r="A864" s="1"/>
    </row>
    <row r="865">
      <c r="A865" s="1"/>
    </row>
    <row r="866">
      <c r="A866" s="1"/>
    </row>
    <row r="867">
      <c r="A867" s="1"/>
    </row>
    <row r="868">
      <c r="A868" s="1"/>
    </row>
    <row r="869">
      <c r="A869" s="1"/>
    </row>
    <row r="870">
      <c r="A870" s="1"/>
    </row>
    <row r="871">
      <c r="A871" s="1"/>
    </row>
    <row r="872">
      <c r="A872" s="1"/>
    </row>
    <row r="873">
      <c r="A873" s="1"/>
    </row>
    <row r="874">
      <c r="A874" s="1"/>
    </row>
    <row r="875">
      <c r="A875" s="1"/>
    </row>
    <row r="876">
      <c r="A876" s="1"/>
    </row>
    <row r="877">
      <c r="A877" s="1"/>
    </row>
    <row r="878">
      <c r="A878" s="1"/>
    </row>
    <row r="879">
      <c r="A879" s="1"/>
    </row>
    <row r="880">
      <c r="A880" s="1"/>
    </row>
    <row r="881">
      <c r="A881" s="1"/>
    </row>
    <row r="882">
      <c r="A882" s="1"/>
    </row>
    <row r="883">
      <c r="A883" s="1"/>
    </row>
    <row r="884">
      <c r="A884" s="1"/>
    </row>
    <row r="885">
      <c r="A885" s="1"/>
    </row>
    <row r="886">
      <c r="A886" s="1"/>
    </row>
    <row r="887">
      <c r="A887" s="1"/>
    </row>
    <row r="888">
      <c r="A888" s="1"/>
    </row>
    <row r="889">
      <c r="A889" s="1"/>
    </row>
    <row r="890">
      <c r="A890" s="1"/>
    </row>
    <row r="891">
      <c r="A891" s="1"/>
    </row>
    <row r="892">
      <c r="A892" s="1"/>
    </row>
    <row r="893">
      <c r="A893" s="1"/>
    </row>
    <row r="894">
      <c r="A894" s="1"/>
    </row>
    <row r="895">
      <c r="A895" s="1"/>
    </row>
    <row r="896">
      <c r="A896" s="1"/>
    </row>
    <row r="897">
      <c r="A897" s="1"/>
    </row>
    <row r="898">
      <c r="A898" s="1"/>
    </row>
    <row r="899">
      <c r="A899" s="1"/>
    </row>
    <row r="900">
      <c r="A900" s="1"/>
    </row>
    <row r="901">
      <c r="A901" s="1"/>
    </row>
    <row r="902">
      <c r="A902" s="1"/>
    </row>
    <row r="903">
      <c r="A903" s="1"/>
    </row>
    <row r="904">
      <c r="A904" s="1"/>
    </row>
    <row r="905">
      <c r="A905" s="1"/>
    </row>
    <row r="906">
      <c r="A906" s="1"/>
    </row>
    <row r="907">
      <c r="A907" s="1"/>
    </row>
    <row r="908">
      <c r="A908" s="1"/>
    </row>
    <row r="909">
      <c r="A909" s="1"/>
    </row>
    <row r="910">
      <c r="A910" s="1"/>
    </row>
    <row r="911">
      <c r="A911" s="1"/>
    </row>
    <row r="912">
      <c r="A912" s="1"/>
    </row>
    <row r="913">
      <c r="A913" s="1"/>
    </row>
    <row r="914">
      <c r="A914" s="1"/>
    </row>
    <row r="915">
      <c r="A915" s="1"/>
    </row>
    <row r="916">
      <c r="A916" s="1"/>
    </row>
    <row r="917">
      <c r="A917" s="1"/>
    </row>
    <row r="918">
      <c r="A918" s="1"/>
    </row>
    <row r="919">
      <c r="A919" s="1"/>
    </row>
    <row r="920">
      <c r="A920" s="1"/>
    </row>
    <row r="921">
      <c r="A921" s="1"/>
    </row>
    <row r="922">
      <c r="A922" s="1"/>
    </row>
    <row r="923">
      <c r="A923" s="1"/>
    </row>
    <row r="924">
      <c r="A924" s="1"/>
    </row>
    <row r="925">
      <c r="A925" s="1"/>
    </row>
    <row r="926">
      <c r="A926" s="1"/>
    </row>
    <row r="927">
      <c r="A927" s="1"/>
    </row>
    <row r="928">
      <c r="A928" s="1"/>
    </row>
    <row r="929">
      <c r="A929" s="1"/>
    </row>
    <row r="930">
      <c r="A930" s="1"/>
    </row>
    <row r="931">
      <c r="A931" s="1"/>
    </row>
    <row r="932">
      <c r="A932" s="1"/>
    </row>
    <row r="933">
      <c r="A933" s="1"/>
    </row>
    <row r="934">
      <c r="A934" s="1"/>
    </row>
    <row r="935">
      <c r="A935" s="1"/>
    </row>
    <row r="936">
      <c r="A936" s="1"/>
    </row>
    <row r="937">
      <c r="A937" s="1"/>
    </row>
    <row r="938">
      <c r="A938" s="1"/>
    </row>
    <row r="939">
      <c r="A939" s="1"/>
    </row>
    <row r="940">
      <c r="A940" s="1"/>
    </row>
    <row r="941">
      <c r="A941" s="1"/>
    </row>
    <row r="942">
      <c r="A942" s="1"/>
    </row>
    <row r="943">
      <c r="A943" s="1"/>
    </row>
    <row r="944">
      <c r="A944" s="1"/>
    </row>
    <row r="945">
      <c r="A945" s="1"/>
    </row>
    <row r="946">
      <c r="A946" s="1"/>
    </row>
    <row r="947">
      <c r="A947" s="1"/>
    </row>
    <row r="948">
      <c r="A948" s="1"/>
    </row>
    <row r="949">
      <c r="A949" s="1"/>
    </row>
    <row r="950">
      <c r="A950" s="1"/>
    </row>
    <row r="951">
      <c r="A951" s="1"/>
    </row>
    <row r="952">
      <c r="A952" s="1"/>
    </row>
    <row r="953">
      <c r="A953" s="1"/>
    </row>
    <row r="954">
      <c r="A954" s="1"/>
    </row>
    <row r="955">
      <c r="A955" s="1"/>
    </row>
    <row r="956">
      <c r="A956" s="1"/>
    </row>
    <row r="957">
      <c r="A957" s="1"/>
    </row>
    <row r="958">
      <c r="A958" s="1"/>
    </row>
    <row r="959">
      <c r="A959" s="1"/>
    </row>
    <row r="960">
      <c r="A960" s="1"/>
    </row>
    <row r="961">
      <c r="A961" s="1"/>
    </row>
    <row r="962">
      <c r="A962" s="1"/>
    </row>
    <row r="963">
      <c r="A963" s="1"/>
    </row>
    <row r="964">
      <c r="A964" s="1"/>
    </row>
    <row r="965">
      <c r="A965" s="1"/>
    </row>
    <row r="966">
      <c r="A966" s="1"/>
    </row>
    <row r="967">
      <c r="A967" s="1"/>
    </row>
    <row r="968">
      <c r="A968" s="1"/>
    </row>
    <row r="969">
      <c r="A969" s="1"/>
    </row>
    <row r="970">
      <c r="A970" s="1"/>
    </row>
    <row r="971">
      <c r="A971" s="1"/>
    </row>
    <row r="972">
      <c r="A972" s="1"/>
    </row>
    <row r="973">
      <c r="A973" s="1"/>
    </row>
    <row r="974">
      <c r="A974" s="1"/>
    </row>
    <row r="975">
      <c r="A975" s="1"/>
    </row>
    <row r="976">
      <c r="A976" s="1"/>
    </row>
    <row r="977">
      <c r="A977" s="1"/>
    </row>
    <row r="978">
      <c r="A978" s="1"/>
    </row>
    <row r="979">
      <c r="A979" s="1"/>
    </row>
    <row r="980">
      <c r="A980" s="1"/>
    </row>
    <row r="981">
      <c r="A981" s="1"/>
    </row>
    <row r="982">
      <c r="A982" s="1"/>
    </row>
    <row r="983">
      <c r="A983" s="1"/>
    </row>
    <row r="984">
      <c r="A984" s="1"/>
    </row>
    <row r="985">
      <c r="A985" s="1"/>
    </row>
    <row r="986">
      <c r="A986" s="1"/>
    </row>
    <row r="987">
      <c r="A987" s="1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1" width="4.75"/>
    <col customWidth="1" min="2" max="2" width="26.63"/>
    <col customWidth="1" min="3" max="3" width="19.88"/>
    <col customWidth="1" min="4" max="4" width="3.13"/>
    <col customWidth="1" min="5" max="5" width="16.38"/>
    <col customWidth="1" min="6" max="6" width="3.63"/>
    <col customWidth="1" min="7" max="7" width="15.88"/>
    <col customWidth="1" min="8" max="8" width="4.25"/>
    <col customWidth="1" min="9" max="9" width="17.88"/>
    <col customWidth="1" min="10" max="10" width="5.75"/>
    <col customWidth="1" min="12" max="12" width="6.0"/>
    <col customWidth="1" min="13" max="13" width="18.88"/>
    <col customWidth="1" min="15" max="15" width="18.5"/>
  </cols>
  <sheetData>
    <row r="1" ht="15.75" customHeight="1">
      <c r="C1" s="5"/>
      <c r="P1" s="5"/>
      <c r="Q1" s="5"/>
    </row>
    <row r="2" ht="26.25" customHeight="1">
      <c r="A2" s="6"/>
      <c r="B2" s="6"/>
      <c r="C2" s="7" t="s">
        <v>12</v>
      </c>
      <c r="D2" s="8"/>
      <c r="E2" s="9" t="s">
        <v>13</v>
      </c>
      <c r="F2" s="8"/>
      <c r="G2" s="7" t="s">
        <v>14</v>
      </c>
      <c r="H2" s="8"/>
      <c r="I2" s="9" t="s">
        <v>15</v>
      </c>
      <c r="J2" s="6"/>
      <c r="K2" s="7" t="s">
        <v>16</v>
      </c>
      <c r="L2" s="6"/>
      <c r="M2" s="7" t="s">
        <v>17</v>
      </c>
      <c r="O2" s="6"/>
      <c r="P2" s="10"/>
      <c r="Q2" s="10"/>
      <c r="R2" s="6"/>
      <c r="S2" s="6"/>
      <c r="T2" s="6"/>
      <c r="U2" s="6"/>
      <c r="V2" s="6"/>
      <c r="W2" s="6"/>
    </row>
    <row r="3" ht="15.75" customHeight="1">
      <c r="B3" s="11" t="s">
        <v>18</v>
      </c>
      <c r="C3" s="12">
        <f>'Input Deal Metrics'!$C$3</f>
        <v>124500</v>
      </c>
      <c r="E3" s="12">
        <f>'Input Deal Metrics'!$C$3</f>
        <v>124500</v>
      </c>
      <c r="G3" s="12">
        <f>'Input Deal Metrics'!$C$3</f>
        <v>124500</v>
      </c>
      <c r="I3" s="12">
        <f>'Input Deal Metrics'!$C$3</f>
        <v>124500</v>
      </c>
      <c r="K3" s="12">
        <f>'Input Deal Metrics'!$C$3</f>
        <v>124500</v>
      </c>
      <c r="M3" s="11" t="s">
        <v>18</v>
      </c>
      <c r="N3" s="12">
        <f>'Input Deal Metrics'!$C$3</f>
        <v>124500</v>
      </c>
      <c r="P3" s="5"/>
      <c r="Q3" s="5"/>
    </row>
    <row r="4" ht="15.75" customHeight="1">
      <c r="B4" s="13" t="s">
        <v>19</v>
      </c>
      <c r="C4" s="12">
        <f>'Input Deal Metrics'!$C$4+'Input Deal Metrics'!$C$5</f>
        <v>8225</v>
      </c>
      <c r="E4" s="12">
        <f>'Input Deal Metrics'!$C$4+'Input Deal Metrics'!$C$5</f>
        <v>8225</v>
      </c>
      <c r="G4" s="12">
        <f>'Input Deal Metrics'!$C$4+'Input Deal Metrics'!$C$5</f>
        <v>8225</v>
      </c>
      <c r="I4" s="12">
        <f>'Input Deal Metrics'!$C$4+'Input Deal Metrics'!$C$5</f>
        <v>8225</v>
      </c>
      <c r="K4" s="12">
        <f>'Input Deal Metrics'!$C$4+'Input Deal Metrics'!$C$5</f>
        <v>8225</v>
      </c>
      <c r="M4" s="13" t="s">
        <v>19</v>
      </c>
      <c r="N4" s="12">
        <f>'Input Deal Metrics'!$C$4+'Input Deal Metrics'!$C$5</f>
        <v>8225</v>
      </c>
      <c r="P4" s="5"/>
      <c r="Q4" s="5"/>
    </row>
    <row r="5" ht="15.75" customHeight="1">
      <c r="B5" s="13" t="s">
        <v>20</v>
      </c>
      <c r="C5" s="12">
        <f>'Finance Costs'!C20</f>
        <v>1500</v>
      </c>
      <c r="E5" s="12">
        <f>'Finance Costs'!F20</f>
        <v>12639.3</v>
      </c>
      <c r="G5" s="12">
        <f>'Finance Costs'!I20</f>
        <v>0</v>
      </c>
      <c r="I5" s="12">
        <f>'Finance Costs'!L20</f>
        <v>4187.5</v>
      </c>
      <c r="K5" s="12">
        <f>'Finance Costs'!O20</f>
        <v>2667.5</v>
      </c>
      <c r="M5" s="13" t="s">
        <v>20</v>
      </c>
      <c r="N5" s="12">
        <f>'Finance Costs'!R20</f>
        <v>26020</v>
      </c>
      <c r="P5" s="5"/>
      <c r="Q5" s="5"/>
    </row>
    <row r="6" ht="15.75" customHeight="1">
      <c r="B6" s="13" t="s">
        <v>21</v>
      </c>
      <c r="C6" s="12">
        <f>'Professional Fees'!$C$6</f>
        <v>0</v>
      </c>
      <c r="E6" s="12">
        <f>'Professional Fees'!$C$6</f>
        <v>0</v>
      </c>
      <c r="G6" s="12">
        <f>'Professional Fees'!$C$6</f>
        <v>0</v>
      </c>
      <c r="I6" s="12">
        <f>'Professional Fees'!$C$6</f>
        <v>0</v>
      </c>
      <c r="K6" s="12">
        <f>'Professional Fees'!$C$6</f>
        <v>0</v>
      </c>
      <c r="M6" s="13" t="s">
        <v>21</v>
      </c>
      <c r="N6" s="12" t="str">
        <f>'Professional Fees'!C3</f>
        <v/>
      </c>
      <c r="O6" s="14"/>
      <c r="P6" s="5"/>
      <c r="Q6" s="5"/>
    </row>
    <row r="7" ht="15.75" customHeight="1">
      <c r="B7" s="13" t="s">
        <v>22</v>
      </c>
      <c r="C7" s="12">
        <f>'Input Deal Metrics'!$C$26</f>
        <v>100200</v>
      </c>
      <c r="E7" s="12">
        <f>'Input Deal Metrics'!$C$26</f>
        <v>100200</v>
      </c>
      <c r="G7" s="12">
        <f>'Input Deal Metrics'!$C$26</f>
        <v>100200</v>
      </c>
      <c r="I7" s="12">
        <f>'Input Deal Metrics'!$C$26</f>
        <v>100200</v>
      </c>
      <c r="K7" s="12">
        <f>'Input Deal Metrics'!$C$26</f>
        <v>100200</v>
      </c>
      <c r="M7" s="13" t="s">
        <v>22</v>
      </c>
      <c r="N7" s="12">
        <f>'Input Deal Metrics'!$C$26</f>
        <v>100200</v>
      </c>
      <c r="O7" s="14"/>
      <c r="P7" s="15"/>
      <c r="Q7" s="15"/>
      <c r="R7" s="15"/>
    </row>
    <row r="8" ht="15.75" customHeight="1">
      <c r="B8" s="16" t="s">
        <v>23</v>
      </c>
      <c r="C8" s="17">
        <f>sum(C3:C7)</f>
        <v>234425</v>
      </c>
      <c r="E8" s="17">
        <f>sum(E3:E7)</f>
        <v>245564.3</v>
      </c>
      <c r="G8" s="17">
        <f>sum(G3:G7)</f>
        <v>232925</v>
      </c>
      <c r="I8" s="17">
        <f>sum(I3:I7)</f>
        <v>237112.5</v>
      </c>
      <c r="K8" s="17">
        <f>sum(K3:K7)</f>
        <v>235592.5</v>
      </c>
      <c r="M8" s="16" t="s">
        <v>23</v>
      </c>
      <c r="N8" s="17">
        <f>sum(N3:N7)</f>
        <v>258945</v>
      </c>
      <c r="O8" s="14"/>
      <c r="P8" s="15"/>
      <c r="Q8" s="15"/>
      <c r="R8" s="15"/>
    </row>
    <row r="9" ht="15.75" customHeight="1">
      <c r="B9" s="16" t="s">
        <v>24</v>
      </c>
      <c r="E9" s="12">
        <f>'Finance Costs'!F5+'Finance Costs'!F11+'Finance Costs'!F13+'Finance Costs'!F14+'Input Deal Metrics'!C4+'Input Deal Metrics'!C5+'Finance Costs'!F17+'Finance Costs'!F18</f>
        <v>68423.3</v>
      </c>
      <c r="M9" s="13"/>
      <c r="N9" s="12"/>
      <c r="O9" s="14"/>
      <c r="P9" s="15"/>
      <c r="Q9" s="15"/>
      <c r="R9" s="15"/>
    </row>
    <row r="10" ht="15.75" customHeight="1">
      <c r="M10" s="13"/>
      <c r="N10" s="12"/>
      <c r="O10" s="14"/>
      <c r="P10" s="15"/>
      <c r="Q10" s="15"/>
      <c r="R10" s="15"/>
    </row>
    <row r="11" ht="15.75" customHeight="1">
      <c r="B11" s="11" t="s">
        <v>25</v>
      </c>
      <c r="C11" s="18">
        <f>'Input Deal Metrics'!$C$42</f>
        <v>235000</v>
      </c>
      <c r="E11" s="18">
        <f>'Input Deal Metrics'!$C$42</f>
        <v>235000</v>
      </c>
      <c r="G11" s="18">
        <f>'Input Deal Metrics'!$C$42</f>
        <v>235000</v>
      </c>
      <c r="I11" s="18">
        <f>'Input Deal Metrics'!$C$42</f>
        <v>235000</v>
      </c>
      <c r="K11" s="18">
        <f>K3</f>
        <v>124500</v>
      </c>
      <c r="M11" s="13" t="s">
        <v>25</v>
      </c>
      <c r="N11" s="18">
        <f>'Input Deal Metrics'!$C$42</f>
        <v>235000</v>
      </c>
      <c r="O11" s="14"/>
      <c r="P11" s="15"/>
      <c r="Q11" s="15"/>
      <c r="R11" s="15"/>
    </row>
    <row r="12" ht="15.75" customHeight="1">
      <c r="B12" s="11" t="s">
        <v>16</v>
      </c>
      <c r="C12" s="12">
        <f>'Finance Costs'!C23</f>
        <v>166262.5</v>
      </c>
      <c r="E12" s="12">
        <f>'Finance Costs'!F23</f>
        <v>178012.5</v>
      </c>
      <c r="G12" s="12">
        <v>0.0</v>
      </c>
      <c r="I12" s="12">
        <f>'Finance Costs'!L23</f>
        <v>178012.5</v>
      </c>
      <c r="K12" s="12">
        <f>K11*75%</f>
        <v>93375</v>
      </c>
      <c r="M12" s="13" t="s">
        <v>16</v>
      </c>
      <c r="N12" s="12">
        <f>'Finance Costs'!M23</f>
        <v>0.75</v>
      </c>
      <c r="O12" s="14"/>
      <c r="P12" s="15"/>
      <c r="Q12" s="15"/>
      <c r="R12" s="15"/>
    </row>
    <row r="13" ht="15.75" customHeight="1">
      <c r="M13" s="13"/>
      <c r="N13" s="12"/>
      <c r="O13" s="19"/>
      <c r="P13" s="15"/>
      <c r="Q13" s="15"/>
      <c r="R13" s="15"/>
    </row>
    <row r="14" ht="15.75" customHeight="1">
      <c r="B14" s="20" t="s">
        <v>26</v>
      </c>
      <c r="C14" s="17">
        <f>C8-C12</f>
        <v>68162.5</v>
      </c>
      <c r="E14" s="17">
        <f>E8-E12</f>
        <v>67551.8</v>
      </c>
      <c r="G14" s="17">
        <f>G8-G12</f>
        <v>232925</v>
      </c>
      <c r="I14" s="17">
        <f>I8-I12</f>
        <v>59100</v>
      </c>
      <c r="K14" s="17">
        <f>K8-K12</f>
        <v>142217.5</v>
      </c>
      <c r="M14" s="16" t="s">
        <v>27</v>
      </c>
      <c r="N14" s="17">
        <f>N11-N8</f>
        <v>-23945</v>
      </c>
      <c r="O14" s="14"/>
      <c r="P14" s="15"/>
      <c r="Q14" s="15"/>
      <c r="R14" s="15"/>
    </row>
    <row r="15" ht="15.75" customHeight="1">
      <c r="M15" s="13"/>
      <c r="N15" s="12"/>
      <c r="O15" s="14"/>
      <c r="P15" s="15"/>
      <c r="Q15" s="15"/>
      <c r="R15" s="15"/>
    </row>
    <row r="16" ht="15.75" customHeight="1">
      <c r="B16" s="11" t="s">
        <v>28</v>
      </c>
      <c r="C16" s="12">
        <f>'Input Deal Metrics'!$C$32</f>
        <v>21632</v>
      </c>
      <c r="E16" s="12">
        <f>'Input Deal Metrics'!$C$32</f>
        <v>21632</v>
      </c>
      <c r="G16" s="12">
        <f>'Input Deal Metrics'!$C$32</f>
        <v>21632</v>
      </c>
      <c r="I16" s="12">
        <f>'Input Deal Metrics'!$C$32</f>
        <v>21632</v>
      </c>
      <c r="K16" s="12">
        <f>'Input Deal Metrics'!$C$32</f>
        <v>21632</v>
      </c>
      <c r="M16" s="13" t="s">
        <v>29</v>
      </c>
      <c r="N16" s="21">
        <f>N14/N8</f>
        <v>-0.09247137423</v>
      </c>
      <c r="O16" s="14"/>
      <c r="P16" s="15"/>
      <c r="Q16" s="15"/>
      <c r="R16" s="15"/>
    </row>
    <row r="17" ht="15.75" customHeight="1">
      <c r="B17" s="13" t="s">
        <v>30</v>
      </c>
      <c r="C17" s="12">
        <f>'Input Deal Metrics'!$D$53+('Finance Costs'!C24*12)</f>
        <v>10724.825</v>
      </c>
      <c r="E17" s="12">
        <f>'Input Deal Metrics'!$D$53+('Finance Costs'!F24*12)</f>
        <v>11406.325</v>
      </c>
      <c r="G17" s="12">
        <f>'Input Deal Metrics'!$D$53+('Finance Costs'!I24*12)</f>
        <v>1081.6</v>
      </c>
      <c r="I17" s="12">
        <f>'Input Deal Metrics'!$D$53+('Finance Costs'!L24*12)</f>
        <v>11406.325</v>
      </c>
      <c r="K17" s="12">
        <f>'Input Deal Metrics'!$D$53+('Finance Costs'!O24*12)</f>
        <v>11304.1</v>
      </c>
      <c r="M17" s="13" t="s">
        <v>31</v>
      </c>
      <c r="N17" s="21">
        <f>N14/N11</f>
        <v>-0.101893617</v>
      </c>
      <c r="O17" s="14"/>
      <c r="P17" s="15"/>
      <c r="Q17" s="15"/>
      <c r="R17" s="15"/>
    </row>
    <row r="18" ht="15.75" customHeight="1">
      <c r="B18" s="16" t="s">
        <v>32</v>
      </c>
      <c r="C18" s="17">
        <f>C16-C17</f>
        <v>10907.175</v>
      </c>
      <c r="E18" s="17">
        <f>E16-E17</f>
        <v>10225.675</v>
      </c>
      <c r="G18" s="17">
        <f>G16-G17</f>
        <v>20550.4</v>
      </c>
      <c r="I18" s="17">
        <f>I16-I17</f>
        <v>10225.675</v>
      </c>
      <c r="K18" s="17">
        <f>K16-K17</f>
        <v>10327.9</v>
      </c>
      <c r="O18" s="14"/>
      <c r="P18" s="5"/>
      <c r="Q18" s="5"/>
      <c r="R18" s="5"/>
    </row>
    <row r="19" ht="15.75" customHeight="1">
      <c r="B19" s="11" t="s">
        <v>33</v>
      </c>
      <c r="C19" s="12">
        <f>C18/12</f>
        <v>908.93125</v>
      </c>
      <c r="E19" s="12">
        <f>E18/12</f>
        <v>852.1395833</v>
      </c>
      <c r="G19" s="12">
        <f>G18/12</f>
        <v>1712.533333</v>
      </c>
      <c r="I19" s="12">
        <f>I18/12</f>
        <v>852.1395833</v>
      </c>
      <c r="K19" s="12">
        <f>K18/12</f>
        <v>860.6583333</v>
      </c>
      <c r="O19" s="14"/>
      <c r="P19" s="22"/>
      <c r="Q19" s="22"/>
      <c r="R19" s="22"/>
    </row>
    <row r="20" ht="15.75" customHeight="1">
      <c r="O20" s="14"/>
      <c r="P20" s="15"/>
      <c r="Q20" s="15"/>
      <c r="R20" s="15"/>
    </row>
    <row r="21" ht="15.75" customHeight="1">
      <c r="B21" s="20" t="s">
        <v>34</v>
      </c>
      <c r="C21" s="23">
        <f>(C18/C14)</f>
        <v>0.1600172382</v>
      </c>
      <c r="E21" s="23">
        <f>(E18/E14)</f>
        <v>0.1513753149</v>
      </c>
      <c r="G21" s="23">
        <f>(G18/G14)</f>
        <v>0.08822754105</v>
      </c>
      <c r="I21" s="23">
        <f>(I18/I14)</f>
        <v>0.1730232657</v>
      </c>
      <c r="K21" s="23">
        <f>(K18/K14)</f>
        <v>0.0726204581</v>
      </c>
      <c r="O21" s="14"/>
      <c r="P21" s="15"/>
      <c r="Q21" s="15"/>
      <c r="R21" s="15"/>
    </row>
    <row r="22" ht="15.75" customHeight="1">
      <c r="O22" s="14"/>
      <c r="P22" s="15"/>
      <c r="Q22" s="15"/>
      <c r="R22" s="15"/>
    </row>
    <row r="23" ht="15.75" customHeight="1">
      <c r="B23" s="11" t="s">
        <v>35</v>
      </c>
      <c r="C23" s="12">
        <f>'Input Deal Metrics'!$D$63</f>
        <v>882.7593482</v>
      </c>
      <c r="E23" s="12">
        <f>'Input Deal Metrics'!$D$63</f>
        <v>882.7593482</v>
      </c>
      <c r="G23" s="12">
        <f>'Input Deal Metrics'!$D$63</f>
        <v>882.7593482</v>
      </c>
      <c r="I23" s="12">
        <f>'Input Deal Metrics'!$D$63</f>
        <v>882.7593482</v>
      </c>
      <c r="K23" s="12">
        <f>'Input Deal Metrics'!$D$63</f>
        <v>882.7593482</v>
      </c>
      <c r="O23" s="14"/>
      <c r="P23" s="22"/>
      <c r="Q23" s="22"/>
      <c r="R23" s="22"/>
    </row>
    <row r="24" ht="15.75" customHeight="1">
      <c r="B24" s="20" t="s">
        <v>36</v>
      </c>
      <c r="C24" s="23">
        <f>(C23+C18)/C14</f>
        <v>0.1729680447</v>
      </c>
      <c r="E24" s="23">
        <f>(E23+E18)/E14</f>
        <v>0.1644432028</v>
      </c>
      <c r="G24" s="23">
        <f>(G23+G18)/G14</f>
        <v>0.09201742771</v>
      </c>
      <c r="I24" s="23">
        <f>(I23+I18)/I14</f>
        <v>0.1879599721</v>
      </c>
      <c r="K24" s="23">
        <f>(K23+K18)/K14</f>
        <v>0.07882756586</v>
      </c>
      <c r="O24" s="14"/>
      <c r="P24" s="15"/>
      <c r="Q24" s="15"/>
      <c r="R24" s="15"/>
    </row>
    <row r="25" ht="15.75" customHeight="1">
      <c r="B25" s="24"/>
      <c r="C25" s="24"/>
      <c r="E25" s="25"/>
      <c r="F25" s="26"/>
      <c r="G25" s="25"/>
      <c r="H25" s="26"/>
      <c r="I25" s="25"/>
      <c r="K25" s="25"/>
      <c r="O25" s="14"/>
      <c r="P25" s="5"/>
      <c r="Q25" s="5"/>
    </row>
    <row r="26" ht="15.75" customHeight="1">
      <c r="B26" s="11" t="s">
        <v>37</v>
      </c>
      <c r="C26" s="12">
        <f>'Input Deal Metrics'!$D$72</f>
        <v>9589.88752</v>
      </c>
      <c r="E26" s="12">
        <f>'Input Deal Metrics'!$D$72</f>
        <v>9589.88752</v>
      </c>
      <c r="G26" s="12">
        <f>'Input Deal Metrics'!$D$72</f>
        <v>9589.88752</v>
      </c>
      <c r="I26" s="12">
        <f>'Input Deal Metrics'!$D$72</f>
        <v>9589.88752</v>
      </c>
      <c r="K26" s="12">
        <f>'Input Deal Metrics'!$D$72</f>
        <v>9589.88752</v>
      </c>
      <c r="O26" s="14"/>
      <c r="P26" s="22"/>
      <c r="Q26" s="22"/>
      <c r="R26" s="22"/>
    </row>
    <row r="27" ht="15.75" customHeight="1">
      <c r="B27" s="20" t="s">
        <v>38</v>
      </c>
      <c r="C27" s="23">
        <f>(C26+C18)/C14</f>
        <v>0.3007087844</v>
      </c>
      <c r="E27" s="23">
        <f>(E26+E18)/E14</f>
        <v>0.2933387788</v>
      </c>
      <c r="G27" s="23">
        <f>(G26+G18)/G14</f>
        <v>0.1293991092</v>
      </c>
      <c r="I27" s="23">
        <f>(I26+I18)/I14</f>
        <v>0.3352887059</v>
      </c>
      <c r="K27" s="23">
        <f>(K26+K18)/K14</f>
        <v>0.1400515937</v>
      </c>
      <c r="O27" s="14"/>
      <c r="P27" s="15"/>
      <c r="Q27" s="15"/>
      <c r="R27" s="15"/>
    </row>
    <row r="28" ht="15.75" customHeight="1">
      <c r="O28" s="27"/>
      <c r="P28" s="15"/>
      <c r="Q28" s="15"/>
      <c r="R28" s="15"/>
    </row>
    <row r="29" ht="15.75" customHeight="1">
      <c r="B29" s="28" t="s">
        <v>39</v>
      </c>
      <c r="C29" s="29">
        <f>C16/C11</f>
        <v>0.09205106383</v>
      </c>
      <c r="E29" s="29">
        <f>E16/E11</f>
        <v>0.09205106383</v>
      </c>
      <c r="G29" s="29">
        <f>G16/G11</f>
        <v>0.09205106383</v>
      </c>
      <c r="I29" s="29">
        <f>I16/I11</f>
        <v>0.09205106383</v>
      </c>
      <c r="K29" s="29">
        <f>K16/K11</f>
        <v>0.173751004</v>
      </c>
      <c r="O29" s="27"/>
      <c r="P29" s="30"/>
      <c r="Q29" s="30"/>
      <c r="R29" s="30"/>
    </row>
    <row r="30" ht="15.75" customHeight="1">
      <c r="B30" s="28" t="s">
        <v>40</v>
      </c>
      <c r="C30" s="29">
        <f>C18/C11</f>
        <v>0.04641351064</v>
      </c>
      <c r="E30" s="29">
        <f>E18/E11</f>
        <v>0.04351351064</v>
      </c>
      <c r="G30" s="29">
        <f>G18/G11</f>
        <v>0.08744851064</v>
      </c>
      <c r="I30" s="29">
        <f>I18/I11</f>
        <v>0.04351351064</v>
      </c>
      <c r="K30" s="29">
        <f>K18/K11</f>
        <v>0.08295502008</v>
      </c>
      <c r="O30" s="27"/>
      <c r="P30" s="31"/>
      <c r="Q30" s="31"/>
      <c r="R30" s="15"/>
    </row>
    <row r="31" ht="15.75" customHeight="1">
      <c r="O31" s="14"/>
      <c r="P31" s="5"/>
      <c r="Q31" s="5"/>
      <c r="R31" s="5"/>
    </row>
    <row r="32" ht="15.75" customHeight="1">
      <c r="B32" s="32" t="s">
        <v>41</v>
      </c>
      <c r="C32" s="33">
        <f>C8-C11</f>
        <v>-575</v>
      </c>
      <c r="E32" s="33">
        <f>E8-E11</f>
        <v>10564.3</v>
      </c>
      <c r="G32" s="33">
        <f>G8-G11</f>
        <v>-2075</v>
      </c>
      <c r="I32" s="33">
        <f>I8-I11</f>
        <v>2112.5</v>
      </c>
      <c r="K32" s="33">
        <f>K8-K11</f>
        <v>111092.5</v>
      </c>
      <c r="M32" s="33"/>
      <c r="N32" s="33"/>
      <c r="P32" s="5"/>
      <c r="Q32" s="5"/>
    </row>
    <row r="33" ht="15.75" customHeight="1">
      <c r="B33" s="34" t="s">
        <v>42</v>
      </c>
      <c r="C33" s="35">
        <f>(C23+(C26*75%)*5)-C32</f>
        <v>37419.83755</v>
      </c>
      <c r="E33" s="35">
        <f>(E23+(E26*75%)*5)-E32</f>
        <v>26280.53755</v>
      </c>
      <c r="G33" s="35">
        <f>(G23+(G26*75%)*5)-G32</f>
        <v>38919.83755</v>
      </c>
      <c r="I33" s="35">
        <f>(I23+(I26*75%)*5)-I32</f>
        <v>34732.33755</v>
      </c>
      <c r="K33" s="35">
        <f>(K23+(K26*75%)*5)-K32</f>
        <v>-74247.66245</v>
      </c>
      <c r="M33" s="35"/>
      <c r="N33" s="35"/>
      <c r="P33" s="5"/>
      <c r="Q33" s="5"/>
    </row>
    <row r="34" ht="15.75" customHeight="1">
      <c r="B34" s="34"/>
      <c r="P34" s="5"/>
      <c r="Q34" s="5"/>
    </row>
    <row r="35" ht="15.75" customHeight="1">
      <c r="B35" s="36"/>
      <c r="C35" s="33"/>
      <c r="E35" s="33"/>
      <c r="G35" s="33"/>
      <c r="I35" s="33"/>
      <c r="K35" s="33"/>
      <c r="P35" s="5"/>
      <c r="Q35" s="5"/>
    </row>
    <row r="36" ht="15.75" customHeight="1">
      <c r="B36" s="37"/>
      <c r="C36" s="38"/>
      <c r="D36" s="5"/>
      <c r="E36" s="35"/>
      <c r="G36" s="35"/>
      <c r="I36" s="35"/>
      <c r="K36" s="35"/>
      <c r="P36" s="5"/>
      <c r="Q36" s="5"/>
    </row>
    <row r="37" ht="15.75" customHeight="1">
      <c r="B37" s="5"/>
      <c r="C37" s="39"/>
      <c r="D37" s="5"/>
      <c r="E37" s="39"/>
      <c r="P37" s="5"/>
      <c r="Q37" s="5"/>
    </row>
    <row r="38" ht="15.75" customHeight="1">
      <c r="B38" s="5"/>
      <c r="C38" s="5"/>
      <c r="D38" s="5"/>
      <c r="E38" s="5"/>
      <c r="P38" s="5"/>
      <c r="Q38" s="5"/>
    </row>
    <row r="39" ht="15.75" customHeight="1">
      <c r="P39" s="5"/>
      <c r="Q39" s="5"/>
    </row>
    <row r="40" ht="15.75" customHeight="1">
      <c r="P40" s="5"/>
      <c r="Q40" s="5"/>
    </row>
    <row r="41" ht="15.75" customHeight="1">
      <c r="P41" s="5"/>
      <c r="Q41" s="5"/>
    </row>
    <row r="42" ht="15.75" customHeight="1">
      <c r="P42" s="5"/>
      <c r="Q42" s="5"/>
    </row>
    <row r="43" ht="15.75" customHeight="1">
      <c r="P43" s="5"/>
      <c r="Q43" s="5"/>
    </row>
    <row r="44" ht="15.75" customHeight="1">
      <c r="P44" s="5"/>
      <c r="Q44" s="5"/>
    </row>
    <row r="45" ht="15.75" customHeight="1">
      <c r="P45" s="5"/>
      <c r="Q45" s="5"/>
    </row>
    <row r="46" ht="15.75" customHeight="1">
      <c r="P46" s="5"/>
      <c r="Q46" s="5"/>
    </row>
    <row r="47" ht="15.75" customHeight="1">
      <c r="P47" s="5"/>
      <c r="Q47" s="5"/>
    </row>
    <row r="48" ht="15.75" customHeight="1">
      <c r="P48" s="5"/>
      <c r="Q48" s="5"/>
    </row>
    <row r="49" ht="15.75" customHeight="1">
      <c r="P49" s="5"/>
      <c r="Q49" s="5"/>
    </row>
    <row r="50" ht="15.75" customHeight="1">
      <c r="P50" s="5"/>
      <c r="Q50" s="5"/>
    </row>
    <row r="51" ht="15.75" customHeight="1">
      <c r="P51" s="5"/>
      <c r="Q51" s="5"/>
    </row>
    <row r="52" ht="15.75" customHeight="1">
      <c r="P52" s="5"/>
      <c r="Q52" s="5"/>
    </row>
    <row r="53" ht="15.75" customHeight="1">
      <c r="P53" s="5"/>
      <c r="Q53" s="5"/>
    </row>
    <row r="54" ht="15.75" customHeight="1">
      <c r="P54" s="5"/>
      <c r="Q54" s="5"/>
    </row>
    <row r="55" ht="15.75" customHeight="1">
      <c r="P55" s="5"/>
      <c r="Q55" s="5"/>
    </row>
    <row r="56" ht="15.75" customHeight="1">
      <c r="P56" s="5"/>
      <c r="Q56" s="5"/>
    </row>
    <row r="57" ht="15.75" customHeight="1">
      <c r="P57" s="5"/>
      <c r="Q57" s="5"/>
    </row>
    <row r="58" ht="15.75" customHeight="1">
      <c r="P58" s="5"/>
      <c r="Q58" s="5"/>
    </row>
    <row r="59" ht="15.75" customHeight="1">
      <c r="P59" s="5"/>
      <c r="Q59" s="5"/>
    </row>
    <row r="60" ht="15.75" customHeight="1">
      <c r="P60" s="5"/>
      <c r="Q60" s="5"/>
    </row>
    <row r="61" ht="15.75" customHeight="1">
      <c r="P61" s="5"/>
      <c r="Q61" s="5"/>
    </row>
    <row r="62" ht="15.75" customHeight="1">
      <c r="P62" s="5"/>
      <c r="Q62" s="5"/>
    </row>
    <row r="63" ht="15.75" customHeight="1">
      <c r="P63" s="5"/>
      <c r="Q63" s="5"/>
    </row>
    <row r="64" ht="15.75" customHeight="1">
      <c r="P64" s="5"/>
      <c r="Q64" s="5"/>
    </row>
    <row r="65" ht="15.75" customHeight="1">
      <c r="P65" s="5"/>
      <c r="Q65" s="5"/>
    </row>
    <row r="66" ht="15.75" customHeight="1">
      <c r="P66" s="5"/>
      <c r="Q66" s="5"/>
    </row>
    <row r="67" ht="15.75" customHeight="1">
      <c r="P67" s="5"/>
      <c r="Q67" s="5"/>
    </row>
    <row r="68" ht="15.75" customHeight="1">
      <c r="P68" s="5"/>
      <c r="Q68" s="5"/>
    </row>
    <row r="69" ht="15.75" customHeight="1">
      <c r="P69" s="5"/>
      <c r="Q69" s="5"/>
    </row>
    <row r="70" ht="15.75" customHeight="1">
      <c r="P70" s="5"/>
      <c r="Q70" s="5"/>
    </row>
    <row r="71" ht="15.75" customHeight="1">
      <c r="P71" s="5"/>
      <c r="Q71" s="5"/>
    </row>
    <row r="72" ht="15.75" customHeight="1">
      <c r="P72" s="5"/>
      <c r="Q72" s="5"/>
    </row>
    <row r="73" ht="15.75" customHeight="1">
      <c r="P73" s="5"/>
      <c r="Q73" s="5"/>
    </row>
    <row r="74" ht="15.75" customHeight="1">
      <c r="P74" s="5"/>
      <c r="Q74" s="5"/>
    </row>
    <row r="75" ht="15.75" customHeight="1">
      <c r="P75" s="5"/>
      <c r="Q75" s="5"/>
    </row>
    <row r="76" ht="15.75" customHeight="1">
      <c r="P76" s="5"/>
      <c r="Q76" s="5"/>
    </row>
    <row r="77" ht="15.75" customHeight="1">
      <c r="P77" s="5"/>
      <c r="Q77" s="5"/>
    </row>
    <row r="78" ht="15.75" customHeight="1">
      <c r="P78" s="5"/>
      <c r="Q78" s="5"/>
    </row>
    <row r="79" ht="15.75" customHeight="1">
      <c r="P79" s="5"/>
      <c r="Q79" s="5"/>
    </row>
    <row r="80" ht="15.75" customHeight="1">
      <c r="P80" s="5"/>
      <c r="Q80" s="5"/>
    </row>
    <row r="81" ht="15.75" customHeight="1">
      <c r="P81" s="5"/>
      <c r="Q81" s="5"/>
    </row>
    <row r="82" ht="15.75" customHeight="1">
      <c r="P82" s="5"/>
      <c r="Q82" s="5"/>
    </row>
    <row r="83" ht="15.75" customHeight="1">
      <c r="P83" s="5"/>
      <c r="Q83" s="5"/>
    </row>
    <row r="84" ht="15.75" customHeight="1">
      <c r="P84" s="5"/>
      <c r="Q84" s="5"/>
    </row>
    <row r="85" ht="15.75" customHeight="1">
      <c r="P85" s="5"/>
      <c r="Q85" s="5"/>
    </row>
    <row r="86" ht="15.75" customHeight="1">
      <c r="P86" s="5"/>
      <c r="Q86" s="5"/>
    </row>
    <row r="87" ht="15.75" customHeight="1">
      <c r="P87" s="5"/>
      <c r="Q87" s="5"/>
    </row>
    <row r="88" ht="15.75" customHeight="1">
      <c r="P88" s="5"/>
      <c r="Q88" s="5"/>
    </row>
    <row r="89" ht="15.75" customHeight="1">
      <c r="P89" s="5"/>
      <c r="Q89" s="5"/>
    </row>
    <row r="90" ht="15.75" customHeight="1">
      <c r="P90" s="5"/>
      <c r="Q90" s="5"/>
    </row>
    <row r="91" ht="15.75" customHeight="1">
      <c r="P91" s="5"/>
      <c r="Q91" s="5"/>
    </row>
    <row r="92" ht="15.75" customHeight="1">
      <c r="P92" s="5"/>
      <c r="Q92" s="5"/>
    </row>
    <row r="93" ht="15.75" customHeight="1">
      <c r="P93" s="5"/>
      <c r="Q93" s="5"/>
    </row>
    <row r="94" ht="15.75" customHeight="1">
      <c r="P94" s="5"/>
      <c r="Q94" s="5"/>
    </row>
    <row r="95" ht="15.75" customHeight="1">
      <c r="P95" s="5"/>
      <c r="Q95" s="5"/>
    </row>
    <row r="96" ht="15.75" customHeight="1">
      <c r="P96" s="5"/>
      <c r="Q96" s="5"/>
    </row>
    <row r="97" ht="15.75" customHeight="1">
      <c r="P97" s="5"/>
      <c r="Q97" s="5"/>
    </row>
    <row r="98" ht="15.75" customHeight="1">
      <c r="P98" s="5"/>
      <c r="Q98" s="5"/>
    </row>
    <row r="99" ht="15.75" customHeight="1">
      <c r="P99" s="5"/>
      <c r="Q99" s="5"/>
    </row>
    <row r="100" ht="15.75" customHeight="1">
      <c r="P100" s="5"/>
      <c r="Q100" s="5"/>
    </row>
    <row r="101" ht="15.75" customHeight="1">
      <c r="P101" s="5"/>
      <c r="Q101" s="5"/>
    </row>
    <row r="102" ht="15.75" customHeight="1">
      <c r="P102" s="5"/>
      <c r="Q102" s="5"/>
    </row>
    <row r="103" ht="15.75" customHeight="1">
      <c r="P103" s="5"/>
      <c r="Q103" s="5"/>
    </row>
    <row r="104" ht="15.75" customHeight="1">
      <c r="P104" s="5"/>
      <c r="Q104" s="5"/>
    </row>
    <row r="105" ht="15.75" customHeight="1">
      <c r="P105" s="5"/>
      <c r="Q105" s="5"/>
    </row>
    <row r="106" ht="15.75" customHeight="1">
      <c r="P106" s="5"/>
      <c r="Q106" s="5"/>
    </row>
    <row r="107" ht="15.75" customHeight="1">
      <c r="P107" s="5"/>
      <c r="Q107" s="5"/>
    </row>
    <row r="108" ht="15.75" customHeight="1">
      <c r="P108" s="5"/>
      <c r="Q108" s="5"/>
    </row>
    <row r="109" ht="15.75" customHeight="1">
      <c r="P109" s="5"/>
      <c r="Q109" s="5"/>
    </row>
    <row r="110" ht="15.75" customHeight="1">
      <c r="P110" s="5"/>
      <c r="Q110" s="5"/>
    </row>
    <row r="111" ht="15.75" customHeight="1">
      <c r="P111" s="5"/>
      <c r="Q111" s="5"/>
    </row>
    <row r="112" ht="15.75" customHeight="1">
      <c r="P112" s="5"/>
      <c r="Q112" s="5"/>
    </row>
    <row r="113" ht="15.75" customHeight="1">
      <c r="P113" s="5"/>
      <c r="Q113" s="5"/>
    </row>
    <row r="114" ht="15.75" customHeight="1">
      <c r="P114" s="5"/>
      <c r="Q114" s="5"/>
    </row>
    <row r="115" ht="15.75" customHeight="1">
      <c r="P115" s="5"/>
      <c r="Q115" s="5"/>
    </row>
    <row r="116" ht="15.75" customHeight="1">
      <c r="P116" s="5"/>
      <c r="Q116" s="5"/>
    </row>
    <row r="117" ht="15.75" customHeight="1">
      <c r="P117" s="5"/>
      <c r="Q117" s="5"/>
    </row>
    <row r="118" ht="15.75" customHeight="1">
      <c r="P118" s="5"/>
      <c r="Q118" s="5"/>
    </row>
    <row r="119" ht="15.75" customHeight="1">
      <c r="P119" s="5"/>
      <c r="Q119" s="5"/>
    </row>
    <row r="120" ht="15.75" customHeight="1">
      <c r="P120" s="5"/>
      <c r="Q120" s="5"/>
    </row>
    <row r="121" ht="15.75" customHeight="1">
      <c r="P121" s="5"/>
      <c r="Q121" s="5"/>
    </row>
    <row r="122" ht="15.75" customHeight="1">
      <c r="P122" s="5"/>
      <c r="Q122" s="5"/>
    </row>
    <row r="123" ht="15.75" customHeight="1">
      <c r="P123" s="5"/>
      <c r="Q123" s="5"/>
    </row>
    <row r="124" ht="15.75" customHeight="1">
      <c r="P124" s="5"/>
      <c r="Q124" s="5"/>
    </row>
    <row r="125" ht="15.75" customHeight="1">
      <c r="P125" s="5"/>
      <c r="Q125" s="5"/>
    </row>
    <row r="126" ht="15.75" customHeight="1">
      <c r="P126" s="5"/>
      <c r="Q126" s="5"/>
    </row>
    <row r="127" ht="15.75" customHeight="1">
      <c r="P127" s="5"/>
      <c r="Q127" s="5"/>
    </row>
    <row r="128" ht="15.75" customHeight="1">
      <c r="P128" s="5"/>
      <c r="Q128" s="5"/>
    </row>
    <row r="129" ht="15.75" customHeight="1">
      <c r="P129" s="5"/>
      <c r="Q129" s="5"/>
    </row>
    <row r="130" ht="15.75" customHeight="1">
      <c r="P130" s="5"/>
      <c r="Q130" s="5"/>
    </row>
    <row r="131" ht="15.75" customHeight="1">
      <c r="P131" s="5"/>
      <c r="Q131" s="5"/>
    </row>
    <row r="132" ht="15.75" customHeight="1">
      <c r="P132" s="5"/>
      <c r="Q132" s="5"/>
    </row>
    <row r="133" ht="15.75" customHeight="1">
      <c r="P133" s="5"/>
      <c r="Q133" s="5"/>
    </row>
    <row r="134" ht="15.75" customHeight="1">
      <c r="P134" s="5"/>
      <c r="Q134" s="5"/>
    </row>
    <row r="135" ht="15.75" customHeight="1">
      <c r="P135" s="5"/>
      <c r="Q135" s="5"/>
    </row>
    <row r="136" ht="15.75" customHeight="1">
      <c r="P136" s="5"/>
      <c r="Q136" s="5"/>
    </row>
    <row r="137" ht="15.75" customHeight="1">
      <c r="P137" s="5"/>
      <c r="Q137" s="5"/>
    </row>
    <row r="138" ht="15.75" customHeight="1">
      <c r="P138" s="5"/>
      <c r="Q138" s="5"/>
    </row>
    <row r="139" ht="15.75" customHeight="1">
      <c r="P139" s="5"/>
      <c r="Q139" s="5"/>
    </row>
    <row r="140" ht="15.75" customHeight="1">
      <c r="P140" s="5"/>
      <c r="Q140" s="5"/>
    </row>
    <row r="141" ht="15.75" customHeight="1">
      <c r="P141" s="5"/>
      <c r="Q141" s="5"/>
    </row>
    <row r="142" ht="15.75" customHeight="1">
      <c r="P142" s="5"/>
      <c r="Q142" s="5"/>
    </row>
    <row r="143" ht="15.75" customHeight="1">
      <c r="P143" s="5"/>
      <c r="Q143" s="5"/>
    </row>
    <row r="144" ht="15.75" customHeight="1">
      <c r="P144" s="5"/>
      <c r="Q144" s="5"/>
    </row>
    <row r="145" ht="15.75" customHeight="1">
      <c r="P145" s="5"/>
      <c r="Q145" s="5"/>
    </row>
    <row r="146" ht="15.75" customHeight="1">
      <c r="P146" s="5"/>
      <c r="Q146" s="5"/>
    </row>
    <row r="147" ht="15.75" customHeight="1">
      <c r="P147" s="5"/>
      <c r="Q147" s="5"/>
    </row>
    <row r="148" ht="15.75" customHeight="1">
      <c r="P148" s="5"/>
      <c r="Q148" s="5"/>
    </row>
    <row r="149" ht="15.75" customHeight="1">
      <c r="P149" s="5"/>
      <c r="Q149" s="5"/>
    </row>
    <row r="150" ht="15.75" customHeight="1">
      <c r="P150" s="5"/>
      <c r="Q150" s="5"/>
    </row>
    <row r="151" ht="15.75" customHeight="1">
      <c r="P151" s="5"/>
      <c r="Q151" s="5"/>
    </row>
    <row r="152" ht="15.75" customHeight="1">
      <c r="P152" s="5"/>
      <c r="Q152" s="5"/>
    </row>
    <row r="153" ht="15.75" customHeight="1">
      <c r="P153" s="5"/>
      <c r="Q153" s="5"/>
    </row>
    <row r="154" ht="15.75" customHeight="1">
      <c r="P154" s="5"/>
      <c r="Q154" s="5"/>
    </row>
    <row r="155" ht="15.75" customHeight="1">
      <c r="P155" s="5"/>
      <c r="Q155" s="5"/>
    </row>
    <row r="156" ht="15.75" customHeight="1">
      <c r="P156" s="5"/>
      <c r="Q156" s="5"/>
    </row>
    <row r="157" ht="15.75" customHeight="1">
      <c r="P157" s="5"/>
      <c r="Q157" s="5"/>
    </row>
    <row r="158" ht="15.75" customHeight="1">
      <c r="P158" s="5"/>
      <c r="Q158" s="5"/>
    </row>
    <row r="159" ht="15.75" customHeight="1">
      <c r="P159" s="5"/>
      <c r="Q159" s="5"/>
    </row>
    <row r="160" ht="15.75" customHeight="1">
      <c r="P160" s="5"/>
      <c r="Q160" s="5"/>
    </row>
    <row r="161" ht="15.75" customHeight="1">
      <c r="P161" s="5"/>
      <c r="Q161" s="5"/>
    </row>
    <row r="162" ht="15.75" customHeight="1">
      <c r="P162" s="5"/>
      <c r="Q162" s="5"/>
    </row>
    <row r="163" ht="15.75" customHeight="1">
      <c r="P163" s="5"/>
      <c r="Q163" s="5"/>
    </row>
    <row r="164" ht="15.75" customHeight="1">
      <c r="P164" s="5"/>
      <c r="Q164" s="5"/>
    </row>
    <row r="165" ht="15.75" customHeight="1">
      <c r="P165" s="5"/>
      <c r="Q165" s="5"/>
    </row>
    <row r="166" ht="15.75" customHeight="1">
      <c r="P166" s="5"/>
      <c r="Q166" s="5"/>
    </row>
    <row r="167" ht="15.75" customHeight="1">
      <c r="P167" s="5"/>
      <c r="Q167" s="5"/>
    </row>
    <row r="168" ht="15.75" customHeight="1">
      <c r="P168" s="5"/>
      <c r="Q168" s="5"/>
    </row>
    <row r="169" ht="15.75" customHeight="1">
      <c r="P169" s="5"/>
      <c r="Q169" s="5"/>
    </row>
    <row r="170" ht="15.75" customHeight="1">
      <c r="P170" s="5"/>
      <c r="Q170" s="5"/>
    </row>
    <row r="171" ht="15.75" customHeight="1">
      <c r="P171" s="5"/>
      <c r="Q171" s="5"/>
    </row>
    <row r="172" ht="15.75" customHeight="1">
      <c r="P172" s="5"/>
      <c r="Q172" s="5"/>
    </row>
    <row r="173" ht="15.75" customHeight="1">
      <c r="P173" s="5"/>
      <c r="Q173" s="5"/>
    </row>
    <row r="174" ht="15.75" customHeight="1">
      <c r="P174" s="5"/>
      <c r="Q174" s="5"/>
    </row>
    <row r="175" ht="15.75" customHeight="1">
      <c r="P175" s="5"/>
      <c r="Q175" s="5"/>
    </row>
    <row r="176" ht="15.75" customHeight="1">
      <c r="P176" s="5"/>
      <c r="Q176" s="5"/>
    </row>
    <row r="177" ht="15.75" customHeight="1">
      <c r="P177" s="5"/>
      <c r="Q177" s="5"/>
    </row>
    <row r="178" ht="15.75" customHeight="1">
      <c r="P178" s="5"/>
      <c r="Q178" s="5"/>
    </row>
    <row r="179" ht="15.75" customHeight="1">
      <c r="P179" s="5"/>
      <c r="Q179" s="5"/>
    </row>
    <row r="180" ht="15.75" customHeight="1">
      <c r="P180" s="5"/>
      <c r="Q180" s="5"/>
    </row>
    <row r="181" ht="15.75" customHeight="1">
      <c r="P181" s="5"/>
      <c r="Q181" s="5"/>
    </row>
    <row r="182" ht="15.75" customHeight="1">
      <c r="P182" s="5"/>
      <c r="Q182" s="5"/>
    </row>
    <row r="183" ht="15.75" customHeight="1">
      <c r="P183" s="5"/>
      <c r="Q183" s="5"/>
    </row>
    <row r="184" ht="15.75" customHeight="1">
      <c r="P184" s="5"/>
      <c r="Q184" s="5"/>
    </row>
    <row r="185" ht="15.75" customHeight="1">
      <c r="P185" s="5"/>
      <c r="Q185" s="5"/>
    </row>
    <row r="186" ht="15.75" customHeight="1">
      <c r="P186" s="5"/>
      <c r="Q186" s="5"/>
    </row>
    <row r="187" ht="15.75" customHeight="1">
      <c r="P187" s="5"/>
      <c r="Q187" s="5"/>
    </row>
    <row r="188" ht="15.75" customHeight="1">
      <c r="P188" s="5"/>
      <c r="Q188" s="5"/>
    </row>
    <row r="189" ht="15.75" customHeight="1">
      <c r="P189" s="5"/>
      <c r="Q189" s="5"/>
    </row>
    <row r="190" ht="15.75" customHeight="1">
      <c r="P190" s="5"/>
      <c r="Q190" s="5"/>
    </row>
    <row r="191" ht="15.75" customHeight="1">
      <c r="P191" s="5"/>
      <c r="Q191" s="5"/>
    </row>
    <row r="192" ht="15.75" customHeight="1">
      <c r="P192" s="5"/>
      <c r="Q192" s="5"/>
    </row>
    <row r="193" ht="15.75" customHeight="1">
      <c r="P193" s="5"/>
      <c r="Q193" s="5"/>
    </row>
    <row r="194" ht="15.75" customHeight="1">
      <c r="P194" s="5"/>
      <c r="Q194" s="5"/>
    </row>
    <row r="195" ht="15.75" customHeight="1">
      <c r="P195" s="5"/>
      <c r="Q195" s="5"/>
    </row>
    <row r="196" ht="15.75" customHeight="1">
      <c r="P196" s="5"/>
      <c r="Q196" s="5"/>
    </row>
    <row r="197" ht="15.75" customHeight="1">
      <c r="P197" s="5"/>
      <c r="Q197" s="5"/>
    </row>
    <row r="198" ht="15.75" customHeight="1">
      <c r="P198" s="5"/>
      <c r="Q198" s="5"/>
    </row>
    <row r="199" ht="15.75" customHeight="1">
      <c r="P199" s="5"/>
      <c r="Q199" s="5"/>
    </row>
    <row r="200" ht="15.75" customHeight="1">
      <c r="P200" s="5"/>
      <c r="Q200" s="5"/>
    </row>
    <row r="201" ht="15.75" customHeight="1">
      <c r="P201" s="5"/>
      <c r="Q201" s="5"/>
    </row>
    <row r="202" ht="15.75" customHeight="1">
      <c r="P202" s="5"/>
      <c r="Q202" s="5"/>
    </row>
    <row r="203" ht="15.75" customHeight="1">
      <c r="P203" s="5"/>
      <c r="Q203" s="5"/>
    </row>
    <row r="204" ht="15.75" customHeight="1">
      <c r="P204" s="5"/>
      <c r="Q204" s="5"/>
    </row>
    <row r="205" ht="15.75" customHeight="1">
      <c r="P205" s="5"/>
      <c r="Q205" s="5"/>
    </row>
    <row r="206" ht="15.75" customHeight="1">
      <c r="P206" s="5"/>
      <c r="Q206" s="5"/>
    </row>
    <row r="207" ht="15.75" customHeight="1">
      <c r="P207" s="5"/>
      <c r="Q207" s="5"/>
    </row>
    <row r="208" ht="15.75" customHeight="1">
      <c r="P208" s="5"/>
      <c r="Q208" s="5"/>
    </row>
    <row r="209" ht="15.75" customHeight="1">
      <c r="P209" s="5"/>
      <c r="Q209" s="5"/>
    </row>
    <row r="210" ht="15.75" customHeight="1">
      <c r="P210" s="5"/>
      <c r="Q210" s="5"/>
    </row>
    <row r="211" ht="15.75" customHeight="1">
      <c r="P211" s="5"/>
      <c r="Q211" s="5"/>
    </row>
    <row r="212" ht="15.75" customHeight="1">
      <c r="P212" s="5"/>
      <c r="Q212" s="5"/>
    </row>
    <row r="213" ht="15.75" customHeight="1">
      <c r="P213" s="5"/>
      <c r="Q213" s="5"/>
    </row>
    <row r="214" ht="15.75" customHeight="1">
      <c r="P214" s="5"/>
      <c r="Q214" s="5"/>
    </row>
    <row r="215" ht="15.75" customHeight="1">
      <c r="P215" s="5"/>
      <c r="Q215" s="5"/>
    </row>
    <row r="216" ht="15.75" customHeight="1">
      <c r="P216" s="5"/>
      <c r="Q216" s="5"/>
    </row>
    <row r="217" ht="15.75" customHeight="1">
      <c r="P217" s="5"/>
      <c r="Q217" s="5"/>
    </row>
    <row r="218" ht="15.75" customHeight="1">
      <c r="P218" s="5"/>
      <c r="Q218" s="5"/>
    </row>
    <row r="219" ht="15.75" customHeight="1">
      <c r="P219" s="5"/>
      <c r="Q219" s="5"/>
    </row>
    <row r="220" ht="15.75" customHeight="1">
      <c r="P220" s="5"/>
      <c r="Q220" s="5"/>
    </row>
    <row r="221" ht="15.75" customHeight="1">
      <c r="P221" s="5"/>
      <c r="Q221" s="5"/>
    </row>
    <row r="222" ht="15.75" customHeight="1">
      <c r="P222" s="5"/>
      <c r="Q222" s="5"/>
    </row>
    <row r="223" ht="15.75" customHeight="1">
      <c r="P223" s="5"/>
      <c r="Q223" s="5"/>
    </row>
    <row r="224" ht="15.75" customHeight="1">
      <c r="P224" s="5"/>
      <c r="Q224" s="5"/>
    </row>
    <row r="225" ht="15.75" customHeight="1">
      <c r="P225" s="5"/>
      <c r="Q225" s="5"/>
    </row>
    <row r="226" ht="15.75" customHeight="1">
      <c r="P226" s="5"/>
      <c r="Q226" s="5"/>
    </row>
    <row r="227" ht="15.75" customHeight="1">
      <c r="P227" s="5"/>
      <c r="Q227" s="5"/>
    </row>
    <row r="228" ht="15.75" customHeight="1">
      <c r="P228" s="5"/>
      <c r="Q228" s="5"/>
    </row>
    <row r="229" ht="15.75" customHeight="1">
      <c r="P229" s="5"/>
      <c r="Q229" s="5"/>
    </row>
    <row r="230" ht="15.75" customHeight="1">
      <c r="P230" s="5"/>
      <c r="Q230" s="5"/>
    </row>
    <row r="231" ht="15.75" customHeight="1">
      <c r="P231" s="5"/>
      <c r="Q231" s="5"/>
    </row>
    <row r="232" ht="15.75" customHeight="1">
      <c r="P232" s="5"/>
      <c r="Q232" s="5"/>
    </row>
    <row r="233" ht="15.75" customHeight="1">
      <c r="P233" s="5"/>
      <c r="Q233" s="5"/>
    </row>
    <row r="234" ht="15.75" customHeight="1">
      <c r="P234" s="5"/>
      <c r="Q234" s="5"/>
    </row>
    <row r="235" ht="15.75" customHeight="1">
      <c r="P235" s="5"/>
      <c r="Q235" s="5"/>
    </row>
    <row r="236" ht="15.75" customHeight="1">
      <c r="P236" s="5"/>
      <c r="Q236" s="5"/>
    </row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1">
    <mergeCell ref="M2:N2"/>
  </mergeCells>
  <conditionalFormatting sqref="C33 C36 E33 E36 G33 G36 I33 I36 K33 K36 M33:N33">
    <cfRule type="cellIs" dxfId="0" priority="1" operator="greaterThanOrEqual">
      <formula>0</formula>
    </cfRule>
  </conditionalFormatting>
  <conditionalFormatting sqref="C33 C36 E33 E36 G33 G36 I33 I36 K33 K36 M33:N33">
    <cfRule type="cellIs" dxfId="1" priority="2" operator="lessThan">
      <formula>0</formula>
    </cfRule>
  </conditionalFormatting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1" width="4.63"/>
    <col customWidth="1" min="2" max="2" width="33.63"/>
    <col customWidth="1" min="5" max="5" width="19.63"/>
    <col customWidth="1" min="9" max="9" width="66.88"/>
  </cols>
  <sheetData>
    <row r="1" ht="15.75" customHeight="1">
      <c r="B1" s="40"/>
      <c r="C1" s="41"/>
      <c r="I1" s="42"/>
    </row>
    <row r="2" ht="15.75" customHeight="1">
      <c r="B2" s="43" t="s">
        <v>43</v>
      </c>
      <c r="C2" s="44"/>
    </row>
    <row r="3" ht="15.75" customHeight="1">
      <c r="B3" s="45" t="s">
        <v>18</v>
      </c>
      <c r="C3" s="46">
        <v>124500.0</v>
      </c>
    </row>
    <row r="4" ht="15.75" customHeight="1">
      <c r="B4" s="45" t="s">
        <v>44</v>
      </c>
      <c r="C4" s="46">
        <v>2000.0</v>
      </c>
    </row>
    <row r="5" ht="15.75" customHeight="1">
      <c r="B5" s="45" t="s">
        <v>45</v>
      </c>
      <c r="C5" s="47">
        <f>IF(C3&lt;=125000,C3*0.05,IF(C3&lt;=250000,(125000*0.05)+(C3-125000)*0.07,IF(C3&lt;=925000,(125000*0.05)+(125000*0.07)+(C3-250000)*0.1,IF(C3&lt;=1500000,(125000*0.05)+(125000*0.07)+(675000*0.1)+(C3-925000)*0.15,(125000*0.05)+(125000*0.07)+(675000*0.1)+(575000*0.15)+(C3-1500000)*0.17))))
</f>
        <v>6225</v>
      </c>
    </row>
    <row r="6" ht="15.75" customHeight="1">
      <c r="B6" s="48"/>
      <c r="C6" s="39"/>
    </row>
    <row r="7" ht="15.75" customHeight="1">
      <c r="B7" s="49" t="s">
        <v>46</v>
      </c>
      <c r="C7" s="50"/>
      <c r="D7" s="50"/>
      <c r="E7" s="50"/>
      <c r="F7" s="44"/>
      <c r="J7" s="41"/>
      <c r="K7" s="41"/>
    </row>
    <row r="8" ht="15.75" customHeight="1">
      <c r="B8" s="51" t="s">
        <v>47</v>
      </c>
      <c r="C8" s="46">
        <v>2500.0</v>
      </c>
      <c r="D8" s="52" t="s">
        <v>48</v>
      </c>
      <c r="I8" s="53"/>
      <c r="K8" s="48"/>
    </row>
    <row r="9" ht="15.75" customHeight="1">
      <c r="B9" s="51" t="s">
        <v>49</v>
      </c>
      <c r="C9" s="46">
        <v>5400.0</v>
      </c>
      <c r="D9" s="52" t="s">
        <v>50</v>
      </c>
      <c r="I9" s="53"/>
      <c r="K9" s="48"/>
    </row>
    <row r="10" ht="15.75" customHeight="1">
      <c r="B10" s="51" t="s">
        <v>51</v>
      </c>
      <c r="C10" s="46">
        <v>12000.0</v>
      </c>
      <c r="D10" s="52" t="s">
        <v>52</v>
      </c>
      <c r="I10" s="53"/>
      <c r="K10" s="48"/>
    </row>
    <row r="11" ht="15.75" customHeight="1">
      <c r="B11" s="51" t="s">
        <v>53</v>
      </c>
      <c r="C11" s="46">
        <v>12000.0</v>
      </c>
      <c r="D11" s="52" t="s">
        <v>54</v>
      </c>
      <c r="I11" s="54"/>
      <c r="K11" s="48"/>
    </row>
    <row r="12" ht="15.75" customHeight="1">
      <c r="B12" s="51" t="s">
        <v>55</v>
      </c>
      <c r="C12" s="46">
        <v>6500.0</v>
      </c>
      <c r="D12" s="52" t="s">
        <v>56</v>
      </c>
      <c r="I12" s="53"/>
      <c r="K12" s="48"/>
    </row>
    <row r="13" ht="15.75" customHeight="1">
      <c r="B13" s="51" t="s">
        <v>57</v>
      </c>
      <c r="C13" s="46">
        <v>5500.0</v>
      </c>
      <c r="D13" s="52" t="s">
        <v>58</v>
      </c>
      <c r="I13" s="55"/>
      <c r="K13" s="48"/>
      <c r="N13" s="48"/>
      <c r="P13" s="48"/>
      <c r="Q13" s="48"/>
      <c r="S13" s="48"/>
    </row>
    <row r="14" ht="15.75" customHeight="1">
      <c r="B14" s="51" t="s">
        <v>59</v>
      </c>
      <c r="C14" s="46">
        <v>3000.0</v>
      </c>
      <c r="D14" s="52" t="s">
        <v>60</v>
      </c>
      <c r="I14" s="55"/>
      <c r="K14" s="48"/>
      <c r="N14" s="48"/>
      <c r="P14" s="48"/>
      <c r="Q14" s="48"/>
      <c r="S14" s="48"/>
    </row>
    <row r="15" ht="15.75" customHeight="1">
      <c r="B15" s="51" t="s">
        <v>61</v>
      </c>
      <c r="C15" s="46">
        <v>7500.0</v>
      </c>
      <c r="D15" s="52" t="s">
        <v>62</v>
      </c>
      <c r="I15" s="53"/>
      <c r="K15" s="48"/>
      <c r="N15" s="48"/>
      <c r="P15" s="48"/>
      <c r="Q15" s="48"/>
      <c r="S15" s="48"/>
    </row>
    <row r="16" ht="15.75" customHeight="1">
      <c r="B16" s="51" t="s">
        <v>63</v>
      </c>
      <c r="C16" s="46">
        <v>11000.0</v>
      </c>
      <c r="D16" s="52" t="s">
        <v>64</v>
      </c>
      <c r="I16" s="53"/>
      <c r="K16" s="48"/>
      <c r="N16" s="48"/>
      <c r="P16" s="48"/>
      <c r="Q16" s="48"/>
      <c r="S16" s="48"/>
    </row>
    <row r="17" ht="15.75" customHeight="1">
      <c r="B17" s="51" t="s">
        <v>65</v>
      </c>
      <c r="C17" s="46">
        <v>8000.0</v>
      </c>
      <c r="D17" s="52" t="s">
        <v>66</v>
      </c>
      <c r="I17" s="53"/>
      <c r="K17" s="48"/>
      <c r="N17" s="48"/>
      <c r="P17" s="48"/>
      <c r="Q17" s="48"/>
      <c r="S17" s="48"/>
    </row>
    <row r="18" ht="15.75" customHeight="1">
      <c r="B18" s="51" t="s">
        <v>67</v>
      </c>
      <c r="C18" s="46">
        <v>800.0</v>
      </c>
      <c r="D18" s="52" t="s">
        <v>68</v>
      </c>
      <c r="I18" s="53"/>
      <c r="K18" s="48"/>
      <c r="N18" s="48"/>
      <c r="P18" s="48"/>
      <c r="Q18" s="48"/>
      <c r="S18" s="48"/>
    </row>
    <row r="19" ht="15.75" customHeight="1">
      <c r="B19" s="51" t="s">
        <v>69</v>
      </c>
      <c r="C19" s="46">
        <v>7500.0</v>
      </c>
      <c r="D19" s="52" t="s">
        <v>70</v>
      </c>
      <c r="I19" s="53"/>
      <c r="K19" s="48"/>
      <c r="N19" s="48"/>
      <c r="P19" s="48"/>
      <c r="Q19" s="48"/>
      <c r="S19" s="48"/>
    </row>
    <row r="20" ht="15.75" customHeight="1">
      <c r="B20" s="51" t="s">
        <v>71</v>
      </c>
      <c r="C20" s="46">
        <v>3500.0</v>
      </c>
      <c r="D20" s="52" t="s">
        <v>72</v>
      </c>
      <c r="I20" s="53"/>
      <c r="K20" s="48"/>
      <c r="Q20" s="48"/>
      <c r="S20" s="48"/>
    </row>
    <row r="21" ht="15.75" customHeight="1">
      <c r="B21" s="51" t="s">
        <v>73</v>
      </c>
      <c r="C21" s="46">
        <v>4300.0</v>
      </c>
      <c r="D21" s="52" t="s">
        <v>74</v>
      </c>
      <c r="I21" s="53"/>
      <c r="K21" s="48"/>
      <c r="Q21" s="48"/>
      <c r="S21" s="48"/>
    </row>
    <row r="22" ht="15.75" customHeight="1">
      <c r="B22" s="51" t="s">
        <v>75</v>
      </c>
      <c r="C22" s="46">
        <v>2000.0</v>
      </c>
      <c r="D22" s="52" t="s">
        <v>76</v>
      </c>
      <c r="I22" s="53"/>
      <c r="K22" s="48"/>
      <c r="Q22" s="48"/>
      <c r="S22" s="48"/>
    </row>
    <row r="23" ht="15.75" customHeight="1">
      <c r="B23" s="51" t="s">
        <v>77</v>
      </c>
      <c r="C23" s="46">
        <v>4000.0</v>
      </c>
      <c r="D23" s="52" t="s">
        <v>78</v>
      </c>
      <c r="I23" s="53"/>
      <c r="K23" s="48"/>
      <c r="N23" s="48"/>
      <c r="P23" s="48"/>
      <c r="Q23" s="48"/>
      <c r="S23" s="48"/>
    </row>
    <row r="24" ht="15.75" customHeight="1">
      <c r="B24" s="51" t="s">
        <v>79</v>
      </c>
      <c r="C24" s="46">
        <v>1200.0</v>
      </c>
      <c r="D24" s="52" t="s">
        <v>80</v>
      </c>
      <c r="E24" s="48"/>
      <c r="I24" s="42"/>
      <c r="K24" s="48"/>
    </row>
    <row r="25" ht="15.75" customHeight="1">
      <c r="B25" s="51" t="s">
        <v>81</v>
      </c>
      <c r="C25" s="46">
        <v>3500.0</v>
      </c>
      <c r="D25" s="52" t="s">
        <v>82</v>
      </c>
      <c r="E25" s="48"/>
      <c r="I25" s="42"/>
      <c r="K25" s="48"/>
    </row>
    <row r="26" ht="15.75" customHeight="1">
      <c r="B26" s="56" t="s">
        <v>83</v>
      </c>
      <c r="C26" s="57">
        <f>sum(C8:C25)</f>
        <v>100200</v>
      </c>
      <c r="H26" s="48"/>
      <c r="I26" s="42"/>
      <c r="K26" s="48"/>
      <c r="N26" s="48"/>
      <c r="P26" s="48"/>
      <c r="Q26" s="48"/>
      <c r="S26" s="48"/>
    </row>
    <row r="27" ht="15.75" customHeight="1">
      <c r="B27" s="48"/>
      <c r="C27" s="39"/>
      <c r="E27" s="58"/>
      <c r="H27" s="48"/>
      <c r="I27" s="42"/>
      <c r="N27" s="48"/>
      <c r="P27" s="48"/>
      <c r="Q27" s="48"/>
      <c r="S27" s="48"/>
    </row>
    <row r="28" ht="15.75" customHeight="1">
      <c r="B28" s="49" t="s">
        <v>84</v>
      </c>
      <c r="C28" s="44"/>
      <c r="E28" s="58"/>
      <c r="I28" s="42"/>
      <c r="N28" s="48"/>
      <c r="P28" s="48"/>
      <c r="Q28" s="48"/>
      <c r="S28" s="48"/>
    </row>
    <row r="29" ht="15.75" customHeight="1">
      <c r="B29" s="45" t="s">
        <v>85</v>
      </c>
      <c r="C29" s="59">
        <v>4.0</v>
      </c>
      <c r="E29" s="58"/>
      <c r="I29" s="42"/>
      <c r="N29" s="48"/>
      <c r="P29" s="48"/>
      <c r="Q29" s="48"/>
      <c r="S29" s="48"/>
    </row>
    <row r="30" ht="15.75" customHeight="1">
      <c r="B30" s="45" t="s">
        <v>86</v>
      </c>
      <c r="C30" s="46">
        <v>104.0</v>
      </c>
      <c r="I30" s="42"/>
      <c r="N30" s="48"/>
      <c r="P30" s="48"/>
      <c r="Q30" s="48"/>
      <c r="S30" s="48"/>
    </row>
    <row r="31" ht="15.75" customHeight="1">
      <c r="B31" s="45" t="s">
        <v>87</v>
      </c>
      <c r="C31" s="47">
        <f>C30*C29*52/12</f>
        <v>1802.666667</v>
      </c>
      <c r="F31" s="48"/>
      <c r="N31" s="48"/>
      <c r="P31" s="48"/>
      <c r="Q31" s="48"/>
      <c r="S31" s="48"/>
    </row>
    <row r="32" ht="15.75" customHeight="1">
      <c r="B32" s="45" t="s">
        <v>28</v>
      </c>
      <c r="C32" s="47">
        <f>C31*12</f>
        <v>21632</v>
      </c>
      <c r="E32" s="60"/>
      <c r="H32" s="48"/>
      <c r="Q32" s="48"/>
      <c r="S32" s="48"/>
    </row>
    <row r="33" ht="15.75" customHeight="1">
      <c r="C33" s="5"/>
      <c r="E33" s="60"/>
      <c r="H33" s="48"/>
      <c r="Q33" s="48"/>
      <c r="S33" s="48"/>
    </row>
    <row r="34" ht="15.75" customHeight="1">
      <c r="B34" s="43" t="s">
        <v>88</v>
      </c>
      <c r="C34" s="44"/>
      <c r="D34" s="51"/>
      <c r="E34" s="61"/>
      <c r="F34" s="51"/>
      <c r="G34" s="51"/>
      <c r="H34" s="45"/>
      <c r="I34" s="51"/>
      <c r="N34" s="48"/>
      <c r="P34" s="48"/>
      <c r="Q34" s="48"/>
      <c r="S34" s="48"/>
    </row>
    <row r="35" ht="15.75" customHeight="1">
      <c r="A35" s="40"/>
      <c r="B35" s="28" t="s">
        <v>89</v>
      </c>
      <c r="C35" s="62" t="s">
        <v>90</v>
      </c>
      <c r="D35" s="62" t="s">
        <v>91</v>
      </c>
      <c r="E35" s="62" t="s">
        <v>92</v>
      </c>
      <c r="F35" s="62" t="s">
        <v>93</v>
      </c>
      <c r="G35" s="62" t="s">
        <v>94</v>
      </c>
      <c r="H35" s="62" t="s">
        <v>95</v>
      </c>
      <c r="I35" s="62" t="s">
        <v>96</v>
      </c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ht="15.75" customHeight="1">
      <c r="B36" s="51"/>
      <c r="C36" s="46"/>
      <c r="D36" s="59"/>
      <c r="E36" s="46"/>
      <c r="F36" s="63"/>
      <c r="G36" s="59"/>
      <c r="H36" s="63"/>
      <c r="I36" s="59"/>
    </row>
    <row r="37" ht="15.75" customHeight="1">
      <c r="B37" s="51"/>
      <c r="C37" s="46"/>
      <c r="D37" s="59"/>
      <c r="E37" s="46"/>
      <c r="F37" s="63"/>
      <c r="G37" s="59"/>
      <c r="H37" s="63"/>
      <c r="I37" s="59"/>
    </row>
    <row r="38" ht="15.75" customHeight="1">
      <c r="B38" s="51"/>
      <c r="C38" s="46"/>
      <c r="D38" s="59"/>
      <c r="E38" s="46"/>
      <c r="F38" s="63"/>
      <c r="G38" s="59"/>
      <c r="H38" s="63"/>
      <c r="I38" s="59"/>
    </row>
    <row r="39" ht="15.75" customHeight="1">
      <c r="B39" s="51"/>
      <c r="C39" s="46"/>
      <c r="D39" s="59"/>
      <c r="E39" s="46"/>
      <c r="F39" s="63"/>
      <c r="G39" s="59"/>
      <c r="H39" s="63"/>
      <c r="I39" s="59"/>
    </row>
    <row r="40" ht="15.75" customHeight="1">
      <c r="B40" s="51"/>
      <c r="C40" s="46"/>
      <c r="D40" s="59"/>
      <c r="E40" s="46"/>
      <c r="F40" s="63"/>
      <c r="G40" s="59"/>
      <c r="H40" s="63"/>
      <c r="I40" s="59"/>
    </row>
    <row r="41" ht="15.75" customHeight="1">
      <c r="B41" s="51" t="s">
        <v>97</v>
      </c>
      <c r="C41" s="64" t="str">
        <f>average(C36:C40)</f>
        <v>#DIV/0!</v>
      </c>
      <c r="D41" s="65"/>
      <c r="E41" s="66"/>
      <c r="F41" s="47" t="str">
        <f>average(F36:F40)</f>
        <v>#DIV/0!</v>
      </c>
      <c r="G41" s="65"/>
      <c r="H41" s="65"/>
      <c r="I41" s="65"/>
    </row>
    <row r="42" ht="15.75" customHeight="1">
      <c r="B42" s="67" t="s">
        <v>98</v>
      </c>
      <c r="C42" s="68">
        <v>235000.0</v>
      </c>
      <c r="D42" s="69"/>
      <c r="E42" s="70"/>
      <c r="F42" s="69"/>
      <c r="G42" s="69"/>
      <c r="H42" s="71"/>
      <c r="I42" s="72"/>
    </row>
    <row r="43" ht="15.75" customHeight="1">
      <c r="C43" s="5"/>
      <c r="D43" s="73"/>
    </row>
    <row r="44" ht="15.75" customHeight="1">
      <c r="C44" s="5"/>
    </row>
    <row r="45" ht="15.75" customHeight="1">
      <c r="B45" s="43" t="s">
        <v>99</v>
      </c>
      <c r="C45" s="50"/>
      <c r="D45" s="50"/>
      <c r="E45" s="44"/>
    </row>
    <row r="46" ht="15.75" customHeight="1">
      <c r="B46" s="74" t="s">
        <v>100</v>
      </c>
      <c r="C46" s="75" t="s">
        <v>101</v>
      </c>
      <c r="D46" s="74" t="s">
        <v>102</v>
      </c>
      <c r="E46" s="74" t="s">
        <v>103</v>
      </c>
    </row>
    <row r="47" ht="15.75" customHeight="1">
      <c r="B47" s="74" t="s">
        <v>104</v>
      </c>
      <c r="C47" s="76">
        <v>0.0</v>
      </c>
      <c r="D47" s="76"/>
      <c r="E47" s="75"/>
    </row>
    <row r="48" ht="15.75" customHeight="1">
      <c r="B48" s="74" t="s">
        <v>105</v>
      </c>
      <c r="C48" s="76">
        <v>0.0</v>
      </c>
      <c r="D48" s="76"/>
      <c r="E48" s="75"/>
    </row>
    <row r="49" ht="15.75" customHeight="1">
      <c r="B49" s="51" t="s">
        <v>106</v>
      </c>
      <c r="C49" s="77"/>
      <c r="D49" s="78">
        <f t="shared" ref="D49:D50" si="1">C49*12</f>
        <v>0</v>
      </c>
      <c r="E49" s="65"/>
    </row>
    <row r="50" ht="15.75" customHeight="1">
      <c r="B50" s="51" t="s">
        <v>107</v>
      </c>
      <c r="C50" s="77"/>
      <c r="D50" s="78">
        <f t="shared" si="1"/>
        <v>0</v>
      </c>
      <c r="E50" s="65"/>
    </row>
    <row r="51" ht="15.75" customHeight="1">
      <c r="B51" s="51" t="s">
        <v>108</v>
      </c>
      <c r="C51" s="78">
        <f t="shared" ref="C51:C52" si="2">D51/12</f>
        <v>90.13333333</v>
      </c>
      <c r="D51" s="78">
        <f t="shared" ref="D51:D52" si="3">E51*$C$32</f>
        <v>1081.6</v>
      </c>
      <c r="E51" s="79">
        <v>0.05</v>
      </c>
      <c r="G51" s="48"/>
    </row>
    <row r="52" ht="15.75" customHeight="1">
      <c r="B52" s="51" t="s">
        <v>109</v>
      </c>
      <c r="C52" s="78">
        <f t="shared" si="2"/>
        <v>0</v>
      </c>
      <c r="D52" s="78">
        <f t="shared" si="3"/>
        <v>0</v>
      </c>
      <c r="E52" s="79"/>
      <c r="G52" s="48"/>
    </row>
    <row r="53" ht="15.75" customHeight="1">
      <c r="B53" s="28" t="s">
        <v>83</v>
      </c>
      <c r="C53" s="80">
        <f>sum(C47:Z52)</f>
        <v>1171.783333</v>
      </c>
      <c r="D53" s="80">
        <f>sum(D49:D52)</f>
        <v>1081.6</v>
      </c>
      <c r="E53" s="65"/>
      <c r="G53" s="48"/>
    </row>
    <row r="54" ht="15.75" customHeight="1">
      <c r="C54" s="5"/>
      <c r="E54" s="60"/>
      <c r="H54" s="48"/>
    </row>
    <row r="55" ht="15.75" customHeight="1">
      <c r="C55" s="5"/>
      <c r="H55" s="48"/>
    </row>
    <row r="56" ht="15.75" customHeight="1">
      <c r="C56" s="5"/>
      <c r="H56" s="48"/>
    </row>
    <row r="57" ht="15.75" customHeight="1">
      <c r="B57" s="81" t="s">
        <v>110</v>
      </c>
      <c r="C57" s="82">
        <v>0.02</v>
      </c>
      <c r="D57" s="83" t="s">
        <v>111</v>
      </c>
      <c r="E57" s="41" t="s">
        <v>112</v>
      </c>
      <c r="H57" s="48"/>
    </row>
    <row r="58" ht="15.75" customHeight="1">
      <c r="B58" s="24" t="s">
        <v>113</v>
      </c>
      <c r="C58" s="84">
        <f>C32</f>
        <v>21632</v>
      </c>
      <c r="D58" s="84">
        <v>0.0</v>
      </c>
      <c r="E58" s="39">
        <v>0.0</v>
      </c>
      <c r="H58" s="48"/>
    </row>
    <row r="59" ht="15.75" customHeight="1">
      <c r="B59" s="24" t="s">
        <v>114</v>
      </c>
      <c r="C59" s="84">
        <f>C32*(1+$C$57)</f>
        <v>22064.64</v>
      </c>
      <c r="D59" s="84">
        <f t="shared" ref="D59:D62" si="4">C59-$C$58</f>
        <v>432.64</v>
      </c>
      <c r="E59" s="39">
        <f t="shared" ref="E59:E62" si="5">D59/12</f>
        <v>36.05333333</v>
      </c>
      <c r="H59" s="48"/>
    </row>
    <row r="60" ht="15.75" customHeight="1">
      <c r="B60" s="24" t="s">
        <v>115</v>
      </c>
      <c r="C60" s="84">
        <f t="shared" ref="C60:C62" si="6">C59*(1+$C$57)</f>
        <v>22505.9328</v>
      </c>
      <c r="D60" s="84">
        <f t="shared" si="4"/>
        <v>873.9328</v>
      </c>
      <c r="E60" s="39">
        <f t="shared" si="5"/>
        <v>72.82773333</v>
      </c>
      <c r="H60" s="48"/>
    </row>
    <row r="61" ht="15.75" customHeight="1">
      <c r="B61" s="24" t="s">
        <v>116</v>
      </c>
      <c r="C61" s="84">
        <f t="shared" si="6"/>
        <v>22956.05146</v>
      </c>
      <c r="D61" s="84">
        <f t="shared" si="4"/>
        <v>1324.051456</v>
      </c>
      <c r="E61" s="39">
        <f t="shared" si="5"/>
        <v>110.3376213</v>
      </c>
      <c r="H61" s="48"/>
    </row>
    <row r="62" ht="15.75" customHeight="1">
      <c r="B62" s="24" t="s">
        <v>117</v>
      </c>
      <c r="C62" s="84">
        <f t="shared" si="6"/>
        <v>23415.17249</v>
      </c>
      <c r="D62" s="84">
        <f t="shared" si="4"/>
        <v>1783.172485</v>
      </c>
      <c r="E62" s="39">
        <f t="shared" si="5"/>
        <v>148.5977071</v>
      </c>
      <c r="H62" s="48"/>
    </row>
    <row r="63" ht="15.75" customHeight="1">
      <c r="A63" s="40"/>
      <c r="B63" s="36" t="s">
        <v>118</v>
      </c>
      <c r="C63" s="85">
        <f t="shared" ref="C63:E63" si="7">average(C58:C62)</f>
        <v>22514.75935</v>
      </c>
      <c r="D63" s="85">
        <f t="shared" si="7"/>
        <v>882.7593482</v>
      </c>
      <c r="E63" s="85">
        <f t="shared" si="7"/>
        <v>73.56327902</v>
      </c>
      <c r="F63" s="40"/>
      <c r="G63" s="40"/>
      <c r="H63" s="86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</row>
    <row r="64" ht="15.75" customHeight="1">
      <c r="C64" s="5"/>
      <c r="D64" s="5"/>
      <c r="E64" s="5"/>
      <c r="H64" s="48"/>
    </row>
    <row r="65" ht="15.75" customHeight="1">
      <c r="C65" s="5"/>
      <c r="D65" s="5"/>
      <c r="E65" s="5"/>
      <c r="H65" s="48"/>
    </row>
    <row r="66" ht="15.75" customHeight="1">
      <c r="B66" s="81" t="s">
        <v>119</v>
      </c>
      <c r="C66" s="82">
        <v>0.02</v>
      </c>
      <c r="D66" s="83" t="s">
        <v>111</v>
      </c>
      <c r="E66" s="41" t="s">
        <v>112</v>
      </c>
    </row>
    <row r="67" ht="15.75" customHeight="1">
      <c r="B67" s="24" t="s">
        <v>113</v>
      </c>
      <c r="C67" s="84">
        <f>C42</f>
        <v>235000</v>
      </c>
      <c r="D67" s="84">
        <v>0.0</v>
      </c>
      <c r="E67" s="39">
        <v>0.0</v>
      </c>
    </row>
    <row r="68" ht="15.75" customHeight="1">
      <c r="B68" s="24" t="s">
        <v>114</v>
      </c>
      <c r="C68" s="84">
        <f>C42*(1+C66)</f>
        <v>239700</v>
      </c>
      <c r="D68" s="84">
        <f t="shared" ref="D68:D71" si="8">C68-$C$67</f>
        <v>4700</v>
      </c>
      <c r="E68" s="39">
        <f t="shared" ref="E68:E71" si="9">D68/12</f>
        <v>391.6666667</v>
      </c>
    </row>
    <row r="69" ht="15.75" customHeight="1">
      <c r="B69" s="24" t="s">
        <v>115</v>
      </c>
      <c r="C69" s="84">
        <f t="shared" ref="C69:C71" si="10">C68*(1+$C$57)</f>
        <v>244494</v>
      </c>
      <c r="D69" s="84">
        <f t="shared" si="8"/>
        <v>9494</v>
      </c>
      <c r="E69" s="39">
        <f t="shared" si="9"/>
        <v>791.1666667</v>
      </c>
    </row>
    <row r="70" ht="15.75" customHeight="1">
      <c r="B70" s="24" t="s">
        <v>116</v>
      </c>
      <c r="C70" s="84">
        <f t="shared" si="10"/>
        <v>249383.88</v>
      </c>
      <c r="D70" s="84">
        <f t="shared" si="8"/>
        <v>14383.88</v>
      </c>
      <c r="E70" s="39">
        <f t="shared" si="9"/>
        <v>1198.656667</v>
      </c>
    </row>
    <row r="71" ht="15.75" customHeight="1">
      <c r="B71" s="24" t="s">
        <v>117</v>
      </c>
      <c r="C71" s="84">
        <f t="shared" si="10"/>
        <v>254371.5576</v>
      </c>
      <c r="D71" s="84">
        <f t="shared" si="8"/>
        <v>19371.5576</v>
      </c>
      <c r="E71" s="39">
        <f t="shared" si="9"/>
        <v>1614.296467</v>
      </c>
    </row>
    <row r="72" ht="15.75" customHeight="1">
      <c r="B72" s="36" t="s">
        <v>118</v>
      </c>
      <c r="C72" s="85">
        <f t="shared" ref="C72:E72" si="11">average(C67:C71)</f>
        <v>244589.8875</v>
      </c>
      <c r="D72" s="85">
        <f t="shared" si="11"/>
        <v>9589.88752</v>
      </c>
      <c r="E72" s="85">
        <f t="shared" si="11"/>
        <v>799.1572933</v>
      </c>
    </row>
    <row r="73" ht="15.75" customHeight="1">
      <c r="C73" s="5"/>
    </row>
    <row r="74" ht="15.75" customHeight="1">
      <c r="C74" s="5"/>
    </row>
    <row r="75" ht="15.75" customHeight="1">
      <c r="C75" s="5"/>
    </row>
    <row r="76" ht="15.75" customHeight="1">
      <c r="C76" s="5"/>
    </row>
    <row r="77" ht="15.75" customHeight="1">
      <c r="C77" s="5"/>
    </row>
    <row r="78" ht="15.75" customHeight="1">
      <c r="C78" s="5"/>
    </row>
    <row r="79" ht="15.75" customHeight="1">
      <c r="C79" s="5"/>
    </row>
    <row r="80" ht="15.75" customHeight="1">
      <c r="C80" s="5"/>
    </row>
    <row r="81" ht="15.75" customHeight="1">
      <c r="C81" s="5"/>
    </row>
    <row r="82" ht="15.75" customHeight="1">
      <c r="C82" s="5"/>
    </row>
    <row r="83" ht="15.75" customHeight="1">
      <c r="C83" s="5"/>
    </row>
    <row r="84" ht="15.75" customHeight="1">
      <c r="C84" s="5"/>
    </row>
    <row r="85" ht="15.75" customHeight="1">
      <c r="C85" s="5"/>
    </row>
    <row r="86" ht="15.75" customHeight="1">
      <c r="C86" s="5"/>
    </row>
    <row r="87" ht="15.75" customHeight="1">
      <c r="C87" s="5"/>
    </row>
    <row r="88" ht="15.75" customHeight="1">
      <c r="C88" s="5"/>
    </row>
    <row r="89" ht="15.75" customHeight="1">
      <c r="C89" s="5"/>
    </row>
    <row r="90" ht="15.75" customHeight="1">
      <c r="C90" s="5"/>
    </row>
    <row r="91" ht="15.75" customHeight="1">
      <c r="C91" s="5"/>
    </row>
    <row r="92" ht="15.75" customHeight="1">
      <c r="C92" s="5"/>
    </row>
    <row r="93" ht="15.75" customHeight="1">
      <c r="C93" s="5"/>
    </row>
    <row r="94" ht="15.75" customHeight="1">
      <c r="C94" s="5"/>
    </row>
    <row r="95" ht="15.75" customHeight="1">
      <c r="C95" s="5"/>
    </row>
    <row r="96" ht="15.75" customHeight="1">
      <c r="C96" s="5"/>
    </row>
    <row r="97" ht="15.75" customHeight="1">
      <c r="C97" s="5"/>
    </row>
    <row r="98" ht="15.75" customHeight="1">
      <c r="C98" s="5"/>
    </row>
    <row r="99" ht="15.75" customHeight="1">
      <c r="C99" s="5"/>
    </row>
    <row r="100" ht="15.75" customHeight="1">
      <c r="C100" s="5"/>
    </row>
    <row r="101" ht="15.75" customHeight="1">
      <c r="C101" s="5"/>
    </row>
    <row r="102" ht="15.75" customHeight="1">
      <c r="C102" s="5"/>
    </row>
    <row r="103" ht="15.75" customHeight="1">
      <c r="C103" s="5"/>
    </row>
    <row r="104" ht="15.75" customHeight="1">
      <c r="C104" s="5"/>
    </row>
    <row r="105" ht="15.75" customHeight="1">
      <c r="C105" s="5"/>
    </row>
    <row r="106" ht="15.75" customHeight="1">
      <c r="C106" s="5"/>
    </row>
    <row r="107" ht="15.75" customHeight="1">
      <c r="C107" s="5"/>
    </row>
    <row r="108" ht="15.75" customHeight="1">
      <c r="C108" s="5"/>
    </row>
    <row r="109" ht="15.75" customHeight="1">
      <c r="C109" s="5"/>
    </row>
    <row r="110" ht="15.75" customHeight="1">
      <c r="C110" s="5"/>
    </row>
    <row r="111" ht="15.75" customHeight="1">
      <c r="C111" s="5"/>
    </row>
    <row r="112" ht="15.75" customHeight="1">
      <c r="C112" s="5"/>
    </row>
    <row r="113" ht="15.75" customHeight="1">
      <c r="C113" s="5"/>
    </row>
    <row r="114" ht="15.75" customHeight="1">
      <c r="C114" s="5"/>
    </row>
    <row r="115" ht="15.75" customHeight="1">
      <c r="C115" s="5"/>
    </row>
    <row r="116" ht="15.75" customHeight="1">
      <c r="C116" s="5"/>
    </row>
    <row r="117" ht="15.75" customHeight="1">
      <c r="C117" s="5"/>
    </row>
    <row r="118" ht="15.75" customHeight="1">
      <c r="C118" s="5"/>
    </row>
    <row r="119" ht="15.75" customHeight="1">
      <c r="C119" s="5"/>
    </row>
    <row r="120" ht="15.75" customHeight="1">
      <c r="C120" s="5"/>
    </row>
    <row r="121" ht="15.75" customHeight="1">
      <c r="C121" s="5"/>
    </row>
    <row r="122" ht="15.75" customHeight="1">
      <c r="C122" s="5"/>
    </row>
    <row r="123" ht="15.75" customHeight="1">
      <c r="C123" s="5"/>
    </row>
    <row r="124" ht="15.75" customHeight="1">
      <c r="C124" s="5"/>
    </row>
    <row r="125" ht="15.75" customHeight="1">
      <c r="C125" s="5"/>
    </row>
    <row r="126" ht="15.75" customHeight="1">
      <c r="C126" s="5"/>
    </row>
    <row r="127" ht="15.75" customHeight="1">
      <c r="C127" s="5"/>
    </row>
    <row r="128" ht="15.75" customHeight="1">
      <c r="C128" s="5"/>
    </row>
    <row r="129" ht="15.75" customHeight="1">
      <c r="C129" s="5"/>
    </row>
    <row r="130" ht="15.75" customHeight="1">
      <c r="C130" s="5"/>
    </row>
    <row r="131" ht="15.75" customHeight="1">
      <c r="C131" s="5"/>
    </row>
    <row r="132" ht="15.75" customHeight="1">
      <c r="C132" s="5"/>
    </row>
    <row r="133" ht="15.75" customHeight="1">
      <c r="C133" s="5"/>
    </row>
    <row r="134" ht="15.75" customHeight="1">
      <c r="C134" s="5"/>
    </row>
    <row r="135" ht="15.75" customHeight="1">
      <c r="C135" s="5"/>
    </row>
    <row r="136" ht="15.75" customHeight="1">
      <c r="C136" s="5"/>
    </row>
    <row r="137" ht="15.75" customHeight="1">
      <c r="C137" s="5"/>
    </row>
    <row r="138" ht="15.75" customHeight="1">
      <c r="C138" s="5"/>
    </row>
    <row r="139" ht="15.75" customHeight="1">
      <c r="C139" s="5"/>
    </row>
    <row r="140" ht="15.75" customHeight="1">
      <c r="C140" s="5"/>
    </row>
    <row r="141" ht="15.75" customHeight="1">
      <c r="C141" s="5"/>
    </row>
    <row r="142" ht="15.75" customHeight="1">
      <c r="C142" s="5"/>
    </row>
    <row r="143" ht="15.75" customHeight="1">
      <c r="C143" s="5"/>
    </row>
    <row r="144" ht="15.75" customHeight="1">
      <c r="C144" s="5"/>
    </row>
    <row r="145" ht="15.75" customHeight="1">
      <c r="C145" s="5"/>
    </row>
    <row r="146" ht="15.75" customHeight="1">
      <c r="C146" s="5"/>
    </row>
    <row r="147" ht="15.75" customHeight="1">
      <c r="C147" s="5"/>
    </row>
    <row r="148" ht="15.75" customHeight="1">
      <c r="C148" s="5"/>
    </row>
    <row r="149" ht="15.75" customHeight="1">
      <c r="C149" s="5"/>
    </row>
    <row r="150" ht="15.75" customHeight="1">
      <c r="C150" s="5"/>
    </row>
    <row r="151" ht="15.75" customHeight="1">
      <c r="C151" s="5"/>
    </row>
    <row r="152" ht="15.75" customHeight="1">
      <c r="C152" s="5"/>
    </row>
    <row r="153" ht="15.75" customHeight="1">
      <c r="C153" s="5"/>
    </row>
    <row r="154" ht="15.75" customHeight="1">
      <c r="C154" s="5"/>
    </row>
    <row r="155" ht="15.75" customHeight="1">
      <c r="C155" s="5"/>
    </row>
    <row r="156" ht="15.75" customHeight="1">
      <c r="C156" s="5"/>
    </row>
    <row r="157" ht="15.75" customHeight="1">
      <c r="C157" s="5"/>
    </row>
    <row r="158" ht="15.75" customHeight="1">
      <c r="C158" s="5"/>
    </row>
    <row r="159" ht="15.75" customHeight="1">
      <c r="C159" s="5"/>
    </row>
    <row r="160" ht="15.75" customHeight="1">
      <c r="C160" s="5"/>
    </row>
    <row r="161" ht="15.75" customHeight="1">
      <c r="C161" s="5"/>
    </row>
    <row r="162" ht="15.75" customHeight="1">
      <c r="C162" s="5"/>
    </row>
    <row r="163" ht="15.75" customHeight="1">
      <c r="C163" s="5"/>
    </row>
    <row r="164" ht="15.75" customHeight="1">
      <c r="C164" s="5"/>
    </row>
    <row r="165" ht="15.75" customHeight="1">
      <c r="C165" s="5"/>
    </row>
    <row r="166" ht="15.75" customHeight="1">
      <c r="C166" s="5"/>
    </row>
    <row r="167" ht="15.75" customHeight="1">
      <c r="C167" s="5"/>
    </row>
    <row r="168" ht="15.75" customHeight="1">
      <c r="C168" s="5"/>
    </row>
    <row r="169" ht="15.75" customHeight="1">
      <c r="C169" s="5"/>
    </row>
    <row r="170" ht="15.75" customHeight="1">
      <c r="C170" s="5"/>
    </row>
    <row r="171" ht="15.75" customHeight="1">
      <c r="C171" s="5"/>
    </row>
    <row r="172" ht="15.75" customHeight="1">
      <c r="C172" s="5"/>
    </row>
    <row r="173" ht="15.75" customHeight="1">
      <c r="C173" s="5"/>
    </row>
    <row r="174" ht="15.75" customHeight="1">
      <c r="C174" s="5"/>
    </row>
    <row r="175" ht="15.75" customHeight="1">
      <c r="C175" s="5"/>
    </row>
    <row r="176" ht="15.75" customHeight="1">
      <c r="C176" s="5"/>
    </row>
    <row r="177" ht="15.75" customHeight="1">
      <c r="C177" s="5"/>
    </row>
    <row r="178" ht="15.75" customHeight="1">
      <c r="C178" s="5"/>
    </row>
    <row r="179" ht="15.75" customHeight="1">
      <c r="C179" s="5"/>
    </row>
    <row r="180" ht="15.75" customHeight="1">
      <c r="C180" s="5"/>
    </row>
    <row r="181" ht="15.75" customHeight="1">
      <c r="C181" s="5"/>
    </row>
    <row r="182" ht="15.75" customHeight="1">
      <c r="C182" s="5"/>
    </row>
    <row r="183" ht="15.75" customHeight="1">
      <c r="C183" s="5"/>
    </row>
    <row r="184" ht="15.75" customHeight="1">
      <c r="C184" s="5"/>
    </row>
    <row r="185" ht="15.75" customHeight="1">
      <c r="C185" s="5"/>
    </row>
    <row r="186" ht="15.75" customHeight="1">
      <c r="C186" s="5"/>
    </row>
    <row r="187" ht="15.75" customHeight="1">
      <c r="C187" s="5"/>
    </row>
    <row r="188" ht="15.75" customHeight="1">
      <c r="C188" s="5"/>
    </row>
    <row r="189" ht="15.75" customHeight="1">
      <c r="C189" s="5"/>
    </row>
    <row r="190" ht="15.75" customHeight="1">
      <c r="C190" s="5"/>
    </row>
    <row r="191" ht="15.75" customHeight="1">
      <c r="C191" s="5"/>
    </row>
    <row r="192" ht="15.75" customHeight="1">
      <c r="C192" s="5"/>
    </row>
    <row r="193" ht="15.75" customHeight="1">
      <c r="C193" s="5"/>
    </row>
    <row r="194" ht="15.75" customHeight="1">
      <c r="C194" s="5"/>
    </row>
    <row r="195" ht="15.75" customHeight="1">
      <c r="C195" s="5"/>
    </row>
    <row r="196" ht="15.75" customHeight="1">
      <c r="C196" s="5"/>
    </row>
    <row r="197" ht="15.75" customHeight="1">
      <c r="C197" s="5"/>
    </row>
    <row r="198" ht="15.75" customHeight="1">
      <c r="C198" s="5"/>
    </row>
    <row r="199" ht="15.75" customHeight="1">
      <c r="C199" s="5"/>
    </row>
    <row r="200" ht="15.75" customHeight="1">
      <c r="C200" s="5"/>
    </row>
    <row r="201" ht="15.75" customHeight="1">
      <c r="C201" s="5"/>
    </row>
    <row r="202" ht="15.75" customHeight="1">
      <c r="C202" s="5"/>
    </row>
    <row r="203" ht="15.75" customHeight="1">
      <c r="C203" s="5"/>
    </row>
    <row r="204" ht="15.75" customHeight="1">
      <c r="C204" s="5"/>
    </row>
    <row r="205" ht="15.75" customHeight="1">
      <c r="C205" s="5"/>
    </row>
    <row r="206" ht="15.75" customHeight="1">
      <c r="C206" s="5"/>
    </row>
    <row r="207" ht="15.75" customHeight="1">
      <c r="C207" s="5"/>
    </row>
    <row r="208" ht="15.75" customHeight="1">
      <c r="C208" s="5"/>
    </row>
    <row r="209" ht="15.75" customHeight="1">
      <c r="C209" s="5"/>
    </row>
    <row r="210" ht="15.75" customHeight="1">
      <c r="C210" s="5"/>
    </row>
    <row r="211" ht="15.75" customHeight="1">
      <c r="C211" s="5"/>
    </row>
    <row r="212" ht="15.75" customHeight="1">
      <c r="C212" s="5"/>
    </row>
    <row r="213" ht="15.75" customHeight="1">
      <c r="C213" s="5"/>
    </row>
    <row r="214" ht="15.75" customHeight="1">
      <c r="C214" s="5"/>
    </row>
    <row r="215" ht="15.75" customHeight="1">
      <c r="C215" s="5"/>
    </row>
    <row r="216" ht="15.75" customHeight="1">
      <c r="C216" s="5"/>
    </row>
    <row r="217" ht="15.75" customHeight="1">
      <c r="C217" s="5"/>
    </row>
    <row r="218" ht="15.75" customHeight="1">
      <c r="C218" s="5"/>
    </row>
    <row r="219" ht="15.75" customHeight="1">
      <c r="C219" s="5"/>
    </row>
    <row r="220" ht="15.75" customHeight="1">
      <c r="C220" s="5"/>
    </row>
    <row r="221" ht="15.75" customHeight="1">
      <c r="C221" s="5"/>
    </row>
    <row r="222" ht="15.75" customHeight="1">
      <c r="C222" s="5"/>
    </row>
    <row r="223" ht="15.75" customHeight="1">
      <c r="C223" s="5"/>
    </row>
    <row r="224" ht="15.75" customHeight="1">
      <c r="C224" s="5"/>
    </row>
    <row r="225" ht="15.75" customHeight="1">
      <c r="C225" s="5"/>
    </row>
    <row r="226" ht="15.75" customHeight="1">
      <c r="C226" s="5"/>
    </row>
    <row r="227" ht="15.75" customHeight="1">
      <c r="C227" s="5"/>
    </row>
    <row r="228" ht="15.75" customHeight="1">
      <c r="C228" s="5"/>
    </row>
    <row r="229" ht="15.75" customHeight="1">
      <c r="C229" s="5"/>
    </row>
    <row r="230" ht="15.75" customHeight="1">
      <c r="C230" s="5"/>
    </row>
    <row r="231" ht="15.75" customHeight="1">
      <c r="C231" s="5"/>
    </row>
    <row r="232" ht="15.75" customHeight="1">
      <c r="C232" s="5"/>
    </row>
    <row r="233" ht="15.75" customHeight="1">
      <c r="C233" s="5"/>
    </row>
    <row r="234" ht="15.75" customHeight="1">
      <c r="C234" s="5"/>
    </row>
    <row r="235" ht="15.75" customHeight="1">
      <c r="C235" s="5"/>
    </row>
    <row r="236" ht="15.75" customHeight="1">
      <c r="C236" s="5"/>
    </row>
    <row r="237" ht="15.75" customHeight="1">
      <c r="C237" s="5"/>
    </row>
    <row r="238" ht="15.75" customHeight="1">
      <c r="C238" s="5"/>
    </row>
    <row r="239" ht="15.75" customHeight="1">
      <c r="C239" s="5"/>
    </row>
    <row r="240" ht="15.75" customHeight="1">
      <c r="C240" s="5"/>
    </row>
    <row r="241" ht="15.75" customHeight="1">
      <c r="C241" s="5"/>
    </row>
    <row r="242" ht="15.75" customHeight="1">
      <c r="C242" s="5"/>
    </row>
    <row r="243" ht="15.75" customHeight="1">
      <c r="C243" s="5"/>
    </row>
    <row r="244" ht="15.75" customHeight="1">
      <c r="C244" s="5"/>
    </row>
    <row r="245" ht="15.75" customHeight="1">
      <c r="C245" s="5"/>
    </row>
    <row r="246" ht="15.75" customHeight="1">
      <c r="C246" s="5"/>
    </row>
    <row r="247" ht="15.75" customHeight="1">
      <c r="C247" s="5"/>
    </row>
    <row r="248" ht="15.75" customHeight="1">
      <c r="C248" s="5"/>
    </row>
    <row r="249" ht="15.75" customHeight="1">
      <c r="C249" s="5"/>
    </row>
    <row r="250" ht="15.75" customHeight="1">
      <c r="C250" s="5"/>
    </row>
    <row r="251" ht="15.75" customHeight="1">
      <c r="C251" s="5"/>
    </row>
    <row r="252" ht="15.75" customHeight="1">
      <c r="C252" s="5"/>
    </row>
    <row r="253" ht="15.75" customHeight="1">
      <c r="C253" s="5"/>
    </row>
    <row r="254" ht="15.75" customHeight="1">
      <c r="C254" s="5"/>
    </row>
    <row r="255" ht="15.75" customHeight="1">
      <c r="C255" s="5"/>
    </row>
    <row r="256" ht="15.75" customHeight="1">
      <c r="C256" s="5"/>
    </row>
    <row r="257" ht="15.75" customHeight="1">
      <c r="C257" s="5"/>
    </row>
    <row r="258" ht="15.75" customHeight="1">
      <c r="C258" s="5"/>
    </row>
    <row r="259" ht="15.75" customHeight="1">
      <c r="C259" s="5"/>
    </row>
    <row r="260" ht="15.75" customHeight="1">
      <c r="C260" s="5"/>
    </row>
    <row r="261" ht="15.75" customHeight="1">
      <c r="C261" s="5"/>
    </row>
    <row r="262" ht="15.75" customHeight="1">
      <c r="C262" s="5"/>
    </row>
    <row r="263" ht="15.75" customHeight="1">
      <c r="C263" s="5"/>
    </row>
    <row r="264" ht="15.75" customHeight="1">
      <c r="C264" s="5"/>
    </row>
    <row r="265" ht="15.75" customHeight="1">
      <c r="C265" s="5"/>
    </row>
    <row r="266" ht="15.75" customHeight="1">
      <c r="C266" s="5"/>
    </row>
    <row r="267" ht="15.75" customHeight="1">
      <c r="C267" s="5"/>
    </row>
    <row r="268" ht="15.75" customHeight="1">
      <c r="C268" s="5"/>
    </row>
    <row r="269" ht="15.75" customHeight="1">
      <c r="C269" s="5"/>
    </row>
    <row r="270" ht="15.75" customHeight="1">
      <c r="C270" s="5"/>
    </row>
    <row r="271" ht="15.75" customHeight="1">
      <c r="C271" s="5"/>
    </row>
    <row r="272" ht="15.75" customHeight="1">
      <c r="C272" s="5"/>
    </row>
    <row r="273" ht="15.75" customHeight="1">
      <c r="C273" s="5"/>
    </row>
    <row r="274" ht="15.75" customHeight="1">
      <c r="C274" s="5"/>
    </row>
    <row r="275" ht="15.75" customHeight="1">
      <c r="C275" s="5"/>
    </row>
    <row r="276" ht="15.75" customHeight="1">
      <c r="C276" s="5"/>
    </row>
    <row r="277" ht="15.75" customHeight="1">
      <c r="C277" s="5"/>
    </row>
    <row r="278" ht="15.75" customHeight="1">
      <c r="C278" s="5"/>
    </row>
    <row r="279" ht="15.75" customHeight="1">
      <c r="C279" s="5"/>
    </row>
    <row r="280" ht="15.75" customHeight="1">
      <c r="C280" s="5"/>
    </row>
    <row r="281" ht="15.75" customHeight="1">
      <c r="C281" s="5"/>
    </row>
    <row r="282" ht="15.75" customHeight="1">
      <c r="C282" s="5"/>
    </row>
    <row r="283" ht="15.75" customHeight="1">
      <c r="C283" s="5"/>
    </row>
    <row r="284" ht="15.75" customHeight="1">
      <c r="C284" s="5"/>
    </row>
    <row r="285" ht="15.75" customHeight="1">
      <c r="C285" s="5"/>
    </row>
    <row r="286" ht="15.75" customHeight="1">
      <c r="C286" s="5"/>
    </row>
    <row r="287" ht="15.75" customHeight="1">
      <c r="C287" s="5"/>
    </row>
    <row r="288" ht="15.75" customHeight="1">
      <c r="C288" s="5"/>
    </row>
    <row r="289" ht="15.75" customHeight="1">
      <c r="C289" s="5"/>
    </row>
    <row r="290" ht="15.75" customHeight="1">
      <c r="C290" s="5"/>
    </row>
    <row r="291" ht="15.75" customHeight="1">
      <c r="C291" s="5"/>
    </row>
    <row r="292" ht="15.75" customHeight="1">
      <c r="C292" s="5"/>
    </row>
    <row r="293" ht="15.75" customHeight="1">
      <c r="C293" s="5"/>
    </row>
    <row r="294" ht="15.75" customHeight="1">
      <c r="C294" s="5"/>
    </row>
    <row r="295" ht="15.75" customHeight="1">
      <c r="C295" s="5"/>
    </row>
    <row r="296" ht="15.75" customHeight="1">
      <c r="C296" s="5"/>
    </row>
    <row r="297" ht="15.75" customHeight="1">
      <c r="C297" s="5"/>
    </row>
    <row r="298" ht="15.75" customHeight="1">
      <c r="C298" s="5"/>
    </row>
    <row r="299" ht="15.75" customHeight="1">
      <c r="C299" s="5"/>
    </row>
    <row r="300" ht="15.75" customHeight="1">
      <c r="C300" s="5"/>
    </row>
    <row r="301" ht="15.75" customHeight="1">
      <c r="C301" s="5"/>
    </row>
    <row r="302" ht="15.75" customHeight="1">
      <c r="C302" s="5"/>
    </row>
    <row r="303" ht="15.75" customHeight="1">
      <c r="C303" s="5"/>
    </row>
    <row r="304" ht="15.75" customHeight="1">
      <c r="C304" s="5"/>
    </row>
    <row r="305" ht="15.75" customHeight="1">
      <c r="C305" s="5"/>
    </row>
    <row r="306" ht="15.75" customHeight="1">
      <c r="C306" s="5"/>
    </row>
    <row r="307" ht="15.75" customHeight="1">
      <c r="C307" s="5"/>
    </row>
    <row r="308" ht="15.75" customHeight="1">
      <c r="C308" s="5"/>
    </row>
    <row r="309" ht="15.75" customHeight="1">
      <c r="C309" s="5"/>
    </row>
    <row r="310" ht="15.75" customHeight="1">
      <c r="C310" s="5"/>
    </row>
    <row r="311" ht="15.75" customHeight="1">
      <c r="C311" s="5"/>
    </row>
    <row r="312" ht="15.75" customHeight="1">
      <c r="C312" s="5"/>
    </row>
    <row r="313" ht="15.75" customHeight="1">
      <c r="C313" s="5"/>
    </row>
    <row r="314" ht="15.75" customHeight="1">
      <c r="C314" s="5"/>
    </row>
    <row r="315" ht="15.75" customHeight="1">
      <c r="C315" s="5"/>
    </row>
    <row r="316" ht="15.75" customHeight="1">
      <c r="C316" s="5"/>
    </row>
    <row r="317" ht="15.75" customHeight="1">
      <c r="C317" s="5"/>
    </row>
    <row r="318" ht="15.75" customHeight="1">
      <c r="C318" s="5"/>
    </row>
    <row r="319" ht="15.75" customHeight="1">
      <c r="C319" s="5"/>
    </row>
    <row r="320" ht="15.75" customHeight="1">
      <c r="C320" s="5"/>
    </row>
    <row r="321" ht="15.75" customHeight="1">
      <c r="C321" s="5"/>
    </row>
    <row r="322" ht="15.75" customHeight="1">
      <c r="C322" s="5"/>
    </row>
    <row r="323" ht="15.75" customHeight="1">
      <c r="C323" s="5"/>
    </row>
    <row r="324" ht="15.75" customHeight="1">
      <c r="C324" s="5"/>
    </row>
    <row r="325" ht="15.75" customHeight="1">
      <c r="C325" s="5"/>
    </row>
    <row r="326" ht="15.75" customHeight="1">
      <c r="C326" s="5"/>
    </row>
    <row r="327" ht="15.75" customHeight="1">
      <c r="C327" s="5"/>
    </row>
    <row r="328" ht="15.75" customHeight="1">
      <c r="C328" s="5"/>
    </row>
    <row r="329" ht="15.75" customHeight="1">
      <c r="C329" s="5"/>
    </row>
    <row r="330" ht="15.75" customHeight="1">
      <c r="C330" s="5"/>
    </row>
    <row r="331" ht="15.75" customHeight="1">
      <c r="C331" s="5"/>
    </row>
    <row r="332" ht="15.75" customHeight="1">
      <c r="C332" s="5"/>
    </row>
    <row r="333" ht="15.75" customHeight="1">
      <c r="C333" s="5"/>
    </row>
    <row r="334" ht="15.75" customHeight="1">
      <c r="C334" s="5"/>
    </row>
    <row r="335" ht="15.75" customHeight="1">
      <c r="C335" s="5"/>
    </row>
    <row r="336" ht="15.75" customHeight="1">
      <c r="C336" s="5"/>
    </row>
    <row r="337" ht="15.75" customHeight="1">
      <c r="C337" s="5"/>
    </row>
    <row r="338" ht="15.75" customHeight="1">
      <c r="C338" s="5"/>
    </row>
    <row r="339" ht="15.75" customHeight="1">
      <c r="C339" s="5"/>
    </row>
    <row r="340" ht="15.75" customHeight="1">
      <c r="C340" s="5"/>
    </row>
    <row r="341" ht="15.75" customHeight="1">
      <c r="C341" s="5"/>
    </row>
    <row r="342" ht="15.75" customHeight="1">
      <c r="C342" s="5"/>
    </row>
    <row r="343" ht="15.75" customHeight="1">
      <c r="C343" s="5"/>
    </row>
    <row r="344" ht="15.75" customHeight="1">
      <c r="C344" s="5"/>
    </row>
    <row r="345" ht="15.75" customHeight="1">
      <c r="C345" s="5"/>
    </row>
    <row r="346" ht="15.75" customHeight="1">
      <c r="C346" s="5"/>
    </row>
    <row r="347" ht="15.75" customHeight="1">
      <c r="C347" s="5"/>
    </row>
    <row r="348" ht="15.75" customHeight="1">
      <c r="C348" s="5"/>
    </row>
    <row r="349" ht="15.75" customHeight="1">
      <c r="C349" s="5"/>
    </row>
    <row r="350" ht="15.75" customHeight="1">
      <c r="C350" s="5"/>
    </row>
    <row r="351" ht="15.75" customHeight="1">
      <c r="C351" s="5"/>
    </row>
    <row r="352" ht="15.75" customHeight="1">
      <c r="C352" s="5"/>
    </row>
    <row r="353" ht="15.75" customHeight="1">
      <c r="C353" s="5"/>
    </row>
    <row r="354" ht="15.75" customHeight="1">
      <c r="C354" s="5"/>
    </row>
    <row r="355" ht="15.75" customHeight="1">
      <c r="C355" s="5"/>
    </row>
    <row r="356" ht="15.75" customHeight="1">
      <c r="C356" s="5"/>
    </row>
    <row r="357" ht="15.75" customHeight="1">
      <c r="C357" s="5"/>
    </row>
    <row r="358" ht="15.75" customHeight="1">
      <c r="C358" s="5"/>
    </row>
    <row r="359" ht="15.75" customHeight="1">
      <c r="C359" s="5"/>
    </row>
    <row r="360" ht="15.75" customHeight="1">
      <c r="C360" s="5"/>
    </row>
    <row r="361" ht="15.75" customHeight="1">
      <c r="C361" s="5"/>
    </row>
    <row r="362" ht="15.75" customHeight="1">
      <c r="C362" s="5"/>
    </row>
    <row r="363" ht="15.75" customHeight="1">
      <c r="C363" s="5"/>
    </row>
    <row r="364" ht="15.75" customHeight="1">
      <c r="C364" s="5"/>
    </row>
    <row r="365" ht="15.75" customHeight="1">
      <c r="C365" s="5"/>
    </row>
    <row r="366" ht="15.75" customHeight="1">
      <c r="C366" s="5"/>
    </row>
    <row r="367" ht="15.75" customHeight="1">
      <c r="C367" s="5"/>
    </row>
    <row r="368" ht="15.75" customHeight="1">
      <c r="C368" s="5"/>
    </row>
    <row r="369" ht="15.75" customHeight="1">
      <c r="C369" s="5"/>
    </row>
    <row r="370" ht="15.75" customHeight="1">
      <c r="C370" s="5"/>
    </row>
    <row r="371" ht="15.75" customHeight="1">
      <c r="C371" s="5"/>
    </row>
    <row r="372" ht="15.75" customHeight="1">
      <c r="C372" s="5"/>
    </row>
    <row r="373" ht="15.75" customHeight="1">
      <c r="C373" s="5"/>
    </row>
    <row r="374" ht="15.75" customHeight="1">
      <c r="C374" s="5"/>
    </row>
    <row r="375" ht="15.75" customHeight="1">
      <c r="C375" s="5"/>
    </row>
    <row r="376" ht="15.75" customHeight="1">
      <c r="C376" s="5"/>
    </row>
    <row r="377" ht="15.75" customHeight="1">
      <c r="C377" s="5"/>
    </row>
    <row r="378" ht="15.75" customHeight="1">
      <c r="C378" s="5"/>
    </row>
    <row r="379" ht="15.75" customHeight="1">
      <c r="C379" s="5"/>
    </row>
    <row r="380" ht="15.75" customHeight="1">
      <c r="C380" s="5"/>
    </row>
    <row r="381" ht="15.75" customHeight="1">
      <c r="C381" s="5"/>
    </row>
    <row r="382" ht="15.75" customHeight="1">
      <c r="C382" s="5"/>
    </row>
    <row r="383" ht="15.75" customHeight="1">
      <c r="C383" s="5"/>
    </row>
    <row r="384" ht="15.75" customHeight="1">
      <c r="C384" s="5"/>
    </row>
    <row r="385" ht="15.75" customHeight="1">
      <c r="C385" s="5"/>
    </row>
    <row r="386" ht="15.75" customHeight="1">
      <c r="C386" s="5"/>
    </row>
    <row r="387" ht="15.75" customHeight="1">
      <c r="C387" s="5"/>
    </row>
    <row r="388" ht="15.75" customHeight="1">
      <c r="C388" s="5"/>
    </row>
    <row r="389" ht="15.75" customHeight="1">
      <c r="C389" s="5"/>
    </row>
    <row r="390" ht="15.75" customHeight="1">
      <c r="C390" s="5"/>
    </row>
    <row r="391" ht="15.75" customHeight="1">
      <c r="C391" s="5"/>
    </row>
    <row r="392" ht="15.75" customHeight="1">
      <c r="C392" s="5"/>
    </row>
    <row r="393" ht="15.75" customHeight="1">
      <c r="C393" s="5"/>
    </row>
    <row r="394" ht="15.75" customHeight="1">
      <c r="C394" s="5"/>
    </row>
    <row r="395" ht="15.75" customHeight="1">
      <c r="C395" s="5"/>
    </row>
    <row r="396" ht="15.75" customHeight="1">
      <c r="C396" s="5"/>
    </row>
    <row r="397" ht="15.75" customHeight="1">
      <c r="C397" s="5"/>
    </row>
    <row r="398" ht="15.75" customHeight="1">
      <c r="C398" s="5"/>
    </row>
    <row r="399" ht="15.75" customHeight="1">
      <c r="C399" s="5"/>
    </row>
    <row r="400" ht="15.75" customHeight="1">
      <c r="C400" s="5"/>
    </row>
    <row r="401" ht="15.75" customHeight="1">
      <c r="C401" s="5"/>
    </row>
    <row r="402" ht="15.75" customHeight="1">
      <c r="C402" s="5"/>
    </row>
    <row r="403" ht="15.75" customHeight="1">
      <c r="C403" s="5"/>
    </row>
    <row r="404" ht="15.75" customHeight="1">
      <c r="C404" s="5"/>
    </row>
    <row r="405" ht="15.75" customHeight="1">
      <c r="C405" s="5"/>
    </row>
    <row r="406" ht="15.75" customHeight="1">
      <c r="C406" s="5"/>
    </row>
    <row r="407" ht="15.75" customHeight="1">
      <c r="C407" s="5"/>
    </row>
    <row r="408" ht="15.75" customHeight="1">
      <c r="C408" s="5"/>
    </row>
    <row r="409" ht="15.75" customHeight="1">
      <c r="C409" s="5"/>
    </row>
    <row r="410" ht="15.75" customHeight="1">
      <c r="C410" s="5"/>
    </row>
    <row r="411" ht="15.75" customHeight="1">
      <c r="C411" s="5"/>
    </row>
    <row r="412" ht="15.75" customHeight="1">
      <c r="C412" s="5"/>
    </row>
    <row r="413" ht="15.75" customHeight="1">
      <c r="C413" s="5"/>
    </row>
    <row r="414" ht="15.75" customHeight="1">
      <c r="C414" s="5"/>
    </row>
    <row r="415" ht="15.75" customHeight="1">
      <c r="C415" s="5"/>
    </row>
    <row r="416" ht="15.75" customHeight="1">
      <c r="C416" s="5"/>
    </row>
    <row r="417" ht="15.75" customHeight="1">
      <c r="C417" s="5"/>
    </row>
    <row r="418" ht="15.75" customHeight="1">
      <c r="C418" s="5"/>
    </row>
    <row r="419" ht="15.75" customHeight="1">
      <c r="C419" s="5"/>
    </row>
    <row r="420" ht="15.75" customHeight="1">
      <c r="C420" s="5"/>
    </row>
    <row r="421" ht="15.75" customHeight="1">
      <c r="C421" s="5"/>
    </row>
    <row r="422" ht="15.75" customHeight="1">
      <c r="C422" s="5"/>
    </row>
    <row r="423" ht="15.75" customHeight="1">
      <c r="C423" s="5"/>
    </row>
    <row r="424" ht="15.75" customHeight="1">
      <c r="C424" s="5"/>
    </row>
    <row r="425" ht="15.75" customHeight="1">
      <c r="C425" s="5"/>
    </row>
    <row r="426" ht="15.75" customHeight="1">
      <c r="C426" s="5"/>
    </row>
    <row r="427" ht="15.75" customHeight="1">
      <c r="C427" s="5"/>
    </row>
    <row r="428" ht="15.75" customHeight="1">
      <c r="C428" s="5"/>
    </row>
    <row r="429" ht="15.75" customHeight="1">
      <c r="C429" s="5"/>
    </row>
    <row r="430" ht="15.75" customHeight="1">
      <c r="C430" s="5"/>
    </row>
    <row r="431" ht="15.75" customHeight="1">
      <c r="C431" s="5"/>
    </row>
    <row r="432" ht="15.75" customHeight="1">
      <c r="C432" s="5"/>
    </row>
    <row r="433" ht="15.75" customHeight="1">
      <c r="C433" s="5"/>
    </row>
    <row r="434" ht="15.75" customHeight="1">
      <c r="C434" s="5"/>
    </row>
    <row r="435" ht="15.75" customHeight="1">
      <c r="C435" s="5"/>
    </row>
    <row r="436" ht="15.75" customHeight="1">
      <c r="C436" s="5"/>
    </row>
    <row r="437" ht="15.75" customHeight="1">
      <c r="C437" s="5"/>
    </row>
    <row r="438" ht="15.75" customHeight="1">
      <c r="C438" s="5"/>
    </row>
    <row r="439" ht="15.75" customHeight="1">
      <c r="C439" s="5"/>
    </row>
    <row r="440" ht="15.75" customHeight="1">
      <c r="C440" s="5"/>
    </row>
    <row r="441" ht="15.75" customHeight="1">
      <c r="C441" s="5"/>
    </row>
    <row r="442" ht="15.75" customHeight="1">
      <c r="C442" s="5"/>
    </row>
    <row r="443" ht="15.75" customHeight="1">
      <c r="C443" s="5"/>
    </row>
    <row r="444" ht="15.75" customHeight="1">
      <c r="C444" s="5"/>
    </row>
    <row r="445" ht="15.75" customHeight="1">
      <c r="C445" s="5"/>
    </row>
    <row r="446" ht="15.75" customHeight="1">
      <c r="C446" s="5"/>
    </row>
    <row r="447" ht="15.75" customHeight="1">
      <c r="C447" s="5"/>
    </row>
    <row r="448" ht="15.75" customHeight="1">
      <c r="C448" s="5"/>
    </row>
    <row r="449" ht="15.75" customHeight="1">
      <c r="C449" s="5"/>
    </row>
    <row r="450" ht="15.75" customHeight="1">
      <c r="C450" s="5"/>
    </row>
    <row r="451" ht="15.75" customHeight="1">
      <c r="C451" s="5"/>
    </row>
    <row r="452" ht="15.75" customHeight="1">
      <c r="C452" s="5"/>
    </row>
    <row r="453" ht="15.75" customHeight="1">
      <c r="C453" s="5"/>
    </row>
    <row r="454" ht="15.75" customHeight="1">
      <c r="C454" s="5"/>
    </row>
    <row r="455" ht="15.75" customHeight="1">
      <c r="C455" s="5"/>
    </row>
    <row r="456" ht="15.75" customHeight="1">
      <c r="C456" s="5"/>
    </row>
    <row r="457" ht="15.75" customHeight="1">
      <c r="C457" s="5"/>
    </row>
    <row r="458" ht="15.75" customHeight="1">
      <c r="C458" s="5"/>
    </row>
    <row r="459" ht="15.75" customHeight="1">
      <c r="C459" s="5"/>
    </row>
    <row r="460" ht="15.75" customHeight="1">
      <c r="C460" s="5"/>
    </row>
    <row r="461" ht="15.75" customHeight="1">
      <c r="C461" s="5"/>
    </row>
    <row r="462" ht="15.75" customHeight="1">
      <c r="C462" s="5"/>
    </row>
    <row r="463" ht="15.75" customHeight="1">
      <c r="C463" s="5"/>
    </row>
    <row r="464" ht="15.75" customHeight="1">
      <c r="C464" s="5"/>
    </row>
    <row r="465" ht="15.75" customHeight="1">
      <c r="C465" s="5"/>
    </row>
    <row r="466" ht="15.75" customHeight="1">
      <c r="C466" s="5"/>
    </row>
    <row r="467" ht="15.75" customHeight="1">
      <c r="C467" s="5"/>
    </row>
    <row r="468" ht="15.75" customHeight="1">
      <c r="C468" s="5"/>
    </row>
    <row r="469" ht="15.75" customHeight="1">
      <c r="C469" s="5"/>
    </row>
    <row r="470" ht="15.75" customHeight="1">
      <c r="C470" s="5"/>
    </row>
    <row r="471" ht="15.75" customHeight="1">
      <c r="C471" s="5"/>
    </row>
    <row r="472" ht="15.75" customHeight="1">
      <c r="C472" s="5"/>
    </row>
    <row r="473" ht="15.75" customHeight="1">
      <c r="C473" s="5"/>
    </row>
    <row r="474" ht="15.75" customHeight="1">
      <c r="C474" s="5"/>
    </row>
    <row r="475" ht="15.75" customHeight="1">
      <c r="C475" s="5"/>
    </row>
    <row r="476" ht="15.75" customHeight="1">
      <c r="C476" s="5"/>
    </row>
    <row r="477" ht="15.75" customHeight="1">
      <c r="C477" s="5"/>
    </row>
    <row r="478" ht="15.75" customHeight="1">
      <c r="C478" s="5"/>
    </row>
    <row r="479" ht="15.75" customHeight="1">
      <c r="C479" s="5"/>
    </row>
    <row r="480" ht="15.75" customHeight="1">
      <c r="C480" s="5"/>
    </row>
    <row r="481" ht="15.75" customHeight="1">
      <c r="C481" s="5"/>
    </row>
    <row r="482" ht="15.75" customHeight="1">
      <c r="C482" s="5"/>
    </row>
    <row r="483" ht="15.75" customHeight="1">
      <c r="C483" s="5"/>
    </row>
    <row r="484" ht="15.75" customHeight="1">
      <c r="C484" s="5"/>
    </row>
    <row r="485" ht="15.75" customHeight="1">
      <c r="C485" s="5"/>
    </row>
    <row r="486" ht="15.75" customHeight="1">
      <c r="C486" s="5"/>
    </row>
    <row r="487" ht="15.75" customHeight="1">
      <c r="C487" s="5"/>
    </row>
    <row r="488" ht="15.75" customHeight="1">
      <c r="C488" s="5"/>
    </row>
    <row r="489" ht="15.75" customHeight="1">
      <c r="C489" s="5"/>
    </row>
    <row r="490" ht="15.75" customHeight="1">
      <c r="C490" s="5"/>
    </row>
    <row r="491" ht="15.75" customHeight="1">
      <c r="C491" s="5"/>
    </row>
    <row r="492" ht="15.75" customHeight="1">
      <c r="C492" s="5"/>
    </row>
    <row r="493" ht="15.75" customHeight="1">
      <c r="C493" s="5"/>
    </row>
    <row r="494" ht="15.75" customHeight="1">
      <c r="C494" s="5"/>
    </row>
    <row r="495" ht="15.75" customHeight="1">
      <c r="C495" s="5"/>
    </row>
    <row r="496" ht="15.75" customHeight="1">
      <c r="C496" s="5"/>
    </row>
    <row r="497" ht="15.75" customHeight="1">
      <c r="C497" s="5"/>
    </row>
    <row r="498" ht="15.75" customHeight="1">
      <c r="C498" s="5"/>
    </row>
    <row r="499" ht="15.75" customHeight="1">
      <c r="C499" s="5"/>
    </row>
    <row r="500" ht="15.75" customHeight="1">
      <c r="C500" s="5"/>
    </row>
    <row r="501" ht="15.75" customHeight="1">
      <c r="C501" s="5"/>
    </row>
    <row r="502" ht="15.75" customHeight="1">
      <c r="C502" s="5"/>
    </row>
    <row r="503" ht="15.75" customHeight="1">
      <c r="C503" s="5"/>
    </row>
    <row r="504" ht="15.75" customHeight="1">
      <c r="C504" s="5"/>
    </row>
    <row r="505" ht="15.75" customHeight="1">
      <c r="C505" s="5"/>
    </row>
    <row r="506" ht="15.75" customHeight="1">
      <c r="C506" s="5"/>
    </row>
    <row r="507" ht="15.75" customHeight="1">
      <c r="C507" s="5"/>
    </row>
    <row r="508" ht="15.75" customHeight="1">
      <c r="C508" s="5"/>
    </row>
    <row r="509" ht="15.75" customHeight="1">
      <c r="C509" s="5"/>
    </row>
    <row r="510" ht="15.75" customHeight="1">
      <c r="C510" s="5"/>
    </row>
    <row r="511" ht="15.75" customHeight="1">
      <c r="C511" s="5"/>
    </row>
    <row r="512" ht="15.75" customHeight="1">
      <c r="C512" s="5"/>
    </row>
    <row r="513" ht="15.75" customHeight="1">
      <c r="C513" s="5"/>
    </row>
    <row r="514" ht="15.75" customHeight="1">
      <c r="C514" s="5"/>
    </row>
    <row r="515" ht="15.75" customHeight="1">
      <c r="C515" s="5"/>
    </row>
    <row r="516" ht="15.75" customHeight="1">
      <c r="C516" s="5"/>
    </row>
    <row r="517" ht="15.75" customHeight="1">
      <c r="C517" s="5"/>
    </row>
    <row r="518" ht="15.75" customHeight="1">
      <c r="C518" s="5"/>
    </row>
    <row r="519" ht="15.75" customHeight="1">
      <c r="C519" s="5"/>
    </row>
    <row r="520" ht="15.75" customHeight="1">
      <c r="C520" s="5"/>
    </row>
    <row r="521" ht="15.75" customHeight="1">
      <c r="C521" s="5"/>
    </row>
    <row r="522" ht="15.75" customHeight="1">
      <c r="C522" s="5"/>
    </row>
    <row r="523" ht="15.75" customHeight="1">
      <c r="C523" s="5"/>
    </row>
    <row r="524" ht="15.75" customHeight="1">
      <c r="C524" s="5"/>
    </row>
    <row r="525" ht="15.75" customHeight="1">
      <c r="C525" s="5"/>
    </row>
    <row r="526" ht="15.75" customHeight="1">
      <c r="C526" s="5"/>
    </row>
    <row r="527" ht="15.75" customHeight="1">
      <c r="C527" s="5"/>
    </row>
    <row r="528" ht="15.75" customHeight="1">
      <c r="C528" s="5"/>
    </row>
    <row r="529" ht="15.75" customHeight="1">
      <c r="C529" s="5"/>
    </row>
    <row r="530" ht="15.75" customHeight="1">
      <c r="C530" s="5"/>
    </row>
    <row r="531" ht="15.75" customHeight="1">
      <c r="C531" s="5"/>
    </row>
    <row r="532" ht="15.75" customHeight="1">
      <c r="C532" s="5"/>
    </row>
    <row r="533" ht="15.75" customHeight="1">
      <c r="C533" s="5"/>
    </row>
    <row r="534" ht="15.75" customHeight="1">
      <c r="C534" s="5"/>
    </row>
    <row r="535" ht="15.75" customHeight="1">
      <c r="C535" s="5"/>
    </row>
    <row r="536" ht="15.75" customHeight="1">
      <c r="C536" s="5"/>
    </row>
    <row r="537" ht="15.75" customHeight="1">
      <c r="C537" s="5"/>
    </row>
    <row r="538" ht="15.75" customHeight="1">
      <c r="C538" s="5"/>
    </row>
    <row r="539" ht="15.75" customHeight="1">
      <c r="C539" s="5"/>
    </row>
    <row r="540" ht="15.75" customHeight="1">
      <c r="C540" s="5"/>
    </row>
    <row r="541" ht="15.75" customHeight="1">
      <c r="C541" s="5"/>
    </row>
    <row r="542" ht="15.75" customHeight="1">
      <c r="C542" s="5"/>
    </row>
    <row r="543" ht="15.75" customHeight="1">
      <c r="C543" s="5"/>
    </row>
    <row r="544" ht="15.75" customHeight="1">
      <c r="C544" s="5"/>
    </row>
    <row r="545" ht="15.75" customHeight="1">
      <c r="C545" s="5"/>
    </row>
    <row r="546" ht="15.75" customHeight="1">
      <c r="C546" s="5"/>
    </row>
    <row r="547" ht="15.75" customHeight="1">
      <c r="C547" s="5"/>
    </row>
    <row r="548" ht="15.75" customHeight="1">
      <c r="C548" s="5"/>
    </row>
    <row r="549" ht="15.75" customHeight="1">
      <c r="C549" s="5"/>
    </row>
    <row r="550" ht="15.75" customHeight="1">
      <c r="C550" s="5"/>
    </row>
    <row r="551" ht="15.75" customHeight="1">
      <c r="C551" s="5"/>
    </row>
    <row r="552" ht="15.75" customHeight="1">
      <c r="C552" s="5"/>
    </row>
    <row r="553" ht="15.75" customHeight="1">
      <c r="C553" s="5"/>
    </row>
    <row r="554" ht="15.75" customHeight="1">
      <c r="C554" s="5"/>
    </row>
    <row r="555" ht="15.75" customHeight="1">
      <c r="C555" s="5"/>
    </row>
    <row r="556" ht="15.75" customHeight="1">
      <c r="C556" s="5"/>
    </row>
    <row r="557" ht="15.75" customHeight="1">
      <c r="C557" s="5"/>
    </row>
    <row r="558" ht="15.75" customHeight="1">
      <c r="C558" s="5"/>
    </row>
    <row r="559" ht="15.75" customHeight="1">
      <c r="C559" s="5"/>
    </row>
    <row r="560" ht="15.75" customHeight="1">
      <c r="C560" s="5"/>
    </row>
    <row r="561" ht="15.75" customHeight="1">
      <c r="C561" s="5"/>
    </row>
    <row r="562" ht="15.75" customHeight="1">
      <c r="C562" s="5"/>
    </row>
    <row r="563" ht="15.75" customHeight="1">
      <c r="C563" s="5"/>
    </row>
    <row r="564" ht="15.75" customHeight="1">
      <c r="C564" s="5"/>
    </row>
    <row r="565" ht="15.75" customHeight="1">
      <c r="C565" s="5"/>
    </row>
    <row r="566" ht="15.75" customHeight="1">
      <c r="C566" s="5"/>
    </row>
    <row r="567" ht="15.75" customHeight="1">
      <c r="C567" s="5"/>
    </row>
    <row r="568" ht="15.75" customHeight="1">
      <c r="C568" s="5"/>
    </row>
    <row r="569" ht="15.75" customHeight="1">
      <c r="C569" s="5"/>
    </row>
    <row r="570" ht="15.75" customHeight="1">
      <c r="C570" s="5"/>
    </row>
    <row r="571" ht="15.75" customHeight="1">
      <c r="C571" s="5"/>
    </row>
    <row r="572" ht="15.75" customHeight="1">
      <c r="C572" s="5"/>
    </row>
    <row r="573" ht="15.75" customHeight="1">
      <c r="C573" s="5"/>
    </row>
    <row r="574" ht="15.75" customHeight="1">
      <c r="C574" s="5"/>
    </row>
    <row r="575" ht="15.75" customHeight="1">
      <c r="C575" s="5"/>
    </row>
    <row r="576" ht="15.75" customHeight="1">
      <c r="C576" s="5"/>
    </row>
    <row r="577" ht="15.75" customHeight="1">
      <c r="C577" s="5"/>
    </row>
    <row r="578" ht="15.75" customHeight="1">
      <c r="C578" s="5"/>
    </row>
    <row r="579" ht="15.75" customHeight="1">
      <c r="C579" s="5"/>
    </row>
    <row r="580" ht="15.75" customHeight="1">
      <c r="C580" s="5"/>
    </row>
    <row r="581" ht="15.75" customHeight="1">
      <c r="C581" s="5"/>
    </row>
    <row r="582" ht="15.75" customHeight="1">
      <c r="C582" s="5"/>
    </row>
    <row r="583" ht="15.75" customHeight="1">
      <c r="C583" s="5"/>
    </row>
    <row r="584" ht="15.75" customHeight="1">
      <c r="C584" s="5"/>
    </row>
    <row r="585" ht="15.75" customHeight="1">
      <c r="C585" s="5"/>
    </row>
    <row r="586" ht="15.75" customHeight="1">
      <c r="C586" s="5"/>
    </row>
    <row r="587" ht="15.75" customHeight="1">
      <c r="C587" s="5"/>
    </row>
    <row r="588" ht="15.75" customHeight="1">
      <c r="C588" s="5"/>
    </row>
    <row r="589" ht="15.75" customHeight="1">
      <c r="C589" s="5"/>
    </row>
    <row r="590" ht="15.75" customHeight="1">
      <c r="C590" s="5"/>
    </row>
    <row r="591" ht="15.75" customHeight="1">
      <c r="C591" s="5"/>
    </row>
    <row r="592" ht="15.75" customHeight="1">
      <c r="C592" s="5"/>
    </row>
    <row r="593" ht="15.75" customHeight="1">
      <c r="C593" s="5"/>
    </row>
    <row r="594" ht="15.75" customHeight="1">
      <c r="C594" s="5"/>
    </row>
    <row r="595" ht="15.75" customHeight="1">
      <c r="C595" s="5"/>
    </row>
    <row r="596" ht="15.75" customHeight="1">
      <c r="C596" s="5"/>
    </row>
    <row r="597" ht="15.75" customHeight="1">
      <c r="C597" s="5"/>
    </row>
    <row r="598" ht="15.75" customHeight="1">
      <c r="C598" s="5"/>
    </row>
    <row r="599" ht="15.75" customHeight="1">
      <c r="C599" s="5"/>
    </row>
    <row r="600" ht="15.75" customHeight="1">
      <c r="C600" s="5"/>
    </row>
    <row r="601" ht="15.75" customHeight="1">
      <c r="C601" s="5"/>
    </row>
    <row r="602" ht="15.75" customHeight="1">
      <c r="C602" s="5"/>
    </row>
    <row r="603" ht="15.75" customHeight="1">
      <c r="C603" s="5"/>
    </row>
    <row r="604" ht="15.75" customHeight="1">
      <c r="C604" s="5"/>
    </row>
    <row r="605" ht="15.75" customHeight="1">
      <c r="C605" s="5"/>
    </row>
    <row r="606" ht="15.75" customHeight="1">
      <c r="C606" s="5"/>
    </row>
    <row r="607" ht="15.75" customHeight="1">
      <c r="C607" s="5"/>
    </row>
    <row r="608" ht="15.75" customHeight="1">
      <c r="C608" s="5"/>
    </row>
    <row r="609" ht="15.75" customHeight="1">
      <c r="C609" s="5"/>
    </row>
    <row r="610" ht="15.75" customHeight="1">
      <c r="C610" s="5"/>
    </row>
    <row r="611" ht="15.75" customHeight="1">
      <c r="C611" s="5"/>
    </row>
    <row r="612" ht="15.75" customHeight="1">
      <c r="C612" s="5"/>
    </row>
    <row r="613" ht="15.75" customHeight="1">
      <c r="C613" s="5"/>
    </row>
    <row r="614" ht="15.75" customHeight="1">
      <c r="C614" s="5"/>
    </row>
    <row r="615" ht="15.75" customHeight="1">
      <c r="C615" s="5"/>
    </row>
    <row r="616" ht="15.75" customHeight="1">
      <c r="C616" s="5"/>
    </row>
    <row r="617" ht="15.75" customHeight="1">
      <c r="C617" s="5"/>
    </row>
    <row r="618" ht="15.75" customHeight="1">
      <c r="C618" s="5"/>
    </row>
    <row r="619" ht="15.75" customHeight="1">
      <c r="C619" s="5"/>
    </row>
    <row r="620" ht="15.75" customHeight="1">
      <c r="C620" s="5"/>
    </row>
    <row r="621" ht="15.75" customHeight="1">
      <c r="C621" s="5"/>
    </row>
    <row r="622" ht="15.75" customHeight="1">
      <c r="C622" s="5"/>
    </row>
    <row r="623" ht="15.75" customHeight="1">
      <c r="C623" s="5"/>
    </row>
    <row r="624" ht="15.75" customHeight="1">
      <c r="C624" s="5"/>
    </row>
    <row r="625" ht="15.75" customHeight="1">
      <c r="C625" s="5"/>
    </row>
    <row r="626" ht="15.75" customHeight="1">
      <c r="C626" s="5"/>
    </row>
    <row r="627" ht="15.75" customHeight="1">
      <c r="C627" s="5"/>
    </row>
    <row r="628" ht="15.75" customHeight="1">
      <c r="C628" s="5"/>
    </row>
    <row r="629" ht="15.75" customHeight="1">
      <c r="C629" s="5"/>
    </row>
    <row r="630" ht="15.75" customHeight="1">
      <c r="C630" s="5"/>
    </row>
    <row r="631" ht="15.75" customHeight="1">
      <c r="C631" s="5"/>
    </row>
    <row r="632" ht="15.75" customHeight="1">
      <c r="C632" s="5"/>
    </row>
    <row r="633" ht="15.75" customHeight="1">
      <c r="C633" s="5"/>
    </row>
    <row r="634" ht="15.75" customHeight="1">
      <c r="C634" s="5"/>
    </row>
    <row r="635" ht="15.75" customHeight="1">
      <c r="C635" s="5"/>
    </row>
    <row r="636" ht="15.75" customHeight="1">
      <c r="C636" s="5"/>
    </row>
    <row r="637" ht="15.75" customHeight="1">
      <c r="C637" s="5"/>
    </row>
    <row r="638" ht="15.75" customHeight="1">
      <c r="C638" s="5"/>
    </row>
    <row r="639" ht="15.75" customHeight="1">
      <c r="C639" s="5"/>
    </row>
    <row r="640" ht="15.75" customHeight="1">
      <c r="C640" s="5"/>
    </row>
    <row r="641" ht="15.75" customHeight="1">
      <c r="C641" s="5"/>
    </row>
    <row r="642" ht="15.75" customHeight="1">
      <c r="C642" s="5"/>
    </row>
    <row r="643" ht="15.75" customHeight="1">
      <c r="C643" s="5"/>
    </row>
    <row r="644" ht="15.75" customHeight="1">
      <c r="C644" s="5"/>
    </row>
    <row r="645" ht="15.75" customHeight="1">
      <c r="C645" s="5"/>
    </row>
    <row r="646" ht="15.75" customHeight="1">
      <c r="C646" s="5"/>
    </row>
    <row r="647" ht="15.75" customHeight="1">
      <c r="C647" s="5"/>
    </row>
    <row r="648" ht="15.75" customHeight="1">
      <c r="C648" s="5"/>
    </row>
    <row r="649" ht="15.75" customHeight="1">
      <c r="C649" s="5"/>
    </row>
    <row r="650" ht="15.75" customHeight="1">
      <c r="C650" s="5"/>
    </row>
    <row r="651" ht="15.75" customHeight="1">
      <c r="C651" s="5"/>
    </row>
    <row r="652" ht="15.75" customHeight="1">
      <c r="C652" s="5"/>
    </row>
    <row r="653" ht="15.75" customHeight="1">
      <c r="C653" s="5"/>
    </row>
    <row r="654" ht="15.75" customHeight="1">
      <c r="C654" s="5"/>
    </row>
    <row r="655" ht="15.75" customHeight="1">
      <c r="C655" s="5"/>
    </row>
    <row r="656" ht="15.75" customHeight="1">
      <c r="C656" s="5"/>
    </row>
    <row r="657" ht="15.75" customHeight="1">
      <c r="C657" s="5"/>
    </row>
    <row r="658" ht="15.75" customHeight="1">
      <c r="C658" s="5"/>
    </row>
    <row r="659" ht="15.75" customHeight="1">
      <c r="C659" s="5"/>
    </row>
    <row r="660" ht="15.75" customHeight="1">
      <c r="C660" s="5"/>
    </row>
    <row r="661" ht="15.75" customHeight="1">
      <c r="C661" s="5"/>
    </row>
    <row r="662" ht="15.75" customHeight="1">
      <c r="C662" s="5"/>
    </row>
    <row r="663" ht="15.75" customHeight="1">
      <c r="C663" s="5"/>
    </row>
    <row r="664" ht="15.75" customHeight="1">
      <c r="C664" s="5"/>
    </row>
    <row r="665" ht="15.75" customHeight="1">
      <c r="C665" s="5"/>
    </row>
    <row r="666" ht="15.75" customHeight="1">
      <c r="C666" s="5"/>
    </row>
    <row r="667" ht="15.75" customHeight="1">
      <c r="C667" s="5"/>
    </row>
    <row r="668" ht="15.75" customHeight="1">
      <c r="C668" s="5"/>
    </row>
    <row r="669" ht="15.75" customHeight="1">
      <c r="C669" s="5"/>
    </row>
    <row r="670" ht="15.75" customHeight="1">
      <c r="C670" s="5"/>
    </row>
    <row r="671" ht="15.75" customHeight="1">
      <c r="C671" s="5"/>
    </row>
    <row r="672" ht="15.75" customHeight="1">
      <c r="C672" s="5"/>
    </row>
    <row r="673" ht="15.75" customHeight="1">
      <c r="C673" s="5"/>
    </row>
    <row r="674" ht="15.75" customHeight="1">
      <c r="C674" s="5"/>
    </row>
    <row r="675" ht="15.75" customHeight="1">
      <c r="C675" s="5"/>
    </row>
    <row r="676" ht="15.75" customHeight="1">
      <c r="C676" s="5"/>
    </row>
    <row r="677" ht="15.75" customHeight="1">
      <c r="C677" s="5"/>
    </row>
    <row r="678" ht="15.75" customHeight="1">
      <c r="C678" s="5"/>
    </row>
    <row r="679" ht="15.75" customHeight="1">
      <c r="C679" s="5"/>
    </row>
    <row r="680" ht="15.75" customHeight="1">
      <c r="C680" s="5"/>
    </row>
    <row r="681" ht="15.75" customHeight="1">
      <c r="C681" s="5"/>
    </row>
    <row r="682" ht="15.75" customHeight="1">
      <c r="C682" s="5"/>
    </row>
    <row r="683" ht="15.75" customHeight="1">
      <c r="C683" s="5"/>
    </row>
    <row r="684" ht="15.75" customHeight="1">
      <c r="C684" s="5"/>
    </row>
    <row r="685" ht="15.75" customHeight="1">
      <c r="C685" s="5"/>
    </row>
    <row r="686" ht="15.75" customHeight="1">
      <c r="C686" s="5"/>
    </row>
    <row r="687" ht="15.75" customHeight="1">
      <c r="C687" s="5"/>
    </row>
    <row r="688" ht="15.75" customHeight="1">
      <c r="C688" s="5"/>
    </row>
    <row r="689" ht="15.75" customHeight="1">
      <c r="C689" s="5"/>
    </row>
    <row r="690" ht="15.75" customHeight="1">
      <c r="C690" s="5"/>
    </row>
    <row r="691" ht="15.75" customHeight="1">
      <c r="C691" s="5"/>
    </row>
    <row r="692" ht="15.75" customHeight="1">
      <c r="C692" s="5"/>
    </row>
    <row r="693" ht="15.75" customHeight="1">
      <c r="C693" s="5"/>
    </row>
    <row r="694" ht="15.75" customHeight="1">
      <c r="C694" s="5"/>
    </row>
    <row r="695" ht="15.75" customHeight="1">
      <c r="C695" s="5"/>
    </row>
    <row r="696" ht="15.75" customHeight="1">
      <c r="C696" s="5"/>
    </row>
    <row r="697" ht="15.75" customHeight="1">
      <c r="C697" s="5"/>
    </row>
    <row r="698" ht="15.75" customHeight="1">
      <c r="C698" s="5"/>
    </row>
    <row r="699" ht="15.75" customHeight="1">
      <c r="C699" s="5"/>
    </row>
    <row r="700" ht="15.75" customHeight="1">
      <c r="C700" s="5"/>
    </row>
    <row r="701" ht="15.75" customHeight="1">
      <c r="C701" s="5"/>
    </row>
    <row r="702" ht="15.75" customHeight="1">
      <c r="C702" s="5"/>
    </row>
    <row r="703" ht="15.75" customHeight="1">
      <c r="C703" s="5"/>
    </row>
    <row r="704" ht="15.75" customHeight="1">
      <c r="C704" s="5"/>
    </row>
    <row r="705" ht="15.75" customHeight="1">
      <c r="C705" s="5"/>
    </row>
    <row r="706" ht="15.75" customHeight="1">
      <c r="C706" s="5"/>
    </row>
    <row r="707" ht="15.75" customHeight="1">
      <c r="C707" s="5"/>
    </row>
    <row r="708" ht="15.75" customHeight="1">
      <c r="C708" s="5"/>
    </row>
    <row r="709" ht="15.75" customHeight="1">
      <c r="C709" s="5"/>
    </row>
    <row r="710" ht="15.75" customHeight="1">
      <c r="C710" s="5"/>
    </row>
    <row r="711" ht="15.75" customHeight="1">
      <c r="C711" s="5"/>
    </row>
    <row r="712" ht="15.75" customHeight="1">
      <c r="C712" s="5"/>
    </row>
    <row r="713" ht="15.75" customHeight="1">
      <c r="C713" s="5"/>
    </row>
    <row r="714" ht="15.75" customHeight="1">
      <c r="C714" s="5"/>
    </row>
    <row r="715" ht="15.75" customHeight="1">
      <c r="C715" s="5"/>
    </row>
    <row r="716" ht="15.75" customHeight="1">
      <c r="C716" s="5"/>
    </row>
    <row r="717" ht="15.75" customHeight="1">
      <c r="C717" s="5"/>
    </row>
    <row r="718" ht="15.75" customHeight="1">
      <c r="C718" s="5"/>
    </row>
    <row r="719" ht="15.75" customHeight="1">
      <c r="C719" s="5"/>
    </row>
    <row r="720" ht="15.75" customHeight="1">
      <c r="C720" s="5"/>
    </row>
    <row r="721" ht="15.75" customHeight="1">
      <c r="C721" s="5"/>
    </row>
    <row r="722" ht="15.75" customHeight="1">
      <c r="C722" s="5"/>
    </row>
    <row r="723" ht="15.75" customHeight="1">
      <c r="C723" s="5"/>
    </row>
    <row r="724" ht="15.75" customHeight="1">
      <c r="C724" s="5"/>
    </row>
    <row r="725" ht="15.75" customHeight="1">
      <c r="C725" s="5"/>
    </row>
    <row r="726" ht="15.75" customHeight="1">
      <c r="C726" s="5"/>
    </row>
    <row r="727" ht="15.75" customHeight="1">
      <c r="C727" s="5"/>
    </row>
    <row r="728" ht="15.75" customHeight="1">
      <c r="C728" s="5"/>
    </row>
    <row r="729" ht="15.75" customHeight="1">
      <c r="C729" s="5"/>
    </row>
    <row r="730" ht="15.75" customHeight="1">
      <c r="C730" s="5"/>
    </row>
    <row r="731" ht="15.75" customHeight="1">
      <c r="C731" s="5"/>
    </row>
    <row r="732" ht="15.75" customHeight="1">
      <c r="C732" s="5"/>
    </row>
    <row r="733" ht="15.75" customHeight="1">
      <c r="C733" s="5"/>
    </row>
    <row r="734" ht="15.75" customHeight="1">
      <c r="C734" s="5"/>
    </row>
    <row r="735" ht="15.75" customHeight="1">
      <c r="C735" s="5"/>
    </row>
    <row r="736" ht="15.75" customHeight="1">
      <c r="C736" s="5"/>
    </row>
    <row r="737" ht="15.75" customHeight="1">
      <c r="C737" s="5"/>
    </row>
    <row r="738" ht="15.75" customHeight="1">
      <c r="C738" s="5"/>
    </row>
    <row r="739" ht="15.75" customHeight="1">
      <c r="C739" s="5"/>
    </row>
    <row r="740" ht="15.75" customHeight="1">
      <c r="C740" s="5"/>
    </row>
    <row r="741" ht="15.75" customHeight="1">
      <c r="C741" s="5"/>
    </row>
    <row r="742" ht="15.75" customHeight="1">
      <c r="C742" s="5"/>
    </row>
    <row r="743" ht="15.75" customHeight="1">
      <c r="C743" s="5"/>
    </row>
    <row r="744" ht="15.75" customHeight="1">
      <c r="C744" s="5"/>
    </row>
    <row r="745" ht="15.75" customHeight="1">
      <c r="C745" s="5"/>
    </row>
    <row r="746" ht="15.75" customHeight="1">
      <c r="C746" s="5"/>
    </row>
    <row r="747" ht="15.75" customHeight="1">
      <c r="C747" s="5"/>
    </row>
    <row r="748" ht="15.75" customHeight="1">
      <c r="C748" s="5"/>
    </row>
    <row r="749" ht="15.75" customHeight="1">
      <c r="C749" s="5"/>
    </row>
    <row r="750" ht="15.75" customHeight="1">
      <c r="C750" s="5"/>
    </row>
    <row r="751" ht="15.75" customHeight="1">
      <c r="C751" s="5"/>
    </row>
    <row r="752" ht="15.75" customHeight="1">
      <c r="C752" s="5"/>
    </row>
    <row r="753" ht="15.75" customHeight="1">
      <c r="C753" s="5"/>
    </row>
    <row r="754" ht="15.75" customHeight="1">
      <c r="C754" s="5"/>
    </row>
    <row r="755" ht="15.75" customHeight="1">
      <c r="C755" s="5"/>
    </row>
    <row r="756" ht="15.75" customHeight="1">
      <c r="C756" s="5"/>
    </row>
    <row r="757" ht="15.75" customHeight="1">
      <c r="C757" s="5"/>
    </row>
    <row r="758" ht="15.75" customHeight="1">
      <c r="C758" s="5"/>
    </row>
    <row r="759" ht="15.75" customHeight="1">
      <c r="C759" s="5"/>
    </row>
    <row r="760" ht="15.75" customHeight="1">
      <c r="C760" s="5"/>
    </row>
    <row r="761" ht="15.75" customHeight="1">
      <c r="C761" s="5"/>
    </row>
    <row r="762" ht="15.75" customHeight="1">
      <c r="C762" s="5"/>
    </row>
    <row r="763" ht="15.75" customHeight="1">
      <c r="C763" s="5"/>
    </row>
    <row r="764" ht="15.75" customHeight="1">
      <c r="C764" s="5"/>
    </row>
    <row r="765" ht="15.75" customHeight="1">
      <c r="C765" s="5"/>
    </row>
    <row r="766" ht="15.75" customHeight="1">
      <c r="C766" s="5"/>
    </row>
    <row r="767" ht="15.75" customHeight="1">
      <c r="C767" s="5"/>
    </row>
    <row r="768" ht="15.75" customHeight="1">
      <c r="C768" s="5"/>
    </row>
    <row r="769" ht="15.75" customHeight="1">
      <c r="C769" s="5"/>
    </row>
    <row r="770" ht="15.75" customHeight="1">
      <c r="C770" s="5"/>
    </row>
    <row r="771" ht="15.75" customHeight="1">
      <c r="C771" s="5"/>
    </row>
    <row r="772" ht="15.75" customHeight="1">
      <c r="C772" s="5"/>
    </row>
    <row r="773" ht="15.75" customHeight="1">
      <c r="C773" s="5"/>
    </row>
    <row r="774" ht="15.75" customHeight="1">
      <c r="C774" s="5"/>
    </row>
    <row r="775" ht="15.75" customHeight="1">
      <c r="C775" s="5"/>
    </row>
    <row r="776" ht="15.75" customHeight="1">
      <c r="C776" s="5"/>
    </row>
    <row r="777" ht="15.75" customHeight="1">
      <c r="C777" s="5"/>
    </row>
    <row r="778" ht="15.75" customHeight="1">
      <c r="C778" s="5"/>
    </row>
    <row r="779" ht="15.75" customHeight="1">
      <c r="C779" s="5"/>
    </row>
    <row r="780" ht="15.75" customHeight="1">
      <c r="C780" s="5"/>
    </row>
    <row r="781" ht="15.75" customHeight="1">
      <c r="C781" s="5"/>
    </row>
    <row r="782" ht="15.75" customHeight="1">
      <c r="C782" s="5"/>
    </row>
    <row r="783" ht="15.75" customHeight="1">
      <c r="C783" s="5"/>
    </row>
    <row r="784" ht="15.75" customHeight="1">
      <c r="C784" s="5"/>
    </row>
    <row r="785" ht="15.75" customHeight="1">
      <c r="C785" s="5"/>
    </row>
    <row r="786" ht="15.75" customHeight="1">
      <c r="C786" s="5"/>
    </row>
    <row r="787" ht="15.75" customHeight="1">
      <c r="C787" s="5"/>
    </row>
    <row r="788" ht="15.75" customHeight="1">
      <c r="C788" s="5"/>
    </row>
    <row r="789" ht="15.75" customHeight="1">
      <c r="C789" s="5"/>
    </row>
    <row r="790" ht="15.75" customHeight="1">
      <c r="C790" s="5"/>
    </row>
    <row r="791" ht="15.75" customHeight="1">
      <c r="C791" s="5"/>
    </row>
    <row r="792" ht="15.75" customHeight="1">
      <c r="C792" s="5"/>
    </row>
    <row r="793" ht="15.75" customHeight="1">
      <c r="C793" s="5"/>
    </row>
    <row r="794" ht="15.75" customHeight="1">
      <c r="C794" s="5"/>
    </row>
    <row r="795" ht="15.75" customHeight="1">
      <c r="C795" s="5"/>
    </row>
    <row r="796" ht="15.75" customHeight="1">
      <c r="C796" s="5"/>
    </row>
    <row r="797" ht="15.75" customHeight="1">
      <c r="C797" s="5"/>
    </row>
    <row r="798" ht="15.75" customHeight="1">
      <c r="C798" s="5"/>
    </row>
    <row r="799" ht="15.75" customHeight="1">
      <c r="C799" s="5"/>
    </row>
    <row r="800" ht="15.75" customHeight="1">
      <c r="C800" s="5"/>
    </row>
    <row r="801" ht="15.75" customHeight="1">
      <c r="C801" s="5"/>
    </row>
    <row r="802" ht="15.75" customHeight="1">
      <c r="C802" s="5"/>
    </row>
    <row r="803" ht="15.75" customHeight="1">
      <c r="C803" s="5"/>
    </row>
    <row r="804" ht="15.75" customHeight="1">
      <c r="C804" s="5"/>
    </row>
    <row r="805" ht="15.75" customHeight="1">
      <c r="C805" s="5"/>
    </row>
    <row r="806" ht="15.75" customHeight="1">
      <c r="C806" s="5"/>
    </row>
    <row r="807" ht="15.75" customHeight="1">
      <c r="C807" s="5"/>
    </row>
    <row r="808" ht="15.75" customHeight="1">
      <c r="C808" s="5"/>
    </row>
    <row r="809" ht="15.75" customHeight="1">
      <c r="C809" s="5"/>
    </row>
    <row r="810" ht="15.75" customHeight="1">
      <c r="C810" s="5"/>
    </row>
    <row r="811" ht="15.75" customHeight="1">
      <c r="C811" s="5"/>
    </row>
    <row r="812" ht="15.75" customHeight="1">
      <c r="C812" s="5"/>
    </row>
    <row r="813" ht="15.75" customHeight="1">
      <c r="C813" s="5"/>
    </row>
    <row r="814" ht="15.75" customHeight="1">
      <c r="C814" s="5"/>
    </row>
    <row r="815" ht="15.75" customHeight="1">
      <c r="C815" s="5"/>
    </row>
    <row r="816" ht="15.75" customHeight="1">
      <c r="C816" s="5"/>
    </row>
    <row r="817" ht="15.75" customHeight="1">
      <c r="C817" s="5"/>
    </row>
    <row r="818" ht="15.75" customHeight="1">
      <c r="C818" s="5"/>
    </row>
    <row r="819" ht="15.75" customHeight="1">
      <c r="C819" s="5"/>
    </row>
    <row r="820" ht="15.75" customHeight="1">
      <c r="C820" s="5"/>
    </row>
    <row r="821" ht="15.75" customHeight="1">
      <c r="C821" s="5"/>
    </row>
    <row r="822" ht="15.75" customHeight="1">
      <c r="C822" s="5"/>
    </row>
    <row r="823" ht="15.75" customHeight="1">
      <c r="C823" s="5"/>
    </row>
    <row r="824" ht="15.75" customHeight="1">
      <c r="C824" s="5"/>
    </row>
    <row r="825" ht="15.75" customHeight="1">
      <c r="C825" s="5"/>
    </row>
    <row r="826" ht="15.75" customHeight="1">
      <c r="C826" s="5"/>
    </row>
    <row r="827" ht="15.75" customHeight="1">
      <c r="C827" s="5"/>
    </row>
    <row r="828" ht="15.75" customHeight="1">
      <c r="C828" s="5"/>
    </row>
    <row r="829" ht="15.75" customHeight="1">
      <c r="C829" s="5"/>
    </row>
    <row r="830" ht="15.75" customHeight="1">
      <c r="C830" s="5"/>
    </row>
    <row r="831" ht="15.75" customHeight="1">
      <c r="C831" s="5"/>
    </row>
    <row r="832" ht="15.75" customHeight="1">
      <c r="C832" s="5"/>
    </row>
    <row r="833" ht="15.75" customHeight="1">
      <c r="C833" s="5"/>
    </row>
    <row r="834" ht="15.75" customHeight="1">
      <c r="C834" s="5"/>
    </row>
    <row r="835" ht="15.75" customHeight="1">
      <c r="C835" s="5"/>
    </row>
    <row r="836" ht="15.75" customHeight="1">
      <c r="C836" s="5"/>
    </row>
    <row r="837" ht="15.75" customHeight="1">
      <c r="C837" s="5"/>
    </row>
    <row r="838" ht="15.75" customHeight="1">
      <c r="C838" s="5"/>
    </row>
    <row r="839" ht="15.75" customHeight="1">
      <c r="C839" s="5"/>
    </row>
    <row r="840" ht="15.75" customHeight="1">
      <c r="C840" s="5"/>
    </row>
    <row r="841" ht="15.75" customHeight="1">
      <c r="C841" s="5"/>
    </row>
    <row r="842" ht="15.75" customHeight="1">
      <c r="C842" s="5"/>
    </row>
    <row r="843" ht="15.75" customHeight="1">
      <c r="C843" s="5"/>
    </row>
    <row r="844" ht="15.75" customHeight="1">
      <c r="C844" s="5"/>
    </row>
    <row r="845" ht="15.75" customHeight="1">
      <c r="C845" s="5"/>
    </row>
    <row r="846" ht="15.75" customHeight="1">
      <c r="C846" s="5"/>
    </row>
    <row r="847" ht="15.75" customHeight="1">
      <c r="C847" s="5"/>
    </row>
    <row r="848" ht="15.75" customHeight="1">
      <c r="C848" s="5"/>
    </row>
    <row r="849" ht="15.75" customHeight="1">
      <c r="C849" s="5"/>
    </row>
    <row r="850" ht="15.75" customHeight="1">
      <c r="C850" s="5"/>
    </row>
    <row r="851" ht="15.75" customHeight="1">
      <c r="C851" s="5"/>
    </row>
    <row r="852" ht="15.75" customHeight="1">
      <c r="C852" s="5"/>
    </row>
    <row r="853" ht="15.75" customHeight="1">
      <c r="C853" s="5"/>
    </row>
    <row r="854" ht="15.75" customHeight="1">
      <c r="C854" s="5"/>
    </row>
    <row r="855" ht="15.75" customHeight="1">
      <c r="C855" s="5"/>
    </row>
    <row r="856" ht="15.75" customHeight="1">
      <c r="C856" s="5"/>
    </row>
    <row r="857" ht="15.75" customHeight="1">
      <c r="C857" s="5"/>
    </row>
    <row r="858" ht="15.75" customHeight="1">
      <c r="C858" s="5"/>
    </row>
    <row r="859" ht="15.75" customHeight="1">
      <c r="C859" s="5"/>
    </row>
    <row r="860" ht="15.75" customHeight="1">
      <c r="C860" s="5"/>
    </row>
    <row r="861" ht="15.75" customHeight="1">
      <c r="C861" s="5"/>
    </row>
    <row r="862" ht="15.75" customHeight="1">
      <c r="C862" s="5"/>
    </row>
    <row r="863" ht="15.75" customHeight="1">
      <c r="C863" s="5"/>
    </row>
    <row r="864" ht="15.75" customHeight="1">
      <c r="C864" s="5"/>
    </row>
    <row r="865" ht="15.75" customHeight="1">
      <c r="C865" s="5"/>
    </row>
    <row r="866" ht="15.75" customHeight="1">
      <c r="C866" s="5"/>
    </row>
    <row r="867" ht="15.75" customHeight="1">
      <c r="C867" s="5"/>
    </row>
    <row r="868" ht="15.75" customHeight="1">
      <c r="C868" s="5"/>
    </row>
    <row r="869" ht="15.75" customHeight="1">
      <c r="C869" s="5"/>
    </row>
    <row r="870" ht="15.75" customHeight="1">
      <c r="C870" s="5"/>
    </row>
    <row r="871" ht="15.75" customHeight="1">
      <c r="C871" s="5"/>
    </row>
    <row r="872" ht="15.75" customHeight="1">
      <c r="C872" s="5"/>
    </row>
    <row r="873" ht="15.75" customHeight="1">
      <c r="C873" s="5"/>
    </row>
    <row r="874" ht="15.75" customHeight="1">
      <c r="C874" s="5"/>
    </row>
    <row r="875" ht="15.75" customHeight="1">
      <c r="C875" s="5"/>
    </row>
    <row r="876" ht="15.75" customHeight="1">
      <c r="C876" s="5"/>
    </row>
    <row r="877" ht="15.75" customHeight="1">
      <c r="C877" s="5"/>
    </row>
    <row r="878" ht="15.75" customHeight="1">
      <c r="C878" s="5"/>
    </row>
    <row r="879" ht="15.75" customHeight="1">
      <c r="C879" s="5"/>
    </row>
    <row r="880" ht="15.75" customHeight="1">
      <c r="C880" s="5"/>
    </row>
    <row r="881" ht="15.75" customHeight="1">
      <c r="C881" s="5"/>
    </row>
    <row r="882" ht="15.75" customHeight="1">
      <c r="C882" s="5"/>
    </row>
    <row r="883" ht="15.75" customHeight="1">
      <c r="C883" s="5"/>
    </row>
    <row r="884" ht="15.75" customHeight="1">
      <c r="C884" s="5"/>
    </row>
    <row r="885" ht="15.75" customHeight="1">
      <c r="C885" s="5"/>
    </row>
    <row r="886" ht="15.75" customHeight="1">
      <c r="C886" s="5"/>
    </row>
    <row r="887" ht="15.75" customHeight="1">
      <c r="C887" s="5"/>
    </row>
    <row r="888" ht="15.75" customHeight="1">
      <c r="C888" s="5"/>
    </row>
    <row r="889" ht="15.75" customHeight="1">
      <c r="C889" s="5"/>
    </row>
    <row r="890" ht="15.75" customHeight="1">
      <c r="C890" s="5"/>
    </row>
    <row r="891" ht="15.75" customHeight="1">
      <c r="C891" s="5"/>
    </row>
    <row r="892" ht="15.75" customHeight="1">
      <c r="C892" s="5"/>
    </row>
    <row r="893" ht="15.75" customHeight="1">
      <c r="C893" s="5"/>
    </row>
    <row r="894" ht="15.75" customHeight="1">
      <c r="C894" s="5"/>
    </row>
    <row r="895" ht="15.75" customHeight="1">
      <c r="C895" s="5"/>
    </row>
    <row r="896" ht="15.75" customHeight="1">
      <c r="C896" s="5"/>
    </row>
    <row r="897" ht="15.75" customHeight="1">
      <c r="C897" s="5"/>
    </row>
    <row r="898" ht="15.75" customHeight="1">
      <c r="C898" s="5"/>
    </row>
    <row r="899" ht="15.75" customHeight="1">
      <c r="C899" s="5"/>
    </row>
    <row r="900" ht="15.75" customHeight="1">
      <c r="C900" s="5"/>
    </row>
    <row r="901" ht="15.75" customHeight="1">
      <c r="C901" s="5"/>
    </row>
    <row r="902" ht="15.75" customHeight="1">
      <c r="C902" s="5"/>
    </row>
    <row r="903" ht="15.75" customHeight="1">
      <c r="C903" s="5"/>
    </row>
    <row r="904" ht="15.75" customHeight="1">
      <c r="C904" s="5"/>
    </row>
    <row r="905" ht="15.75" customHeight="1">
      <c r="C905" s="5"/>
    </row>
    <row r="906" ht="15.75" customHeight="1">
      <c r="C906" s="5"/>
    </row>
    <row r="907" ht="15.75" customHeight="1">
      <c r="C907" s="5"/>
    </row>
    <row r="908" ht="15.75" customHeight="1">
      <c r="C908" s="5"/>
    </row>
    <row r="909" ht="15.75" customHeight="1">
      <c r="C909" s="5"/>
    </row>
    <row r="910" ht="15.75" customHeight="1">
      <c r="C910" s="5"/>
    </row>
    <row r="911" ht="15.75" customHeight="1">
      <c r="C911" s="5"/>
    </row>
    <row r="912" ht="15.75" customHeight="1">
      <c r="C912" s="5"/>
    </row>
    <row r="913" ht="15.75" customHeight="1">
      <c r="C913" s="5"/>
    </row>
    <row r="914" ht="15.75" customHeight="1">
      <c r="C914" s="5"/>
    </row>
    <row r="915" ht="15.75" customHeight="1">
      <c r="C915" s="5"/>
    </row>
    <row r="916" ht="15.75" customHeight="1">
      <c r="C916" s="5"/>
    </row>
    <row r="917" ht="15.75" customHeight="1">
      <c r="C917" s="5"/>
    </row>
    <row r="918" ht="15.75" customHeight="1">
      <c r="C918" s="5"/>
    </row>
    <row r="919" ht="15.75" customHeight="1">
      <c r="C919" s="5"/>
    </row>
    <row r="920" ht="15.75" customHeight="1">
      <c r="C920" s="5"/>
    </row>
    <row r="921" ht="15.75" customHeight="1">
      <c r="C921" s="5"/>
    </row>
    <row r="922" ht="15.75" customHeight="1">
      <c r="C922" s="5"/>
    </row>
    <row r="923" ht="15.75" customHeight="1">
      <c r="C923" s="5"/>
    </row>
    <row r="924" ht="15.75" customHeight="1">
      <c r="C924" s="5"/>
    </row>
    <row r="925" ht="15.75" customHeight="1">
      <c r="C925" s="5"/>
    </row>
    <row r="926" ht="15.75" customHeight="1">
      <c r="C926" s="5"/>
    </row>
    <row r="927" ht="15.75" customHeight="1">
      <c r="C927" s="5"/>
    </row>
    <row r="928" ht="15.75" customHeight="1">
      <c r="C928" s="5"/>
    </row>
    <row r="929" ht="15.75" customHeight="1">
      <c r="C929" s="5"/>
    </row>
    <row r="930" ht="15.75" customHeight="1">
      <c r="C930" s="5"/>
    </row>
    <row r="931" ht="15.75" customHeight="1">
      <c r="C931" s="5"/>
    </row>
    <row r="932" ht="15.75" customHeight="1">
      <c r="C932" s="5"/>
    </row>
    <row r="933" ht="15.75" customHeight="1">
      <c r="C933" s="5"/>
    </row>
    <row r="934" ht="15.75" customHeight="1">
      <c r="C934" s="5"/>
    </row>
    <row r="935" ht="15.75" customHeight="1">
      <c r="C935" s="5"/>
    </row>
    <row r="936" ht="15.75" customHeight="1">
      <c r="C936" s="5"/>
    </row>
    <row r="937" ht="15.75" customHeight="1">
      <c r="C937" s="5"/>
    </row>
    <row r="938" ht="15.75" customHeight="1">
      <c r="C938" s="5"/>
    </row>
    <row r="939" ht="15.75" customHeight="1">
      <c r="C939" s="5"/>
    </row>
    <row r="940" ht="15.75" customHeight="1">
      <c r="C940" s="5"/>
    </row>
    <row r="941" ht="15.75" customHeight="1">
      <c r="C941" s="5"/>
    </row>
    <row r="942" ht="15.75" customHeight="1">
      <c r="C942" s="5"/>
    </row>
    <row r="943" ht="15.75" customHeight="1">
      <c r="C943" s="5"/>
    </row>
    <row r="944" ht="15.75" customHeight="1">
      <c r="C944" s="5"/>
    </row>
    <row r="945" ht="15.75" customHeight="1">
      <c r="C945" s="5"/>
    </row>
    <row r="946" ht="15.75" customHeight="1">
      <c r="C946" s="5"/>
    </row>
    <row r="947" ht="15.75" customHeight="1">
      <c r="C947" s="5"/>
    </row>
    <row r="948" ht="15.75" customHeight="1">
      <c r="C948" s="5"/>
    </row>
    <row r="949" ht="15.75" customHeight="1">
      <c r="C949" s="5"/>
    </row>
    <row r="950" ht="15.75" customHeight="1">
      <c r="C950" s="5"/>
    </row>
    <row r="951" ht="15.75" customHeight="1">
      <c r="C951" s="5"/>
    </row>
    <row r="952" ht="15.75" customHeight="1">
      <c r="C952" s="5"/>
    </row>
    <row r="953" ht="15.75" customHeight="1">
      <c r="C953" s="5"/>
    </row>
    <row r="954" ht="15.75" customHeight="1">
      <c r="C954" s="5"/>
    </row>
    <row r="955" ht="15.75" customHeight="1">
      <c r="C955" s="5"/>
    </row>
    <row r="956" ht="15.75" customHeight="1">
      <c r="C956" s="5"/>
    </row>
    <row r="957" ht="15.75" customHeight="1">
      <c r="C957" s="5"/>
    </row>
    <row r="958" ht="15.75" customHeight="1">
      <c r="C958" s="5"/>
    </row>
    <row r="959" ht="15.75" customHeight="1">
      <c r="C959" s="5"/>
    </row>
    <row r="960" ht="15.75" customHeight="1">
      <c r="C960" s="5"/>
    </row>
    <row r="961" ht="15.75" customHeight="1">
      <c r="C961" s="5"/>
    </row>
    <row r="962" ht="15.75" customHeight="1">
      <c r="C962" s="5"/>
    </row>
    <row r="963" ht="15.75" customHeight="1">
      <c r="C963" s="5"/>
    </row>
    <row r="964" ht="15.75" customHeight="1">
      <c r="C964" s="5"/>
    </row>
    <row r="965" ht="15.75" customHeight="1">
      <c r="C965" s="5"/>
    </row>
    <row r="966" ht="15.75" customHeight="1">
      <c r="C966" s="5"/>
    </row>
    <row r="967" ht="15.75" customHeight="1">
      <c r="C967" s="5"/>
    </row>
    <row r="968" ht="15.75" customHeight="1">
      <c r="C968" s="5"/>
    </row>
    <row r="969" ht="15.75" customHeight="1">
      <c r="C969" s="5"/>
    </row>
    <row r="970" ht="15.75" customHeight="1">
      <c r="C970" s="5"/>
    </row>
    <row r="971" ht="15.75" customHeight="1">
      <c r="C971" s="5"/>
    </row>
    <row r="972" ht="15.75" customHeight="1">
      <c r="C972" s="5"/>
    </row>
    <row r="973" ht="15.75" customHeight="1">
      <c r="C973" s="5"/>
    </row>
    <row r="974" ht="15.75" customHeight="1">
      <c r="C974" s="5"/>
    </row>
    <row r="975" ht="15.75" customHeight="1">
      <c r="C975" s="5"/>
    </row>
    <row r="976" ht="15.75" customHeight="1">
      <c r="C976" s="5"/>
    </row>
    <row r="977" ht="15.75" customHeight="1">
      <c r="C977" s="5"/>
    </row>
    <row r="978" ht="15.75" customHeight="1">
      <c r="C978" s="5"/>
    </row>
    <row r="979" ht="15.75" customHeight="1">
      <c r="C979" s="5"/>
    </row>
    <row r="980" ht="15.75" customHeight="1">
      <c r="C980" s="5"/>
    </row>
    <row r="981" ht="15.75" customHeight="1">
      <c r="C981" s="5"/>
    </row>
    <row r="982" ht="15.75" customHeight="1">
      <c r="C982" s="5"/>
    </row>
    <row r="983" ht="15.75" customHeight="1">
      <c r="C983" s="5"/>
    </row>
    <row r="984" ht="15.75" customHeight="1">
      <c r="C984" s="5"/>
    </row>
    <row r="985" ht="15.75" customHeight="1">
      <c r="C985" s="5"/>
    </row>
    <row r="986" ht="15.75" customHeight="1">
      <c r="C986" s="5"/>
    </row>
    <row r="987" ht="15.75" customHeight="1">
      <c r="C987" s="5"/>
    </row>
    <row r="988" ht="15.75" customHeight="1">
      <c r="C988" s="5"/>
    </row>
    <row r="989" ht="15.75" customHeight="1">
      <c r="C989" s="5"/>
    </row>
    <row r="990" ht="15.75" customHeight="1">
      <c r="C990" s="5"/>
    </row>
    <row r="991" ht="15.75" customHeight="1">
      <c r="C991" s="5"/>
    </row>
    <row r="992" ht="15.75" customHeight="1">
      <c r="C992" s="5"/>
    </row>
    <row r="993" ht="15.75" customHeight="1">
      <c r="C993" s="5"/>
    </row>
    <row r="994" ht="15.75" customHeight="1">
      <c r="C994" s="5"/>
    </row>
    <row r="995" ht="15.75" customHeight="1">
      <c r="C995" s="5"/>
    </row>
    <row r="996" ht="15.75" customHeight="1">
      <c r="C996" s="5"/>
    </row>
    <row r="997" ht="15.75" customHeight="1">
      <c r="C997" s="5"/>
    </row>
    <row r="998" ht="15.75" customHeight="1">
      <c r="C998" s="5"/>
    </row>
  </sheetData>
  <mergeCells count="5">
    <mergeCell ref="B2:C2"/>
    <mergeCell ref="B7:F7"/>
    <mergeCell ref="B28:C28"/>
    <mergeCell ref="B34:C34"/>
    <mergeCell ref="B45:E45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1" width="4.63"/>
    <col customWidth="1" min="2" max="2" width="31.25"/>
    <col customWidth="1" min="3" max="3" width="16.25"/>
    <col customWidth="1" min="5" max="5" width="4.5"/>
    <col customWidth="1" min="6" max="6" width="19.63"/>
    <col customWidth="1" min="8" max="8" width="4.88"/>
    <col customWidth="1" min="11" max="11" width="4.5"/>
    <col customWidth="1" min="12" max="12" width="14.75"/>
    <col customWidth="1" min="13" max="13" width="16.25"/>
    <col customWidth="1" min="14" max="14" width="5.63"/>
    <col customWidth="1" min="17" max="17" width="11.63"/>
  </cols>
  <sheetData>
    <row r="1" ht="15.75" customHeight="1">
      <c r="B1" s="52" t="s">
        <v>120</v>
      </c>
      <c r="C1" s="5">
        <v>10.0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15.75" customHeight="1"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19.5" customHeight="1">
      <c r="A3" s="87"/>
      <c r="B3" s="87"/>
      <c r="C3" s="88" t="s">
        <v>12</v>
      </c>
      <c r="E3" s="89"/>
      <c r="F3" s="90" t="s">
        <v>121</v>
      </c>
      <c r="H3" s="89"/>
      <c r="I3" s="88" t="s">
        <v>14</v>
      </c>
      <c r="K3" s="89"/>
      <c r="L3" s="90" t="s">
        <v>15</v>
      </c>
      <c r="N3" s="89"/>
      <c r="O3" s="88" t="s">
        <v>16</v>
      </c>
      <c r="Q3" s="87"/>
      <c r="R3" s="90" t="s">
        <v>17</v>
      </c>
      <c r="T3" s="87"/>
      <c r="U3" s="87"/>
      <c r="V3" s="87"/>
      <c r="W3" s="87"/>
    </row>
    <row r="4" ht="15.75" customHeight="1">
      <c r="C4" s="91" t="s">
        <v>122</v>
      </c>
      <c r="D4" s="91" t="s">
        <v>123</v>
      </c>
      <c r="E4" s="5"/>
      <c r="F4" s="92" t="s">
        <v>122</v>
      </c>
      <c r="G4" s="92" t="s">
        <v>123</v>
      </c>
      <c r="H4" s="5"/>
      <c r="I4" s="91"/>
      <c r="J4" s="91"/>
      <c r="K4" s="5"/>
      <c r="L4" s="92"/>
      <c r="M4" s="92"/>
      <c r="N4" s="5"/>
      <c r="O4" s="91"/>
      <c r="P4" s="91"/>
      <c r="R4" s="92"/>
      <c r="S4" s="92"/>
    </row>
    <row r="5" ht="15.75" customHeight="1">
      <c r="B5" s="52" t="s">
        <v>124</v>
      </c>
      <c r="C5" s="93">
        <f>'Input Deal Metrics'!$C$3*D5</f>
        <v>124500</v>
      </c>
      <c r="D5" s="94">
        <v>1.0</v>
      </c>
      <c r="E5" s="5"/>
      <c r="F5" s="95">
        <f>'Input Deal Metrics'!$C$3*G5</f>
        <v>49800</v>
      </c>
      <c r="G5" s="94">
        <v>0.4</v>
      </c>
      <c r="H5" s="5"/>
      <c r="I5" s="93">
        <f>'Input Deal Metrics'!$C$3*J5</f>
        <v>124500</v>
      </c>
      <c r="J5" s="94">
        <v>1.0</v>
      </c>
      <c r="K5" s="5"/>
      <c r="L5" s="95">
        <f>'Input Deal Metrics'!$C$3*M5</f>
        <v>31125</v>
      </c>
      <c r="M5" s="94">
        <v>0.25</v>
      </c>
      <c r="N5" s="5"/>
      <c r="O5" s="93">
        <f>'Input Deal Metrics'!$C$3*P5</f>
        <v>31125</v>
      </c>
      <c r="P5" s="94">
        <v>0.25</v>
      </c>
      <c r="R5" s="95">
        <f>'Input Deal Metrics'!$C$3*S5</f>
        <v>124500</v>
      </c>
      <c r="S5" s="94">
        <v>1.0</v>
      </c>
    </row>
    <row r="6" ht="15.75" customHeight="1">
      <c r="B6" s="52" t="s">
        <v>16</v>
      </c>
      <c r="C6" s="93">
        <f>'Input Deal Metrics'!$C$3-C5</f>
        <v>0</v>
      </c>
      <c r="D6" s="96">
        <f>100%-D5</f>
        <v>0</v>
      </c>
      <c r="E6" s="5"/>
      <c r="F6" s="95">
        <f>'Input Deal Metrics'!$C$3-F5</f>
        <v>74700</v>
      </c>
      <c r="G6" s="97">
        <f>100%-G5</f>
        <v>0.6</v>
      </c>
      <c r="H6" s="5"/>
      <c r="I6" s="93">
        <f>'Input Deal Metrics'!$C$3-I5</f>
        <v>0</v>
      </c>
      <c r="J6" s="96">
        <f>100%-J5</f>
        <v>0</v>
      </c>
      <c r="K6" s="5"/>
      <c r="L6" s="95">
        <f>'Input Deal Metrics'!$C$3-L5</f>
        <v>93375</v>
      </c>
      <c r="M6" s="97">
        <f>100%-M5</f>
        <v>0.75</v>
      </c>
      <c r="N6" s="5"/>
      <c r="O6" s="93">
        <f>'Input Deal Metrics'!$C$3-O5</f>
        <v>93375</v>
      </c>
      <c r="P6" s="96">
        <f>100%-P5</f>
        <v>0.75</v>
      </c>
      <c r="R6" s="95">
        <f>'Input Deal Metrics'!$C$3-R5</f>
        <v>0</v>
      </c>
      <c r="S6" s="97">
        <f>100%-S5</f>
        <v>0</v>
      </c>
    </row>
    <row r="7" ht="15.75" customHeight="1">
      <c r="B7" s="52"/>
      <c r="C7" s="91"/>
      <c r="D7" s="96"/>
      <c r="E7" s="5"/>
      <c r="F7" s="92"/>
      <c r="G7" s="97"/>
      <c r="H7" s="5"/>
      <c r="I7" s="91"/>
      <c r="J7" s="96"/>
      <c r="K7" s="5"/>
      <c r="L7" s="92"/>
      <c r="M7" s="97"/>
      <c r="N7" s="5"/>
      <c r="O7" s="91"/>
      <c r="P7" s="96"/>
      <c r="R7" s="92"/>
      <c r="S7" s="97"/>
    </row>
    <row r="8" ht="15.75" customHeight="1">
      <c r="B8" s="40" t="s">
        <v>125</v>
      </c>
      <c r="C8" s="91"/>
      <c r="D8" s="96"/>
      <c r="E8" s="5"/>
      <c r="F8" s="92"/>
      <c r="G8" s="97"/>
      <c r="H8" s="5"/>
      <c r="I8" s="91"/>
      <c r="J8" s="96"/>
      <c r="K8" s="5"/>
      <c r="L8" s="92"/>
      <c r="M8" s="97"/>
      <c r="N8" s="5"/>
      <c r="O8" s="91"/>
      <c r="P8" s="96"/>
      <c r="R8" s="92"/>
      <c r="S8" s="97"/>
    </row>
    <row r="9" ht="15.75" customHeight="1">
      <c r="B9" s="52" t="s">
        <v>126</v>
      </c>
      <c r="C9" s="98">
        <f>D9*C5</f>
        <v>0</v>
      </c>
      <c r="D9" s="94"/>
      <c r="E9" s="5"/>
      <c r="F9" s="95">
        <f>G9*F5</f>
        <v>0</v>
      </c>
      <c r="G9" s="94" t="str">
        <f>D9</f>
        <v/>
      </c>
      <c r="H9" s="5"/>
      <c r="I9" s="98">
        <f>J9*I5</f>
        <v>0</v>
      </c>
      <c r="J9" s="94" t="str">
        <f t="shared" ref="J9:J10" si="1">D9</f>
        <v/>
      </c>
      <c r="K9" s="5"/>
      <c r="L9" s="95">
        <f>M9*L5</f>
        <v>0</v>
      </c>
      <c r="M9" s="94" t="str">
        <f t="shared" ref="M9:M10" si="2">D9</f>
        <v/>
      </c>
      <c r="N9" s="5"/>
      <c r="O9" s="93">
        <f>P9*O5</f>
        <v>0</v>
      </c>
      <c r="P9" s="94" t="str">
        <f t="shared" ref="P9:P10" si="3">D9</f>
        <v/>
      </c>
      <c r="R9" s="95">
        <f>S9*R5</f>
        <v>12450</v>
      </c>
      <c r="S9" s="94">
        <v>0.1</v>
      </c>
    </row>
    <row r="10" ht="15.75" customHeight="1">
      <c r="B10" s="52" t="s">
        <v>127</v>
      </c>
      <c r="C10" s="98">
        <f>'Input Deal Metrics'!$C$26*D10</f>
        <v>0</v>
      </c>
      <c r="D10" s="94"/>
      <c r="E10" s="5"/>
      <c r="F10" s="99">
        <f>'Input Deal Metrics'!$C$26*G10</f>
        <v>0</v>
      </c>
      <c r="G10" s="94"/>
      <c r="H10" s="5"/>
      <c r="I10" s="98">
        <f>'Input Deal Metrics'!$C$26*J10</f>
        <v>0</v>
      </c>
      <c r="J10" s="94" t="str">
        <f t="shared" si="1"/>
        <v/>
      </c>
      <c r="K10" s="5"/>
      <c r="L10" s="99">
        <f>'Input Deal Metrics'!$C$26*M10</f>
        <v>0</v>
      </c>
      <c r="M10" s="94" t="str">
        <f t="shared" si="2"/>
        <v/>
      </c>
      <c r="N10" s="5"/>
      <c r="O10" s="98">
        <f>'Input Deal Metrics'!$C$26*P10</f>
        <v>0</v>
      </c>
      <c r="P10" s="94" t="str">
        <f t="shared" si="3"/>
        <v/>
      </c>
      <c r="R10" s="99">
        <f>'Input Deal Metrics'!$C$26*S10</f>
        <v>10020</v>
      </c>
      <c r="S10" s="94">
        <v>0.1</v>
      </c>
    </row>
    <row r="11" ht="15.75" customHeight="1">
      <c r="B11" s="52" t="s">
        <v>128</v>
      </c>
      <c r="C11" s="98"/>
      <c r="D11" s="91"/>
      <c r="E11" s="5"/>
      <c r="F11" s="99">
        <v>750.0</v>
      </c>
      <c r="G11" s="92"/>
      <c r="H11" s="5"/>
      <c r="I11" s="98"/>
      <c r="J11" s="91"/>
      <c r="K11" s="5"/>
      <c r="L11" s="99">
        <v>500.0</v>
      </c>
      <c r="M11" s="92"/>
      <c r="N11" s="5"/>
      <c r="O11" s="98">
        <v>500.0</v>
      </c>
      <c r="P11" s="91"/>
      <c r="R11" s="99"/>
      <c r="S11" s="92"/>
    </row>
    <row r="12">
      <c r="B12" s="52" t="s">
        <v>129</v>
      </c>
      <c r="C12" s="98"/>
      <c r="D12" s="91"/>
      <c r="F12" s="99">
        <f>F6*G12</f>
        <v>2241</v>
      </c>
      <c r="G12" s="100">
        <v>0.03</v>
      </c>
      <c r="I12" s="98"/>
      <c r="J12" s="91"/>
      <c r="K12" s="5"/>
      <c r="L12" s="99">
        <f>L6*M12</f>
        <v>1867.5</v>
      </c>
      <c r="M12" s="100">
        <v>0.02</v>
      </c>
      <c r="N12" s="5"/>
      <c r="O12" s="98">
        <f>O6*P12</f>
        <v>1867.5</v>
      </c>
      <c r="P12" s="100">
        <v>0.02</v>
      </c>
      <c r="R12" s="99"/>
      <c r="S12" s="92"/>
    </row>
    <row r="13" ht="15.75" customHeight="1">
      <c r="B13" s="52" t="s">
        <v>130</v>
      </c>
      <c r="C13" s="98"/>
      <c r="D13" s="91"/>
      <c r="E13" s="5"/>
      <c r="F13" s="99">
        <f>G13*F6*C1</f>
        <v>6648.3</v>
      </c>
      <c r="G13" s="100">
        <v>0.0089</v>
      </c>
      <c r="H13" s="5"/>
      <c r="I13" s="98"/>
      <c r="J13" s="91"/>
      <c r="K13" s="5"/>
      <c r="L13" s="99"/>
      <c r="M13" s="99"/>
      <c r="N13" s="5"/>
      <c r="O13" s="98"/>
      <c r="P13" s="98"/>
      <c r="R13" s="99"/>
      <c r="S13" s="99"/>
    </row>
    <row r="14" ht="15.75" customHeight="1">
      <c r="B14" s="52" t="s">
        <v>131</v>
      </c>
      <c r="C14" s="98"/>
      <c r="D14" s="91"/>
      <c r="E14" s="5"/>
      <c r="F14" s="99">
        <v>1500.0</v>
      </c>
      <c r="G14" s="92"/>
      <c r="H14" s="5"/>
      <c r="I14" s="98"/>
      <c r="J14" s="91"/>
      <c r="K14" s="5"/>
      <c r="L14" s="99"/>
      <c r="M14" s="92"/>
      <c r="N14" s="5"/>
      <c r="O14" s="98">
        <v>300.0</v>
      </c>
      <c r="P14" s="91"/>
      <c r="R14" s="99"/>
      <c r="S14" s="92"/>
    </row>
    <row r="15" ht="15.75" customHeight="1">
      <c r="B15" s="52"/>
      <c r="C15" s="98"/>
      <c r="D15" s="91"/>
      <c r="E15" s="5"/>
      <c r="F15" s="99"/>
      <c r="G15" s="92"/>
      <c r="H15" s="5"/>
      <c r="I15" s="98"/>
      <c r="J15" s="91"/>
      <c r="K15" s="5"/>
      <c r="L15" s="99"/>
      <c r="M15" s="92"/>
      <c r="N15" s="5"/>
      <c r="O15" s="98"/>
      <c r="P15" s="91"/>
      <c r="R15" s="99"/>
      <c r="S15" s="92"/>
    </row>
    <row r="16" ht="15.75" customHeight="1">
      <c r="B16" s="40" t="s">
        <v>132</v>
      </c>
      <c r="C16" s="98"/>
      <c r="D16" s="91"/>
      <c r="E16" s="5"/>
      <c r="F16" s="99"/>
      <c r="G16" s="92"/>
      <c r="H16" s="5"/>
      <c r="I16" s="98"/>
      <c r="J16" s="91"/>
      <c r="K16" s="5"/>
      <c r="L16" s="99"/>
      <c r="M16" s="92"/>
      <c r="N16" s="5"/>
      <c r="O16" s="98"/>
      <c r="P16" s="91"/>
      <c r="R16" s="99"/>
      <c r="S16" s="92"/>
    </row>
    <row r="17" ht="15.75" customHeight="1">
      <c r="B17" s="52" t="s">
        <v>131</v>
      </c>
      <c r="C17" s="98">
        <v>1000.0</v>
      </c>
      <c r="D17" s="91"/>
      <c r="E17" s="5"/>
      <c r="F17" s="99">
        <v>1000.0</v>
      </c>
      <c r="G17" s="92"/>
      <c r="H17" s="5"/>
      <c r="I17" s="98"/>
      <c r="J17" s="91"/>
      <c r="K17" s="5"/>
      <c r="L17" s="99">
        <f>320+1000</f>
        <v>1320</v>
      </c>
      <c r="M17" s="92"/>
      <c r="N17" s="5"/>
      <c r="O17" s="98"/>
      <c r="P17" s="91"/>
      <c r="Q17" s="52" t="s">
        <v>44</v>
      </c>
      <c r="R17" s="99">
        <v>1200.0</v>
      </c>
      <c r="S17" s="92"/>
    </row>
    <row r="18" ht="15.75" customHeight="1">
      <c r="B18" s="52" t="s">
        <v>133</v>
      </c>
      <c r="C18" s="98">
        <v>500.0</v>
      </c>
      <c r="D18" s="91"/>
      <c r="E18" s="5"/>
      <c r="F18" s="99">
        <v>500.0</v>
      </c>
      <c r="G18" s="92"/>
      <c r="H18" s="5"/>
      <c r="I18" s="98"/>
      <c r="J18" s="91"/>
      <c r="K18" s="5"/>
      <c r="L18" s="99">
        <v>500.0</v>
      </c>
      <c r="M18" s="92"/>
      <c r="N18" s="5"/>
      <c r="O18" s="98"/>
      <c r="P18" s="91"/>
      <c r="Q18" s="52" t="s">
        <v>134</v>
      </c>
      <c r="R18" s="99">
        <f>S18*'Input Deal Metrics'!C42</f>
        <v>2350</v>
      </c>
      <c r="S18" s="97">
        <v>0.01</v>
      </c>
    </row>
    <row r="19" ht="15.75" customHeight="1">
      <c r="C19" s="98"/>
      <c r="D19" s="91"/>
      <c r="E19" s="5"/>
      <c r="F19" s="92"/>
      <c r="G19" s="92"/>
      <c r="H19" s="5"/>
      <c r="I19" s="98"/>
      <c r="J19" s="91"/>
      <c r="K19" s="5"/>
      <c r="L19" s="92"/>
      <c r="M19" s="92"/>
      <c r="N19" s="5"/>
      <c r="O19" s="91"/>
      <c r="P19" s="91"/>
      <c r="R19" s="92"/>
      <c r="S19" s="92"/>
    </row>
    <row r="20" ht="15.75" customHeight="1">
      <c r="A20" s="40"/>
      <c r="B20" s="40" t="s">
        <v>135</v>
      </c>
      <c r="C20" s="101">
        <f>sum(C9:C19)</f>
        <v>1500</v>
      </c>
      <c r="D20" s="102"/>
      <c r="E20" s="41"/>
      <c r="F20" s="103">
        <f>sum(F9:F19)</f>
        <v>12639.3</v>
      </c>
      <c r="G20" s="104"/>
      <c r="H20" s="41"/>
      <c r="I20" s="101">
        <f>sum(I9:I19)</f>
        <v>0</v>
      </c>
      <c r="J20" s="102"/>
      <c r="K20" s="41"/>
      <c r="L20" s="105">
        <f>sum(L9:L19)</f>
        <v>4187.5</v>
      </c>
      <c r="M20" s="104"/>
      <c r="N20" s="41"/>
      <c r="O20" s="101">
        <f>sum(O9:O19)</f>
        <v>2667.5</v>
      </c>
      <c r="P20" s="102"/>
      <c r="Q20" s="40"/>
      <c r="R20" s="105">
        <f>sum(R9:R19)</f>
        <v>26020</v>
      </c>
      <c r="S20" s="104"/>
      <c r="T20" s="40"/>
      <c r="U20" s="40"/>
      <c r="V20" s="40"/>
      <c r="W20" s="40"/>
    </row>
    <row r="21" ht="15.75" customHeight="1"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R21" s="5"/>
      <c r="S21" s="5"/>
    </row>
    <row r="22" ht="15.75" customHeight="1">
      <c r="B22" s="52" t="s">
        <v>136</v>
      </c>
      <c r="C22" s="98">
        <f>D22*'Input Deal Metrics'!C42*75%</f>
        <v>1762.5</v>
      </c>
      <c r="D22" s="100">
        <v>0.01</v>
      </c>
      <c r="E22" s="5"/>
      <c r="F22" s="99">
        <f>C22</f>
        <v>1762.5</v>
      </c>
      <c r="G22" s="92"/>
      <c r="H22" s="5"/>
      <c r="I22" s="98"/>
      <c r="J22" s="91"/>
      <c r="K22" s="5"/>
      <c r="L22" s="99">
        <f>C22</f>
        <v>1762.5</v>
      </c>
      <c r="M22" s="92"/>
      <c r="N22" s="5"/>
      <c r="O22" s="98"/>
      <c r="P22" s="91"/>
      <c r="R22" s="99"/>
      <c r="S22" s="92"/>
    </row>
    <row r="23" ht="15.75" customHeight="1">
      <c r="B23" s="52" t="s">
        <v>137</v>
      </c>
      <c r="C23" s="98">
        <f>('Input Deal Metrics'!$C$42*D23)+C22</f>
        <v>166262.5</v>
      </c>
      <c r="D23" s="96">
        <v>0.7</v>
      </c>
      <c r="E23" s="5"/>
      <c r="F23" s="99">
        <f>('Input Deal Metrics'!$C$42*G23)+F22</f>
        <v>178012.5</v>
      </c>
      <c r="G23" s="97">
        <v>0.75</v>
      </c>
      <c r="H23" s="5"/>
      <c r="I23" s="98"/>
      <c r="J23" s="96"/>
      <c r="K23" s="5"/>
      <c r="L23" s="99">
        <f>('Input Deal Metrics'!$C$42*M23)+L22</f>
        <v>178012.5</v>
      </c>
      <c r="M23" s="97">
        <v>0.75</v>
      </c>
      <c r="N23" s="5"/>
      <c r="O23" s="98">
        <f>('Input Deal Metrics'!$C$42*P23)+O22</f>
        <v>176250</v>
      </c>
      <c r="P23" s="96">
        <v>0.75</v>
      </c>
      <c r="R23" s="99">
        <f>R6</f>
        <v>0</v>
      </c>
      <c r="S23" s="97">
        <v>0.75</v>
      </c>
    </row>
    <row r="24" ht="15.75" customHeight="1">
      <c r="B24" s="52" t="s">
        <v>138</v>
      </c>
      <c r="C24" s="98">
        <f>D24*C23/12</f>
        <v>803.6020833</v>
      </c>
      <c r="D24" s="100">
        <v>0.058</v>
      </c>
      <c r="E24" s="5"/>
      <c r="F24" s="99">
        <f>G24*F23/12</f>
        <v>860.39375</v>
      </c>
      <c r="G24" s="106">
        <f>D24</f>
        <v>0.058</v>
      </c>
      <c r="H24" s="5"/>
      <c r="I24" s="98"/>
      <c r="J24" s="98"/>
      <c r="K24" s="5"/>
      <c r="L24" s="99">
        <f>M24*L23/12</f>
        <v>860.39375</v>
      </c>
      <c r="M24" s="106">
        <f>D24</f>
        <v>0.058</v>
      </c>
      <c r="N24" s="5"/>
      <c r="O24" s="98">
        <f>P24*O23/12</f>
        <v>851.875</v>
      </c>
      <c r="P24" s="107">
        <f>G24</f>
        <v>0.058</v>
      </c>
      <c r="R24" s="99">
        <f>S24*R23/12</f>
        <v>0</v>
      </c>
      <c r="S24" s="106" t="str">
        <f>J24</f>
        <v/>
      </c>
    </row>
    <row r="25" ht="15.75" customHeight="1"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ht="15.75" customHeight="1">
      <c r="B26" s="24"/>
      <c r="C26" s="108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ht="15.75" customHeight="1">
      <c r="B27" s="24"/>
      <c r="C27" s="108"/>
      <c r="D27" s="5"/>
      <c r="E27" s="109"/>
      <c r="F27" s="109"/>
      <c r="G27" s="5"/>
      <c r="H27" s="5"/>
      <c r="I27" s="5"/>
      <c r="J27" s="5"/>
      <c r="K27" s="5"/>
      <c r="L27" s="5"/>
      <c r="M27" s="5"/>
      <c r="N27" s="5"/>
    </row>
    <row r="28" ht="15.75" customHeight="1">
      <c r="C28" s="1" t="s">
        <v>139</v>
      </c>
      <c r="E28" s="5"/>
      <c r="F28" s="1" t="s">
        <v>140</v>
      </c>
      <c r="H28" s="5"/>
      <c r="I28" s="5"/>
      <c r="J28" s="5"/>
      <c r="K28" s="5"/>
      <c r="L28" s="5"/>
      <c r="M28" s="5"/>
      <c r="N28" s="5"/>
    </row>
    <row r="29" ht="15.75" customHeight="1">
      <c r="E29" s="5"/>
      <c r="H29" s="5"/>
      <c r="I29" s="5"/>
      <c r="J29" s="5"/>
      <c r="K29" s="5"/>
      <c r="L29" s="5"/>
      <c r="M29" s="5"/>
      <c r="N29" s="5"/>
    </row>
    <row r="30" ht="15.75" customHeight="1">
      <c r="E30" s="5"/>
      <c r="H30" s="5"/>
      <c r="I30" s="5"/>
      <c r="J30" s="5"/>
      <c r="K30" s="5"/>
      <c r="L30" s="5"/>
      <c r="M30" s="5"/>
      <c r="N30" s="5"/>
    </row>
    <row r="31" ht="15.75" customHeight="1">
      <c r="E31" s="5"/>
      <c r="H31" s="5"/>
      <c r="I31" s="5"/>
      <c r="J31" s="5"/>
      <c r="K31" s="5"/>
      <c r="L31" s="5"/>
      <c r="M31" s="5"/>
      <c r="N31" s="5"/>
    </row>
    <row r="32" ht="15.75" customHeight="1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ht="15.75" customHeight="1">
      <c r="E33" s="5"/>
      <c r="F33" s="5"/>
      <c r="G33" s="5"/>
      <c r="H33" s="5"/>
      <c r="I33" s="5"/>
      <c r="J33" s="5"/>
      <c r="K33" s="5"/>
      <c r="L33" s="5"/>
      <c r="M33" s="5"/>
      <c r="N33" s="5"/>
    </row>
    <row r="34" ht="15.75" customHeight="1">
      <c r="E34" s="5"/>
      <c r="F34" s="5"/>
      <c r="G34" s="5"/>
      <c r="H34" s="5"/>
      <c r="I34" s="5"/>
      <c r="J34" s="5"/>
      <c r="K34" s="5"/>
      <c r="L34" s="5"/>
      <c r="M34" s="5"/>
      <c r="N34" s="5"/>
    </row>
    <row r="35" ht="15.75" customHeight="1">
      <c r="E35" s="5"/>
      <c r="F35" s="5"/>
      <c r="G35" s="5"/>
      <c r="H35" s="5"/>
      <c r="I35" s="5"/>
      <c r="J35" s="5"/>
      <c r="K35" s="5"/>
      <c r="L35" s="5"/>
      <c r="M35" s="5"/>
      <c r="N35" s="5"/>
    </row>
    <row r="36" ht="15.75" customHeight="1">
      <c r="E36" s="5"/>
      <c r="F36" s="5"/>
      <c r="G36" s="5"/>
      <c r="H36" s="5"/>
      <c r="I36" s="5"/>
      <c r="J36" s="5"/>
      <c r="K36" s="5"/>
      <c r="L36" s="5"/>
      <c r="M36" s="5"/>
      <c r="N36" s="5"/>
    </row>
    <row r="37" ht="15.75" customHeight="1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</row>
    <row r="38" ht="15.75" customHeight="1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</row>
    <row r="39" ht="15.75" customHeight="1"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ht="15.75" customHeight="1"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ht="15.75" customHeight="1"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</row>
    <row r="42" ht="15.75" customHeight="1"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</row>
    <row r="43" ht="15.75" customHeight="1"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</row>
    <row r="44" ht="15.75" customHeight="1"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</row>
    <row r="45" ht="15.75" customHeight="1"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</row>
    <row r="46" ht="15.75" customHeight="1"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</row>
    <row r="47" ht="15.75" customHeight="1"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</row>
    <row r="48" ht="15.75" customHeight="1"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</row>
    <row r="49" ht="15.75" customHeight="1"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</row>
    <row r="50" ht="15.75" customHeight="1"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</row>
    <row r="51" ht="15.75" customHeight="1"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</row>
    <row r="52" ht="15.75" customHeight="1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</row>
    <row r="53" ht="15.75" customHeight="1"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</row>
    <row r="54" ht="15.75" customHeight="1"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</row>
    <row r="55" ht="15.75" customHeight="1"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</row>
    <row r="56" ht="15.75" customHeight="1"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</row>
    <row r="57" ht="15.75" customHeight="1"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</row>
    <row r="58" ht="15.75" customHeight="1"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</row>
    <row r="59" ht="15.75" customHeight="1"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</row>
    <row r="60" ht="15.75" customHeight="1"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</row>
    <row r="61" ht="15.75" customHeight="1"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</row>
    <row r="62" ht="15.75" customHeight="1"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</row>
    <row r="63" ht="15.75" customHeight="1"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</row>
    <row r="64" ht="15.75" customHeight="1"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</row>
    <row r="65" ht="15.75" customHeight="1"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</row>
    <row r="66" ht="15.75" customHeight="1"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</row>
    <row r="67" ht="15.75" customHeight="1"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</row>
    <row r="68" ht="15.75" customHeight="1"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</row>
    <row r="69" ht="15.75" customHeight="1"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</row>
    <row r="70" ht="15.75" customHeight="1"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</row>
    <row r="71" ht="15.75" customHeight="1"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</row>
    <row r="72" ht="15.75" customHeight="1"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</row>
    <row r="73" ht="15.75" customHeight="1"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</row>
    <row r="74" ht="15.75" customHeight="1"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</row>
    <row r="75" ht="15.75" customHeight="1"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</row>
    <row r="76" ht="15.75" customHeight="1"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</row>
    <row r="77" ht="15.75" customHeight="1"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</row>
    <row r="78" ht="15.75" customHeight="1"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</row>
    <row r="79" ht="15.75" customHeight="1"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</row>
    <row r="80" ht="15.75" customHeight="1"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</row>
    <row r="81" ht="15.75" customHeight="1"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</row>
    <row r="82" ht="15.75" customHeight="1"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</row>
    <row r="83" ht="15.75" customHeight="1"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</row>
    <row r="84" ht="15.75" customHeight="1"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</row>
    <row r="85" ht="15.75" customHeight="1"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</row>
    <row r="86" ht="15.75" customHeight="1"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</row>
    <row r="87" ht="15.75" customHeight="1"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</row>
    <row r="88" ht="15.75" customHeight="1"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</row>
    <row r="89" ht="15.75" customHeight="1"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</row>
    <row r="90" ht="15.75" customHeight="1"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</row>
    <row r="91" ht="15.75" customHeight="1"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</row>
    <row r="92" ht="15.75" customHeight="1"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</row>
    <row r="93" ht="15.75" customHeight="1"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</row>
    <row r="94" ht="15.75" customHeight="1"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</row>
    <row r="95" ht="15.75" customHeight="1"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</row>
    <row r="96" ht="15.75" customHeight="1"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</row>
    <row r="97" ht="15.75" customHeight="1"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</row>
    <row r="98" ht="15.75" customHeight="1"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</row>
    <row r="99" ht="15.75" customHeight="1"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</row>
    <row r="100" ht="15.75" customHeight="1"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</row>
    <row r="101" ht="15.75" customHeight="1"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</row>
    <row r="102" ht="15.75" customHeight="1"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</row>
    <row r="103" ht="15.75" customHeight="1"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</row>
    <row r="104" ht="15.75" customHeight="1"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</row>
    <row r="105" ht="15.75" customHeight="1"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</row>
    <row r="106" ht="15.75" customHeight="1"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</row>
    <row r="107" ht="15.75" customHeight="1"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</row>
    <row r="108" ht="15.75" customHeight="1"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</row>
    <row r="109" ht="15.75" customHeight="1"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</row>
    <row r="110" ht="15.75" customHeight="1"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</row>
    <row r="111" ht="15.75" customHeight="1"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</row>
    <row r="112" ht="15.75" customHeight="1"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</row>
    <row r="113" ht="15.75" customHeight="1"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</row>
    <row r="114" ht="15.75" customHeight="1"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</row>
    <row r="115" ht="15.75" customHeight="1"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</row>
    <row r="116" ht="15.75" customHeight="1"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</row>
    <row r="117" ht="15.75" customHeight="1"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</row>
    <row r="118" ht="15.75" customHeight="1"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</row>
    <row r="119" ht="15.75" customHeight="1"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</row>
    <row r="120" ht="15.75" customHeight="1"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</row>
    <row r="121" ht="15.75" customHeight="1"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</row>
    <row r="122" ht="15.75" customHeight="1"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</row>
    <row r="123" ht="15.75" customHeight="1"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</row>
    <row r="124" ht="15.75" customHeight="1"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</row>
    <row r="125" ht="15.75" customHeight="1"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</row>
    <row r="126" ht="15.75" customHeight="1"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</row>
    <row r="127" ht="15.75" customHeight="1"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</row>
    <row r="128" ht="15.75" customHeight="1"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</row>
    <row r="129" ht="15.75" customHeight="1"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</row>
    <row r="130" ht="15.75" customHeight="1"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</row>
    <row r="131" ht="15.75" customHeight="1"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</row>
    <row r="132" ht="15.75" customHeight="1"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</row>
    <row r="133" ht="15.75" customHeight="1"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</row>
    <row r="134" ht="15.75" customHeight="1"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</row>
    <row r="135" ht="15.75" customHeight="1"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</row>
    <row r="136" ht="15.75" customHeight="1"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</row>
    <row r="137" ht="15.75" customHeight="1"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</row>
    <row r="138" ht="15.75" customHeight="1"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</row>
    <row r="139" ht="15.75" customHeight="1"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</row>
    <row r="140" ht="15.75" customHeight="1"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</row>
    <row r="141" ht="15.75" customHeight="1"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</row>
    <row r="142" ht="15.75" customHeight="1"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</row>
    <row r="143" ht="15.75" customHeight="1"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</row>
    <row r="144" ht="15.75" customHeight="1"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</row>
    <row r="145" ht="15.75" customHeight="1"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</row>
    <row r="146" ht="15.75" customHeight="1"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</row>
    <row r="147" ht="15.75" customHeight="1"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</row>
    <row r="148" ht="15.75" customHeight="1"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</row>
    <row r="149" ht="15.75" customHeight="1"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</row>
    <row r="150" ht="15.75" customHeight="1"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</row>
    <row r="151" ht="15.75" customHeight="1"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</row>
    <row r="152" ht="15.75" customHeight="1"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</row>
    <row r="153" ht="15.75" customHeight="1"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</row>
    <row r="154" ht="15.75" customHeight="1"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</row>
    <row r="155" ht="15.75" customHeight="1"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</row>
    <row r="156" ht="15.75" customHeight="1"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</row>
    <row r="157" ht="15.75" customHeight="1"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</row>
    <row r="158" ht="15.75" customHeight="1"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</row>
    <row r="159" ht="15.75" customHeight="1"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</row>
    <row r="160" ht="15.75" customHeight="1"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</row>
    <row r="161" ht="15.75" customHeight="1"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</row>
    <row r="162" ht="15.75" customHeight="1"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</row>
    <row r="163" ht="15.75" customHeight="1"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</row>
    <row r="164" ht="15.75" customHeight="1"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</row>
    <row r="165" ht="15.75" customHeight="1"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</row>
    <row r="166" ht="15.75" customHeight="1"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</row>
    <row r="167" ht="15.75" customHeight="1"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</row>
    <row r="168" ht="15.75" customHeight="1"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</row>
    <row r="169" ht="15.75" customHeight="1"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</row>
    <row r="170" ht="15.75" customHeight="1"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</row>
    <row r="171" ht="15.75" customHeight="1"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</row>
    <row r="172" ht="15.75" customHeight="1"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</row>
    <row r="173" ht="15.75" customHeight="1"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</row>
    <row r="174" ht="15.75" customHeight="1"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</row>
    <row r="175" ht="15.75" customHeight="1"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</row>
    <row r="176" ht="15.75" customHeight="1"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</row>
    <row r="177" ht="15.75" customHeight="1"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</row>
    <row r="178" ht="15.75" customHeight="1"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</row>
    <row r="179" ht="15.75" customHeight="1"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</row>
    <row r="180" ht="15.75" customHeight="1"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</row>
    <row r="181" ht="15.75" customHeight="1"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</row>
    <row r="182" ht="15.75" customHeight="1"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</row>
    <row r="183" ht="15.75" customHeight="1"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</row>
    <row r="184" ht="15.75" customHeight="1"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</row>
    <row r="185" ht="15.75" customHeight="1"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</row>
    <row r="186" ht="15.75" customHeight="1"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</row>
    <row r="187" ht="15.75" customHeight="1"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</row>
    <row r="188" ht="15.75" customHeight="1"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</row>
    <row r="189" ht="15.75" customHeight="1"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</row>
    <row r="190" ht="15.75" customHeight="1"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</row>
    <row r="191" ht="15.75" customHeight="1"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</row>
    <row r="192" ht="15.75" customHeight="1"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</row>
    <row r="193" ht="15.75" customHeight="1"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</row>
    <row r="194" ht="15.75" customHeight="1"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</row>
    <row r="195" ht="15.75" customHeight="1"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</row>
    <row r="196" ht="15.75" customHeight="1"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</row>
    <row r="197" ht="15.75" customHeight="1"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</row>
    <row r="198" ht="15.75" customHeight="1"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</row>
    <row r="199" ht="15.75" customHeight="1"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</row>
    <row r="200" ht="15.75" customHeight="1"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</row>
    <row r="201" ht="15.75" customHeight="1"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</row>
    <row r="202" ht="15.75" customHeight="1"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</row>
    <row r="203" ht="15.75" customHeight="1"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</row>
    <row r="204" ht="15.75" customHeight="1"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</row>
    <row r="205" ht="15.75" customHeight="1"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</row>
    <row r="206" ht="15.75" customHeight="1"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</row>
    <row r="207" ht="15.75" customHeight="1"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</row>
    <row r="208" ht="15.75" customHeight="1"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</row>
    <row r="209" ht="15.75" customHeight="1"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</row>
    <row r="210" ht="15.75" customHeight="1"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</row>
    <row r="211" ht="15.75" customHeight="1"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</row>
    <row r="212" ht="15.75" customHeight="1"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</row>
    <row r="213" ht="15.75" customHeight="1"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</row>
    <row r="214" ht="15.75" customHeight="1"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</row>
    <row r="215" ht="15.75" customHeight="1"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</row>
    <row r="216" ht="15.75" customHeight="1"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</row>
    <row r="217" ht="15.75" customHeight="1"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</row>
    <row r="218" ht="15.75" customHeight="1"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</row>
    <row r="219" ht="15.75" customHeight="1"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</row>
    <row r="220" ht="15.75" customHeight="1"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</row>
    <row r="221" ht="15.75" customHeight="1"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</row>
    <row r="222" ht="15.75" customHeight="1"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</row>
    <row r="223" ht="15.75" customHeight="1"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</row>
    <row r="224" ht="15.75" customHeight="1"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C3:D3"/>
    <mergeCell ref="F3:G3"/>
    <mergeCell ref="I3:J3"/>
    <mergeCell ref="L3:M3"/>
    <mergeCell ref="O3:P3"/>
    <mergeCell ref="R3:S3"/>
    <mergeCell ref="C28:D31"/>
    <mergeCell ref="F28:G3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1" width="4.63"/>
    <col customWidth="1" min="2" max="2" width="41.13"/>
    <col customWidth="1" min="3" max="3" width="16.25"/>
    <col customWidth="1" min="5" max="5" width="4.5"/>
    <col customWidth="1" min="6" max="6" width="19.63"/>
    <col customWidth="1" min="8" max="8" width="4.88"/>
    <col customWidth="1" min="9" max="9" width="17.63"/>
    <col customWidth="1" min="11" max="11" width="4.38"/>
    <col customWidth="1" min="14" max="14" width="4.5"/>
    <col customWidth="1" min="15" max="15" width="14.75"/>
    <col customWidth="1" min="16" max="16" width="16.25"/>
  </cols>
  <sheetData>
    <row r="1" ht="15.75" customHeight="1">
      <c r="B1" s="24"/>
      <c r="C1" s="108"/>
      <c r="D1" s="5"/>
      <c r="E1" s="109"/>
      <c r="F1" s="109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ht="15.75" customHeight="1">
      <c r="B2" s="43" t="s">
        <v>141</v>
      </c>
      <c r="C2" s="50"/>
      <c r="D2" s="44"/>
      <c r="E2" s="109"/>
      <c r="F2" s="109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ht="15.75" customHeight="1">
      <c r="B3" s="51" t="s">
        <v>142</v>
      </c>
      <c r="C3" s="47"/>
      <c r="D3" s="79"/>
      <c r="E3" s="109"/>
      <c r="F3" s="109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ht="15.75" customHeight="1">
      <c r="B4" s="51" t="s">
        <v>143</v>
      </c>
      <c r="C4" s="47"/>
      <c r="D4" s="79">
        <v>0.1</v>
      </c>
      <c r="E4" s="109"/>
      <c r="F4" s="109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ht="15.75" customHeight="1">
      <c r="B5" s="51" t="s">
        <v>144</v>
      </c>
      <c r="C5" s="47"/>
      <c r="D5" s="65"/>
      <c r="E5" s="109"/>
      <c r="F5" s="109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ht="15.75" customHeight="1">
      <c r="B6" s="20" t="s">
        <v>145</v>
      </c>
      <c r="C6" s="17">
        <f>sum(C3:C5)</f>
        <v>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ht="15.75" customHeight="1"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ht="15.75" customHeight="1"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ht="15.75" customHeight="1"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</row>
    <row r="10" ht="15.75" customHeight="1"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</row>
    <row r="11" ht="15.75" customHeight="1"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ht="15.75" customHeight="1"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ht="15.75" customHeight="1"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ht="15.75" customHeight="1"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ht="15.75" customHeight="1"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ht="15.75" customHeight="1"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ht="15.75" customHeight="1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ht="15.75" customHeight="1"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ht="15.75" customHeight="1"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ht="15.75" customHeight="1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ht="15.75" customHeight="1"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ht="15.75" customHeight="1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ht="15.75" customHeight="1"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ht="15.75" customHeight="1"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ht="15.75" customHeight="1"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ht="15.75" customHeight="1"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ht="15.75" customHeight="1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ht="15.75" customHeight="1"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ht="15.75" customHeight="1"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ht="15.75" customHeight="1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ht="15.75" customHeight="1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ht="15.75" customHeight="1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ht="15.75" customHeight="1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ht="15.75" customHeight="1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ht="15.75" customHeight="1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  <row r="36" ht="15.75" customHeight="1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ht="15.75" customHeight="1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</row>
    <row r="38" ht="15.75" customHeight="1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</row>
    <row r="39" ht="15.75" customHeight="1"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</row>
    <row r="40" ht="15.75" customHeight="1"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</row>
    <row r="41" ht="15.75" customHeight="1"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</row>
    <row r="42" ht="15.75" customHeight="1"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</row>
    <row r="43" ht="15.75" customHeight="1"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</row>
    <row r="44" ht="15.75" customHeight="1"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</row>
    <row r="45" ht="15.75" customHeight="1"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</row>
    <row r="46" ht="15.75" customHeight="1"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</row>
    <row r="47" ht="15.75" customHeight="1"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</row>
    <row r="48" ht="15.75" customHeight="1"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</row>
    <row r="49" ht="15.75" customHeight="1"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</row>
    <row r="50" ht="15.75" customHeight="1"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</row>
    <row r="51" ht="15.75" customHeight="1"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</row>
    <row r="52" ht="15.75" customHeight="1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</row>
    <row r="53" ht="15.75" customHeight="1"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</row>
    <row r="54" ht="15.75" customHeight="1"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</row>
    <row r="55" ht="15.75" customHeight="1"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</row>
    <row r="56" ht="15.75" customHeight="1"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</row>
    <row r="57" ht="15.75" customHeight="1"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</row>
    <row r="58" ht="15.75" customHeight="1"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</row>
    <row r="59" ht="15.75" customHeight="1"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</row>
    <row r="60" ht="15.75" customHeight="1"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</row>
    <row r="61" ht="15.75" customHeight="1"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</row>
    <row r="62" ht="15.75" customHeight="1"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</row>
    <row r="63" ht="15.75" customHeight="1"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</row>
    <row r="64" ht="15.75" customHeight="1"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</row>
    <row r="65" ht="15.75" customHeight="1"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</row>
    <row r="66" ht="15.75" customHeight="1"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</row>
    <row r="67" ht="15.75" customHeight="1"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</row>
    <row r="68" ht="15.75" customHeight="1"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</row>
    <row r="69" ht="15.75" customHeight="1"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</row>
    <row r="70" ht="15.75" customHeight="1"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</row>
    <row r="71" ht="15.75" customHeight="1"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</row>
    <row r="72" ht="15.75" customHeight="1"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</row>
    <row r="73" ht="15.75" customHeight="1"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</row>
    <row r="74" ht="15.75" customHeight="1"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</row>
    <row r="75" ht="15.75" customHeight="1"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</row>
    <row r="76" ht="15.75" customHeight="1"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</row>
    <row r="77" ht="15.75" customHeight="1"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</row>
    <row r="78" ht="15.75" customHeight="1"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</row>
    <row r="79" ht="15.75" customHeight="1"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</row>
    <row r="80" ht="15.75" customHeight="1"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</row>
    <row r="81" ht="15.75" customHeight="1"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</row>
    <row r="82" ht="15.75" customHeight="1"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</row>
    <row r="83" ht="15.75" customHeight="1"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</row>
    <row r="84" ht="15.75" customHeight="1"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</row>
    <row r="85" ht="15.75" customHeight="1"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</row>
    <row r="86" ht="15.75" customHeight="1"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</row>
    <row r="87" ht="15.75" customHeight="1"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</row>
    <row r="88" ht="15.75" customHeight="1"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</row>
    <row r="89" ht="15.75" customHeight="1"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</row>
    <row r="90" ht="15.75" customHeight="1"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</row>
    <row r="91" ht="15.75" customHeight="1"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</row>
    <row r="92" ht="15.75" customHeight="1"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</row>
    <row r="93" ht="15.75" customHeight="1"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</row>
    <row r="94" ht="15.75" customHeight="1"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</row>
    <row r="95" ht="15.75" customHeight="1"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</row>
    <row r="96" ht="15.75" customHeight="1"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</row>
    <row r="97" ht="15.75" customHeight="1"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</row>
    <row r="98" ht="15.75" customHeight="1"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</row>
    <row r="99" ht="15.75" customHeight="1"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</row>
    <row r="100" ht="15.75" customHeight="1"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</row>
    <row r="101" ht="15.75" customHeight="1"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</row>
    <row r="102" ht="15.75" customHeight="1"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</row>
    <row r="103" ht="15.75" customHeight="1"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</row>
    <row r="104" ht="15.75" customHeight="1"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</row>
    <row r="105" ht="15.75" customHeight="1"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</row>
    <row r="106" ht="15.75" customHeight="1"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</row>
    <row r="107" ht="15.75" customHeight="1"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</row>
    <row r="108" ht="15.75" customHeight="1"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</row>
    <row r="109" ht="15.75" customHeight="1"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</row>
    <row r="110" ht="15.75" customHeight="1"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</row>
    <row r="111" ht="15.75" customHeight="1"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</row>
    <row r="112" ht="15.75" customHeight="1"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</row>
    <row r="113" ht="15.75" customHeight="1"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</row>
    <row r="114" ht="15.75" customHeight="1"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</row>
    <row r="115" ht="15.75" customHeight="1"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</row>
    <row r="116" ht="15.75" customHeight="1"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</row>
    <row r="117" ht="15.75" customHeight="1"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</row>
    <row r="118" ht="15.75" customHeight="1"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</row>
    <row r="119" ht="15.75" customHeight="1"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</row>
    <row r="120" ht="15.75" customHeight="1"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</row>
    <row r="121" ht="15.75" customHeight="1"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</row>
    <row r="122" ht="15.75" customHeight="1"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</row>
    <row r="123" ht="15.75" customHeight="1"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</row>
    <row r="124" ht="15.75" customHeight="1"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</row>
    <row r="125" ht="15.75" customHeight="1"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</row>
    <row r="126" ht="15.75" customHeight="1"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</row>
    <row r="127" ht="15.75" customHeight="1"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</row>
    <row r="128" ht="15.75" customHeight="1"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</row>
    <row r="129" ht="15.75" customHeight="1"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</row>
    <row r="130" ht="15.75" customHeight="1"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</row>
    <row r="131" ht="15.75" customHeight="1"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</row>
    <row r="132" ht="15.75" customHeight="1"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</row>
    <row r="133" ht="15.75" customHeight="1"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</row>
    <row r="134" ht="15.75" customHeight="1"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</row>
    <row r="135" ht="15.75" customHeight="1"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</row>
    <row r="136" ht="15.75" customHeight="1"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</row>
    <row r="137" ht="15.75" customHeight="1"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</row>
    <row r="138" ht="15.75" customHeight="1"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</row>
    <row r="139" ht="15.75" customHeight="1"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</row>
    <row r="140" ht="15.75" customHeight="1"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</row>
    <row r="141" ht="15.75" customHeight="1"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</row>
    <row r="142" ht="15.75" customHeight="1"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</row>
    <row r="143" ht="15.75" customHeight="1"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</row>
    <row r="144" ht="15.75" customHeight="1"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</row>
    <row r="145" ht="15.75" customHeight="1"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</row>
    <row r="146" ht="15.75" customHeight="1"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</row>
    <row r="147" ht="15.75" customHeight="1"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</row>
    <row r="148" ht="15.75" customHeight="1"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</row>
    <row r="149" ht="15.75" customHeight="1"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</row>
    <row r="150" ht="15.75" customHeight="1"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</row>
    <row r="151" ht="15.75" customHeight="1"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</row>
    <row r="152" ht="15.75" customHeight="1"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</row>
    <row r="153" ht="15.75" customHeight="1"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</row>
    <row r="154" ht="15.75" customHeight="1"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</row>
    <row r="155" ht="15.75" customHeight="1"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</row>
    <row r="156" ht="15.75" customHeight="1"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</row>
    <row r="157" ht="15.75" customHeight="1"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</row>
    <row r="158" ht="15.75" customHeight="1"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</row>
    <row r="159" ht="15.75" customHeight="1"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</row>
    <row r="160" ht="15.75" customHeight="1"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</row>
    <row r="161" ht="15.75" customHeight="1"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</row>
    <row r="162" ht="15.75" customHeight="1"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</row>
    <row r="163" ht="15.75" customHeight="1"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</row>
    <row r="164" ht="15.75" customHeight="1"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</row>
    <row r="165" ht="15.75" customHeight="1"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</row>
    <row r="166" ht="15.75" customHeight="1"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</row>
    <row r="167" ht="15.75" customHeight="1"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</row>
    <row r="168" ht="15.75" customHeight="1"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</row>
    <row r="169" ht="15.75" customHeight="1"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</row>
    <row r="170" ht="15.75" customHeight="1"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</row>
    <row r="171" ht="15.75" customHeight="1"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</row>
    <row r="172" ht="15.75" customHeight="1"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</row>
    <row r="173" ht="15.75" customHeight="1"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</row>
    <row r="174" ht="15.75" customHeight="1"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</row>
    <row r="175" ht="15.75" customHeight="1"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</row>
    <row r="176" ht="15.75" customHeight="1"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</row>
    <row r="177" ht="15.75" customHeight="1"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</row>
    <row r="178" ht="15.75" customHeight="1"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</row>
    <row r="179" ht="15.75" customHeight="1"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</row>
    <row r="180" ht="15.75" customHeight="1"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</row>
    <row r="181" ht="15.75" customHeight="1"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</row>
    <row r="182" ht="15.75" customHeight="1"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</row>
    <row r="183" ht="15.75" customHeight="1"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</row>
    <row r="184" ht="15.75" customHeight="1"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</row>
    <row r="185" ht="15.75" customHeight="1"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</row>
    <row r="186" ht="15.75" customHeight="1"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</row>
    <row r="187" ht="15.75" customHeight="1"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</row>
    <row r="188" ht="15.75" customHeight="1"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</row>
    <row r="189" ht="15.75" customHeight="1"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</row>
    <row r="190" ht="15.75" customHeight="1"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</row>
    <row r="191" ht="15.75" customHeight="1"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</row>
    <row r="192" ht="15.75" customHeight="1"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</row>
    <row r="193" ht="15.75" customHeight="1"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</row>
    <row r="194" ht="15.75" customHeight="1"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</row>
    <row r="195" ht="15.75" customHeight="1"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</row>
    <row r="196" ht="15.75" customHeight="1"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</row>
    <row r="197" ht="15.75" customHeight="1"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</row>
    <row r="198" ht="15.75" customHeight="1"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</row>
    <row r="199" ht="15.75" customHeight="1"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</row>
    <row r="200" ht="15.75" customHeight="1"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</row>
    <row r="201" ht="15.75" customHeight="1"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</row>
    <row r="202" ht="15.75" customHeight="1"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</row>
    <row r="203" ht="15.75" customHeight="1"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</row>
    <row r="204" ht="15.75" customHeight="1"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</row>
    <row r="205" ht="15.75" customHeight="1"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</row>
    <row r="206" ht="15.75" customHeight="1"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</row>
    <row r="207" ht="15.75" customHeight="1"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</row>
    <row r="208" ht="15.75" customHeight="1"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</row>
    <row r="209" ht="15.75" customHeight="1"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</row>
    <row r="210" ht="15.75" customHeight="1"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</row>
    <row r="211" ht="15.75" customHeight="1"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</row>
    <row r="212" ht="15.75" customHeight="1"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</row>
    <row r="213" ht="15.75" customHeight="1"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</row>
    <row r="214" ht="15.75" customHeight="1"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</row>
    <row r="215" ht="15.75" customHeight="1"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</row>
    <row r="216" ht="15.75" customHeight="1"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</row>
    <row r="217" ht="15.75" customHeight="1"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</row>
    <row r="218" ht="15.75" customHeight="1"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</row>
    <row r="219" ht="15.75" customHeight="1"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</row>
    <row r="220" ht="15.75" customHeight="1"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2:D2"/>
  </mergeCells>
  <drawing r:id="rId1"/>
</worksheet>
</file>