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David S\MDC\PGM\"/>
    </mc:Choice>
  </mc:AlternateContent>
  <xr:revisionPtr revIDLastSave="0" documentId="13_ncr:1_{B6D0C49A-894D-4EF4-A583-A3DD82EA2E81}" xr6:coauthVersionLast="47" xr6:coauthVersionMax="47" xr10:uidLastSave="{00000000-0000-0000-0000-000000000000}"/>
  <bookViews>
    <workbookView xWindow="30855" yWindow="630" windowWidth="21600" windowHeight="11295" xr2:uid="{3848435B-3324-4A12-8090-A6BAFD72BDC6}"/>
  </bookViews>
  <sheets>
    <sheet name="LVT      " sheetId="1" r:id="rId1"/>
    <sheet name="Password" sheetId="4" state="hidden" r:id="rId2"/>
    <sheet name="Search" sheetId="2" r:id="rId3"/>
  </sheets>
  <definedNames>
    <definedName name="_xlnm._FilterDatabase" localSheetId="0">'LVT      '!$A$1:$Q$124</definedName>
    <definedName name="_xlnm._FilterDatabase" localSheetId="2" hidden="1">Search!$A$1:$H$167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D163" i="2"/>
  <c r="Z169" i="2" l="1"/>
  <c r="W169" i="2" s="1"/>
  <c r="Y169" i="2"/>
  <c r="X169" i="2"/>
  <c r="B158" i="2" l="1"/>
  <c r="K10" i="1" s="1"/>
  <c r="F22" i="2"/>
  <c r="E22" i="2"/>
  <c r="N64" i="1" s="1"/>
  <c r="D22" i="2"/>
  <c r="G22" i="2" s="1"/>
  <c r="P64" i="1" s="1"/>
  <c r="AA168" i="2"/>
  <c r="Z168" i="2"/>
  <c r="Y168" i="2"/>
  <c r="AB168" i="2" s="1"/>
  <c r="F60" i="2"/>
  <c r="O31" i="1" s="1"/>
  <c r="E60" i="2"/>
  <c r="N31" i="1" s="1"/>
  <c r="D60" i="2"/>
  <c r="G60" i="2" s="1"/>
  <c r="P31" i="1" s="1"/>
  <c r="AA158" i="2"/>
  <c r="Z158" i="2"/>
  <c r="Y158" i="2"/>
  <c r="AB158" i="2" s="1"/>
  <c r="F101" i="2"/>
  <c r="O62" i="1" s="1"/>
  <c r="E101" i="2"/>
  <c r="N65" i="1" s="1"/>
  <c r="D101" i="2"/>
  <c r="G101" i="2" s="1"/>
  <c r="P65" i="1" s="1"/>
  <c r="AA167" i="2"/>
  <c r="Z167" i="2"/>
  <c r="Y167" i="2"/>
  <c r="AB167" i="2" s="1"/>
  <c r="AB166" i="2"/>
  <c r="AA166" i="2"/>
  <c r="W166" i="2"/>
  <c r="Z166" i="2" s="1"/>
  <c r="X165" i="2"/>
  <c r="W165" i="2"/>
  <c r="AB165" i="2"/>
  <c r="Y165" i="2" s="1"/>
  <c r="AA164" i="2"/>
  <c r="Z164" i="2"/>
  <c r="Y164" i="2"/>
  <c r="AB164" i="2" s="1"/>
  <c r="AB163" i="2"/>
  <c r="AA163" i="2"/>
  <c r="W163" i="2"/>
  <c r="Z163" i="2" s="1"/>
  <c r="AA162" i="2"/>
  <c r="Z162" i="2"/>
  <c r="Y162" i="2"/>
  <c r="AB162" i="2" s="1"/>
  <c r="AB161" i="2"/>
  <c r="AA161" i="2"/>
  <c r="W161" i="2"/>
  <c r="Z161" i="2" s="1"/>
  <c r="AB160" i="2"/>
  <c r="AA160" i="2"/>
  <c r="W160" i="2"/>
  <c r="Z160" i="2" s="1"/>
  <c r="Q124" i="1"/>
  <c r="P124" i="1"/>
  <c r="O124" i="1"/>
  <c r="N124" i="1"/>
  <c r="M124" i="1"/>
  <c r="L124" i="1"/>
  <c r="Q123" i="1"/>
  <c r="P123" i="1"/>
  <c r="O123" i="1"/>
  <c r="N123" i="1"/>
  <c r="M123" i="1"/>
  <c r="L123" i="1"/>
  <c r="K123" i="1"/>
  <c r="Q122" i="1"/>
  <c r="P122" i="1"/>
  <c r="O122" i="1"/>
  <c r="N122" i="1"/>
  <c r="M122" i="1"/>
  <c r="L122" i="1"/>
  <c r="K122" i="1"/>
  <c r="Q121" i="1"/>
  <c r="P121" i="1"/>
  <c r="O121" i="1"/>
  <c r="N121" i="1"/>
  <c r="M121" i="1"/>
  <c r="L121" i="1"/>
  <c r="K121" i="1"/>
  <c r="Q120" i="1"/>
  <c r="P120" i="1"/>
  <c r="O120" i="1"/>
  <c r="N120" i="1"/>
  <c r="M120" i="1"/>
  <c r="L120" i="1"/>
  <c r="K120" i="1"/>
  <c r="Q119" i="1"/>
  <c r="P119" i="1"/>
  <c r="O119" i="1"/>
  <c r="N119" i="1"/>
  <c r="M119" i="1"/>
  <c r="L119" i="1"/>
  <c r="K119" i="1"/>
  <c r="Q118" i="1"/>
  <c r="P118" i="1"/>
  <c r="O118" i="1"/>
  <c r="N118" i="1"/>
  <c r="M118" i="1"/>
  <c r="L118" i="1"/>
  <c r="K118" i="1"/>
  <c r="Q117" i="1"/>
  <c r="P117" i="1"/>
  <c r="O117" i="1"/>
  <c r="N117" i="1"/>
  <c r="M117" i="1"/>
  <c r="L117" i="1"/>
  <c r="K117" i="1"/>
  <c r="Q116" i="1"/>
  <c r="P116" i="1"/>
  <c r="O116" i="1"/>
  <c r="N116" i="1"/>
  <c r="M116" i="1"/>
  <c r="L116" i="1"/>
  <c r="K116" i="1"/>
  <c r="Q115" i="1"/>
  <c r="P115" i="1"/>
  <c r="O115" i="1"/>
  <c r="N115" i="1"/>
  <c r="M115" i="1"/>
  <c r="L115" i="1"/>
  <c r="K115" i="1"/>
  <c r="Q114" i="1"/>
  <c r="P114" i="1"/>
  <c r="O114" i="1"/>
  <c r="N114" i="1"/>
  <c r="M114" i="1"/>
  <c r="L114" i="1"/>
  <c r="K114" i="1"/>
  <c r="Q113" i="1"/>
  <c r="P113" i="1"/>
  <c r="O113" i="1"/>
  <c r="N113" i="1"/>
  <c r="M113" i="1"/>
  <c r="L113" i="1"/>
  <c r="K113" i="1"/>
  <c r="Q112" i="1"/>
  <c r="P112" i="1"/>
  <c r="O112" i="1"/>
  <c r="N112" i="1"/>
  <c r="M112" i="1"/>
  <c r="L112" i="1"/>
  <c r="K112" i="1"/>
  <c r="Q111" i="1"/>
  <c r="P111" i="1"/>
  <c r="O111" i="1"/>
  <c r="N111" i="1"/>
  <c r="M111" i="1"/>
  <c r="L111" i="1"/>
  <c r="K111" i="1"/>
  <c r="Q110" i="1"/>
  <c r="P110" i="1"/>
  <c r="O110" i="1"/>
  <c r="N110" i="1"/>
  <c r="M110" i="1"/>
  <c r="L110" i="1"/>
  <c r="K110" i="1"/>
  <c r="Q109" i="1"/>
  <c r="P109" i="1"/>
  <c r="O109" i="1"/>
  <c r="N109" i="1"/>
  <c r="M109" i="1"/>
  <c r="L109" i="1"/>
  <c r="K109" i="1"/>
  <c r="Q108" i="1"/>
  <c r="P108" i="1"/>
  <c r="O108" i="1"/>
  <c r="N108" i="1"/>
  <c r="M108" i="1"/>
  <c r="L108" i="1"/>
  <c r="K108" i="1"/>
  <c r="Q107" i="1"/>
  <c r="P107" i="1"/>
  <c r="O107" i="1"/>
  <c r="N107" i="1"/>
  <c r="M107" i="1"/>
  <c r="L107" i="1"/>
  <c r="K107" i="1"/>
  <c r="Q106" i="1"/>
  <c r="P106" i="1"/>
  <c r="O106" i="1"/>
  <c r="N106" i="1"/>
  <c r="M106" i="1"/>
  <c r="L106" i="1"/>
  <c r="K106" i="1"/>
  <c r="Q105" i="1"/>
  <c r="P105" i="1"/>
  <c r="O105" i="1"/>
  <c r="N105" i="1"/>
  <c r="M105" i="1"/>
  <c r="L105" i="1"/>
  <c r="K105" i="1"/>
  <c r="Q104" i="1"/>
  <c r="P104" i="1"/>
  <c r="O104" i="1"/>
  <c r="N104" i="1"/>
  <c r="M104" i="1"/>
  <c r="L104" i="1"/>
  <c r="K104" i="1"/>
  <c r="Q103" i="1"/>
  <c r="P103" i="1"/>
  <c r="O103" i="1"/>
  <c r="N103" i="1"/>
  <c r="M103" i="1"/>
  <c r="L103" i="1"/>
  <c r="K103" i="1"/>
  <c r="Q102" i="1"/>
  <c r="P102" i="1"/>
  <c r="O102" i="1"/>
  <c r="N102" i="1"/>
  <c r="M102" i="1"/>
  <c r="L102" i="1"/>
  <c r="K102" i="1"/>
  <c r="Q101" i="1"/>
  <c r="P101" i="1"/>
  <c r="O101" i="1"/>
  <c r="N101" i="1"/>
  <c r="M101" i="1"/>
  <c r="L101" i="1"/>
  <c r="K101" i="1"/>
  <c r="Q100" i="1"/>
  <c r="P100" i="1"/>
  <c r="O100" i="1"/>
  <c r="N100" i="1"/>
  <c r="M100" i="1"/>
  <c r="L100" i="1"/>
  <c r="K100" i="1"/>
  <c r="Q99" i="1"/>
  <c r="P99" i="1"/>
  <c r="O99" i="1"/>
  <c r="N99" i="1"/>
  <c r="M99" i="1"/>
  <c r="L99" i="1"/>
  <c r="K99" i="1"/>
  <c r="Q98" i="1"/>
  <c r="P98" i="1"/>
  <c r="O98" i="1"/>
  <c r="N98" i="1"/>
  <c r="M98" i="1"/>
  <c r="L98" i="1"/>
  <c r="K98" i="1"/>
  <c r="Q97" i="1"/>
  <c r="P97" i="1"/>
  <c r="O97" i="1"/>
  <c r="N97" i="1"/>
  <c r="M97" i="1"/>
  <c r="L97" i="1"/>
  <c r="K97" i="1"/>
  <c r="Q96" i="1"/>
  <c r="P96" i="1"/>
  <c r="O96" i="1"/>
  <c r="N96" i="1"/>
  <c r="M96" i="1"/>
  <c r="L96" i="1"/>
  <c r="K96" i="1"/>
  <c r="Q95" i="1"/>
  <c r="P95" i="1"/>
  <c r="O95" i="1"/>
  <c r="N95" i="1"/>
  <c r="M95" i="1"/>
  <c r="L95" i="1"/>
  <c r="K95" i="1"/>
  <c r="Q94" i="1"/>
  <c r="P94" i="1"/>
  <c r="O94" i="1"/>
  <c r="N94" i="1"/>
  <c r="M94" i="1"/>
  <c r="L94" i="1"/>
  <c r="K94" i="1"/>
  <c r="Q93" i="1"/>
  <c r="P93" i="1"/>
  <c r="O93" i="1"/>
  <c r="N93" i="1"/>
  <c r="M93" i="1"/>
  <c r="L93" i="1"/>
  <c r="K93" i="1"/>
  <c r="Q92" i="1"/>
  <c r="P92" i="1"/>
  <c r="O92" i="1"/>
  <c r="N92" i="1"/>
  <c r="M92" i="1"/>
  <c r="L92" i="1"/>
  <c r="K92" i="1"/>
  <c r="Q91" i="1"/>
  <c r="P91" i="1"/>
  <c r="O91" i="1"/>
  <c r="N91" i="1"/>
  <c r="M91" i="1"/>
  <c r="L91" i="1"/>
  <c r="K91" i="1"/>
  <c r="Q90" i="1"/>
  <c r="P90" i="1"/>
  <c r="O90" i="1"/>
  <c r="N90" i="1"/>
  <c r="M90" i="1"/>
  <c r="L90" i="1"/>
  <c r="K90" i="1"/>
  <c r="Q89" i="1"/>
  <c r="P89" i="1"/>
  <c r="O89" i="1"/>
  <c r="N89" i="1"/>
  <c r="M89" i="1"/>
  <c r="L89" i="1"/>
  <c r="K89" i="1"/>
  <c r="Q88" i="1"/>
  <c r="P88" i="1"/>
  <c r="O88" i="1"/>
  <c r="N88" i="1"/>
  <c r="M88" i="1"/>
  <c r="L88" i="1"/>
  <c r="K88" i="1"/>
  <c r="Q87" i="1"/>
  <c r="P87" i="1"/>
  <c r="O87" i="1"/>
  <c r="N87" i="1"/>
  <c r="M87" i="1"/>
  <c r="L87" i="1"/>
  <c r="K87" i="1"/>
  <c r="Q86" i="1"/>
  <c r="P86" i="1"/>
  <c r="O86" i="1"/>
  <c r="N86" i="1"/>
  <c r="M86" i="1"/>
  <c r="L86" i="1"/>
  <c r="K86" i="1"/>
  <c r="Q85" i="1"/>
  <c r="P85" i="1"/>
  <c r="O85" i="1"/>
  <c r="N85" i="1"/>
  <c r="M85" i="1"/>
  <c r="L85" i="1"/>
  <c r="K85" i="1"/>
  <c r="Q84" i="1"/>
  <c r="P84" i="1"/>
  <c r="O84" i="1"/>
  <c r="N84" i="1"/>
  <c r="M84" i="1"/>
  <c r="L84" i="1"/>
  <c r="K84" i="1"/>
  <c r="Q83" i="1"/>
  <c r="P83" i="1"/>
  <c r="O83" i="1"/>
  <c r="N83" i="1"/>
  <c r="M83" i="1"/>
  <c r="L83" i="1"/>
  <c r="K83" i="1"/>
  <c r="Q82" i="1"/>
  <c r="P82" i="1"/>
  <c r="O82" i="1"/>
  <c r="N82" i="1"/>
  <c r="M82" i="1"/>
  <c r="L82" i="1"/>
  <c r="K82" i="1"/>
  <c r="Q81" i="1"/>
  <c r="P81" i="1"/>
  <c r="O81" i="1"/>
  <c r="N81" i="1"/>
  <c r="M81" i="1"/>
  <c r="L81" i="1"/>
  <c r="K81" i="1"/>
  <c r="Q80" i="1"/>
  <c r="P80" i="1"/>
  <c r="O80" i="1"/>
  <c r="N80" i="1"/>
  <c r="M80" i="1"/>
  <c r="L80" i="1"/>
  <c r="K80" i="1"/>
  <c r="Q79" i="1"/>
  <c r="P79" i="1"/>
  <c r="O79" i="1"/>
  <c r="N79" i="1"/>
  <c r="M79" i="1"/>
  <c r="L79" i="1"/>
  <c r="K79" i="1"/>
  <c r="Q78" i="1"/>
  <c r="P78" i="1"/>
  <c r="O78" i="1"/>
  <c r="N78" i="1"/>
  <c r="M78" i="1"/>
  <c r="L78" i="1"/>
  <c r="K78" i="1"/>
  <c r="Q77" i="1"/>
  <c r="P77" i="1"/>
  <c r="O77" i="1"/>
  <c r="N77" i="1"/>
  <c r="M77" i="1"/>
  <c r="L77" i="1"/>
  <c r="K77" i="1"/>
  <c r="Q76" i="1"/>
  <c r="P76" i="1"/>
  <c r="O76" i="1"/>
  <c r="N76" i="1"/>
  <c r="M76" i="1"/>
  <c r="L76" i="1"/>
  <c r="K76" i="1"/>
  <c r="Q75" i="1"/>
  <c r="P75" i="1"/>
  <c r="O75" i="1"/>
  <c r="N75" i="1"/>
  <c r="M75" i="1"/>
  <c r="L75" i="1"/>
  <c r="K75" i="1"/>
  <c r="Q74" i="1"/>
  <c r="P74" i="1"/>
  <c r="O74" i="1"/>
  <c r="N74" i="1"/>
  <c r="M74" i="1"/>
  <c r="L74" i="1"/>
  <c r="K74" i="1"/>
  <c r="Q73" i="1"/>
  <c r="P73" i="1"/>
  <c r="O73" i="1"/>
  <c r="N73" i="1"/>
  <c r="M73" i="1"/>
  <c r="L73" i="1"/>
  <c r="K73" i="1"/>
  <c r="Q72" i="1"/>
  <c r="P72" i="1"/>
  <c r="O72" i="1"/>
  <c r="N72" i="1"/>
  <c r="M72" i="1"/>
  <c r="L72" i="1"/>
  <c r="K72" i="1"/>
  <c r="Q71" i="1"/>
  <c r="P71" i="1"/>
  <c r="O71" i="1"/>
  <c r="N71" i="1"/>
  <c r="M71" i="1"/>
  <c r="L71" i="1"/>
  <c r="K71" i="1"/>
  <c r="Q70" i="1"/>
  <c r="P70" i="1"/>
  <c r="O70" i="1"/>
  <c r="N70" i="1"/>
  <c r="M70" i="1"/>
  <c r="L70" i="1"/>
  <c r="K70" i="1"/>
  <c r="Q69" i="1"/>
  <c r="P69" i="1"/>
  <c r="O69" i="1"/>
  <c r="N69" i="1"/>
  <c r="M69" i="1"/>
  <c r="L69" i="1"/>
  <c r="K69" i="1"/>
  <c r="Q68" i="1"/>
  <c r="P68" i="1"/>
  <c r="O68" i="1"/>
  <c r="N68" i="1"/>
  <c r="M68" i="1"/>
  <c r="L68" i="1"/>
  <c r="K68" i="1"/>
  <c r="Q67" i="1"/>
  <c r="P67" i="1"/>
  <c r="O67" i="1"/>
  <c r="N67" i="1"/>
  <c r="M67" i="1"/>
  <c r="L67" i="1"/>
  <c r="K67" i="1"/>
  <c r="Q66" i="1"/>
  <c r="P66" i="1"/>
  <c r="O66" i="1"/>
  <c r="N66" i="1"/>
  <c r="M66" i="1"/>
  <c r="L66" i="1"/>
  <c r="K66" i="1"/>
  <c r="Q65" i="1"/>
  <c r="O65" i="1"/>
  <c r="M65" i="1"/>
  <c r="L65" i="1"/>
  <c r="K65" i="1"/>
  <c r="Q64" i="1"/>
  <c r="O64" i="1"/>
  <c r="L64" i="1"/>
  <c r="K64" i="1"/>
  <c r="Q63" i="1"/>
  <c r="P63" i="1"/>
  <c r="O63" i="1"/>
  <c r="N63" i="1"/>
  <c r="M63" i="1"/>
  <c r="L63" i="1"/>
  <c r="K63" i="1"/>
  <c r="Q62" i="1"/>
  <c r="L62" i="1"/>
  <c r="K62" i="1"/>
  <c r="Q61" i="1"/>
  <c r="P61" i="1"/>
  <c r="O61" i="1"/>
  <c r="N61" i="1"/>
  <c r="M61" i="1"/>
  <c r="L61" i="1"/>
  <c r="K61" i="1"/>
  <c r="Q60" i="1"/>
  <c r="P60" i="1"/>
  <c r="O60" i="1"/>
  <c r="N60" i="1"/>
  <c r="M60" i="1"/>
  <c r="L60" i="1"/>
  <c r="K60" i="1"/>
  <c r="Q59" i="1"/>
  <c r="P59" i="1"/>
  <c r="O59" i="1"/>
  <c r="N59" i="1"/>
  <c r="M59" i="1"/>
  <c r="L59" i="1"/>
  <c r="K59" i="1"/>
  <c r="Q58" i="1"/>
  <c r="P58" i="1"/>
  <c r="O58" i="1"/>
  <c r="N58" i="1"/>
  <c r="M58" i="1"/>
  <c r="L58" i="1"/>
  <c r="K58" i="1"/>
  <c r="Q57" i="1"/>
  <c r="P57" i="1"/>
  <c r="O57" i="1"/>
  <c r="N57" i="1"/>
  <c r="M57" i="1"/>
  <c r="L57" i="1"/>
  <c r="K57" i="1"/>
  <c r="Q56" i="1"/>
  <c r="P56" i="1"/>
  <c r="O56" i="1"/>
  <c r="N56" i="1"/>
  <c r="M56" i="1"/>
  <c r="L56" i="1"/>
  <c r="K56" i="1"/>
  <c r="Q55" i="1"/>
  <c r="P55" i="1"/>
  <c r="O55" i="1"/>
  <c r="N55" i="1"/>
  <c r="M55" i="1"/>
  <c r="L55" i="1"/>
  <c r="K55" i="1"/>
  <c r="Q54" i="1"/>
  <c r="P54" i="1"/>
  <c r="O54" i="1"/>
  <c r="N54" i="1"/>
  <c r="M54" i="1"/>
  <c r="L54" i="1"/>
  <c r="K54" i="1"/>
  <c r="Q53" i="1"/>
  <c r="P53" i="1"/>
  <c r="O53" i="1"/>
  <c r="N53" i="1"/>
  <c r="M53" i="1"/>
  <c r="L53" i="1"/>
  <c r="K53" i="1"/>
  <c r="Q52" i="1"/>
  <c r="P52" i="1"/>
  <c r="O52" i="1"/>
  <c r="N52" i="1"/>
  <c r="M52" i="1"/>
  <c r="L52" i="1"/>
  <c r="K52" i="1"/>
  <c r="Q51" i="1"/>
  <c r="P51" i="1"/>
  <c r="O51" i="1"/>
  <c r="N51" i="1"/>
  <c r="M51" i="1"/>
  <c r="L51" i="1"/>
  <c r="K51" i="1"/>
  <c r="Q50" i="1"/>
  <c r="P50" i="1"/>
  <c r="O50" i="1"/>
  <c r="N50" i="1"/>
  <c r="M50" i="1"/>
  <c r="L50" i="1"/>
  <c r="K50" i="1"/>
  <c r="Q49" i="1"/>
  <c r="P49" i="1"/>
  <c r="O49" i="1"/>
  <c r="N49" i="1"/>
  <c r="M49" i="1"/>
  <c r="L49" i="1"/>
  <c r="K49" i="1"/>
  <c r="Q48" i="1"/>
  <c r="P48" i="1"/>
  <c r="O48" i="1"/>
  <c r="N48" i="1"/>
  <c r="M48" i="1"/>
  <c r="L48" i="1"/>
  <c r="K48" i="1"/>
  <c r="Q47" i="1"/>
  <c r="P47" i="1"/>
  <c r="O47" i="1"/>
  <c r="N47" i="1"/>
  <c r="M47" i="1"/>
  <c r="L47" i="1"/>
  <c r="K47" i="1"/>
  <c r="Q46" i="1"/>
  <c r="P46" i="1"/>
  <c r="O46" i="1"/>
  <c r="N46" i="1"/>
  <c r="M46" i="1"/>
  <c r="L46" i="1"/>
  <c r="K46" i="1"/>
  <c r="Q45" i="1"/>
  <c r="P45" i="1"/>
  <c r="O45" i="1"/>
  <c r="N45" i="1"/>
  <c r="M45" i="1"/>
  <c r="L45" i="1"/>
  <c r="K45" i="1"/>
  <c r="Q44" i="1"/>
  <c r="P44" i="1"/>
  <c r="O44" i="1"/>
  <c r="N44" i="1"/>
  <c r="M44" i="1"/>
  <c r="L44" i="1"/>
  <c r="K44" i="1"/>
  <c r="Q43" i="1"/>
  <c r="L43" i="1"/>
  <c r="K43" i="1"/>
  <c r="Q42" i="1"/>
  <c r="P42" i="1"/>
  <c r="O42" i="1"/>
  <c r="N42" i="1"/>
  <c r="M42" i="1"/>
  <c r="L42" i="1"/>
  <c r="K42" i="1"/>
  <c r="Q41" i="1"/>
  <c r="P41" i="1"/>
  <c r="O41" i="1"/>
  <c r="N41" i="1"/>
  <c r="M41" i="1"/>
  <c r="L41" i="1"/>
  <c r="K41" i="1"/>
  <c r="Q40" i="1"/>
  <c r="P40" i="1"/>
  <c r="O40" i="1"/>
  <c r="N40" i="1"/>
  <c r="M40" i="1"/>
  <c r="L40" i="1"/>
  <c r="K40" i="1"/>
  <c r="Q39" i="1"/>
  <c r="P39" i="1"/>
  <c r="O39" i="1"/>
  <c r="N39" i="1"/>
  <c r="M39" i="1"/>
  <c r="L39" i="1"/>
  <c r="K39" i="1"/>
  <c r="Q38" i="1"/>
  <c r="P38" i="1"/>
  <c r="O38" i="1"/>
  <c r="N38" i="1"/>
  <c r="M38" i="1"/>
  <c r="L38" i="1"/>
  <c r="K38" i="1"/>
  <c r="Q37" i="1"/>
  <c r="P37" i="1"/>
  <c r="O37" i="1"/>
  <c r="N37" i="1"/>
  <c r="M37" i="1"/>
  <c r="L37" i="1"/>
  <c r="K37" i="1"/>
  <c r="Q36" i="1"/>
  <c r="P36" i="1"/>
  <c r="O36" i="1"/>
  <c r="N36" i="1"/>
  <c r="M36" i="1"/>
  <c r="L36" i="1"/>
  <c r="K36" i="1"/>
  <c r="Q35" i="1"/>
  <c r="P35" i="1"/>
  <c r="O35" i="1"/>
  <c r="N35" i="1"/>
  <c r="M35" i="1"/>
  <c r="L35" i="1"/>
  <c r="K35" i="1"/>
  <c r="Q34" i="1"/>
  <c r="P34" i="1"/>
  <c r="O34" i="1"/>
  <c r="N34" i="1"/>
  <c r="M34" i="1"/>
  <c r="L34" i="1"/>
  <c r="K34" i="1"/>
  <c r="Q33" i="1"/>
  <c r="P33" i="1"/>
  <c r="O33" i="1"/>
  <c r="N33" i="1"/>
  <c r="M33" i="1"/>
  <c r="L33" i="1"/>
  <c r="K33" i="1"/>
  <c r="Q32" i="1"/>
  <c r="P32" i="1"/>
  <c r="O32" i="1"/>
  <c r="N32" i="1"/>
  <c r="M32" i="1"/>
  <c r="L32" i="1"/>
  <c r="K32" i="1"/>
  <c r="Q31" i="1"/>
  <c r="L31" i="1"/>
  <c r="K31" i="1"/>
  <c r="Q30" i="1"/>
  <c r="P30" i="1"/>
  <c r="O30" i="1"/>
  <c r="N30" i="1"/>
  <c r="M30" i="1"/>
  <c r="L30" i="1"/>
  <c r="K30" i="1"/>
  <c r="Q29" i="1"/>
  <c r="P29" i="1"/>
  <c r="O29" i="1"/>
  <c r="N29" i="1"/>
  <c r="M29" i="1"/>
  <c r="L29" i="1"/>
  <c r="K29" i="1"/>
  <c r="Q28" i="1"/>
  <c r="P28" i="1"/>
  <c r="O28" i="1"/>
  <c r="N28" i="1"/>
  <c r="M28" i="1"/>
  <c r="L28" i="1"/>
  <c r="K28" i="1"/>
  <c r="Q27" i="1"/>
  <c r="P27" i="1"/>
  <c r="O27" i="1"/>
  <c r="N27" i="1"/>
  <c r="M27" i="1"/>
  <c r="L27" i="1"/>
  <c r="K27" i="1"/>
  <c r="Q26" i="1"/>
  <c r="O26" i="1"/>
  <c r="N26" i="1"/>
  <c r="M26" i="1"/>
  <c r="L26" i="1"/>
  <c r="K26" i="1"/>
  <c r="Q25" i="1"/>
  <c r="P25" i="1"/>
  <c r="O25" i="1"/>
  <c r="N25" i="1"/>
  <c r="M25" i="1"/>
  <c r="L25" i="1"/>
  <c r="K25" i="1"/>
  <c r="Q24" i="1"/>
  <c r="P24" i="1"/>
  <c r="O24" i="1"/>
  <c r="N24" i="1"/>
  <c r="M24" i="1"/>
  <c r="L24" i="1"/>
  <c r="K24" i="1"/>
  <c r="Q23" i="1"/>
  <c r="P23" i="1"/>
  <c r="O23" i="1"/>
  <c r="N23" i="1"/>
  <c r="M23" i="1"/>
  <c r="L23" i="1"/>
  <c r="K23" i="1"/>
  <c r="Q22" i="1"/>
  <c r="P22" i="1"/>
  <c r="O22" i="1"/>
  <c r="N22" i="1"/>
  <c r="M22" i="1"/>
  <c r="L22" i="1"/>
  <c r="K22" i="1"/>
  <c r="Q21" i="1"/>
  <c r="P21" i="1"/>
  <c r="O21" i="1"/>
  <c r="N21" i="1"/>
  <c r="M21" i="1"/>
  <c r="L21" i="1"/>
  <c r="K21" i="1"/>
  <c r="Q20" i="1"/>
  <c r="P20" i="1"/>
  <c r="O20" i="1"/>
  <c r="N20" i="1"/>
  <c r="M20" i="1"/>
  <c r="L20" i="1"/>
  <c r="K20" i="1"/>
  <c r="Q19" i="1"/>
  <c r="P19" i="1"/>
  <c r="O19" i="1"/>
  <c r="N19" i="1"/>
  <c r="M19" i="1"/>
  <c r="L19" i="1"/>
  <c r="K19" i="1"/>
  <c r="Q18" i="1"/>
  <c r="P18" i="1"/>
  <c r="O18" i="1"/>
  <c r="N18" i="1"/>
  <c r="M18" i="1"/>
  <c r="L18" i="1"/>
  <c r="K18" i="1"/>
  <c r="Q17" i="1"/>
  <c r="P17" i="1"/>
  <c r="O17" i="1"/>
  <c r="N17" i="1"/>
  <c r="M17" i="1"/>
  <c r="L17" i="1"/>
  <c r="K17" i="1"/>
  <c r="Q16" i="1"/>
  <c r="P16" i="1"/>
  <c r="O16" i="1"/>
  <c r="N16" i="1"/>
  <c r="M16" i="1"/>
  <c r="L16" i="1"/>
  <c r="K16" i="1"/>
  <c r="Q15" i="1"/>
  <c r="P15" i="1"/>
  <c r="O15" i="1"/>
  <c r="N15" i="1"/>
  <c r="M15" i="1"/>
  <c r="L15" i="1"/>
  <c r="K15" i="1"/>
  <c r="Q14" i="1"/>
  <c r="P14" i="1"/>
  <c r="O14" i="1"/>
  <c r="N14" i="1"/>
  <c r="M14" i="1"/>
  <c r="L14" i="1"/>
  <c r="K14" i="1"/>
  <c r="Q13" i="1"/>
  <c r="P13" i="1"/>
  <c r="O13" i="1"/>
  <c r="N13" i="1"/>
  <c r="M13" i="1"/>
  <c r="L13" i="1"/>
  <c r="K13" i="1"/>
  <c r="Q12" i="1"/>
  <c r="P12" i="1"/>
  <c r="O12" i="1"/>
  <c r="N12" i="1"/>
  <c r="M12" i="1"/>
  <c r="L12" i="1"/>
  <c r="K12" i="1"/>
  <c r="Q11" i="1"/>
  <c r="P11" i="1"/>
  <c r="O11" i="1"/>
  <c r="N11" i="1"/>
  <c r="M11" i="1"/>
  <c r="L11" i="1"/>
  <c r="K11" i="1"/>
  <c r="Q10" i="1"/>
  <c r="P10" i="1"/>
  <c r="O10" i="1"/>
  <c r="N10" i="1"/>
  <c r="M10" i="1"/>
  <c r="L10" i="1"/>
  <c r="Q9" i="1"/>
  <c r="P9" i="1"/>
  <c r="O9" i="1"/>
  <c r="N9" i="1"/>
  <c r="M9" i="1"/>
  <c r="L9" i="1"/>
  <c r="K9" i="1"/>
  <c r="Q8" i="1"/>
  <c r="P8" i="1"/>
  <c r="O8" i="1"/>
  <c r="N8" i="1"/>
  <c r="M8" i="1"/>
  <c r="L8" i="1"/>
  <c r="K8" i="1"/>
  <c r="Q7" i="1"/>
  <c r="P7" i="1"/>
  <c r="O7" i="1"/>
  <c r="N7" i="1"/>
  <c r="M7" i="1"/>
  <c r="L7" i="1"/>
  <c r="K7" i="1"/>
  <c r="Q6" i="1"/>
  <c r="P6" i="1"/>
  <c r="O6" i="1"/>
  <c r="N6" i="1"/>
  <c r="M6" i="1"/>
  <c r="L6" i="1"/>
  <c r="K6" i="1"/>
  <c r="Q5" i="1"/>
  <c r="P5" i="1"/>
  <c r="O5" i="1"/>
  <c r="N5" i="1"/>
  <c r="M5" i="1"/>
  <c r="L5" i="1"/>
  <c r="K5" i="1"/>
  <c r="Q4" i="1"/>
  <c r="P4" i="1"/>
  <c r="O4" i="1"/>
  <c r="N4" i="1"/>
  <c r="M4" i="1"/>
  <c r="L4" i="1"/>
  <c r="K4" i="1"/>
  <c r="Q3" i="1"/>
  <c r="P3" i="1"/>
  <c r="O3" i="1"/>
  <c r="N3" i="1"/>
  <c r="M3" i="1"/>
  <c r="L3" i="1"/>
  <c r="K3" i="1"/>
  <c r="Q2" i="1"/>
  <c r="P2" i="1"/>
  <c r="O2" i="1"/>
  <c r="N2" i="1"/>
  <c r="M2" i="1"/>
  <c r="L2" i="1"/>
  <c r="P26" i="1" l="1"/>
  <c r="K124" i="1"/>
  <c r="P43" i="1"/>
  <c r="N43" i="1"/>
  <c r="M43" i="1"/>
  <c r="O43" i="1"/>
  <c r="M64" i="1"/>
  <c r="M31" i="1"/>
  <c r="M62" i="1"/>
  <c r="P62" i="1"/>
  <c r="N62" i="1"/>
  <c r="X154" i="2"/>
  <c r="W154" i="2"/>
  <c r="X153" i="2"/>
  <c r="W153" i="2"/>
  <c r="X152" i="2"/>
  <c r="W152" i="2"/>
  <c r="X149" i="2"/>
  <c r="W149" i="2"/>
  <c r="AA157" i="2"/>
  <c r="Z157" i="2"/>
  <c r="AB156" i="2"/>
  <c r="AA156" i="2"/>
  <c r="AA155" i="2"/>
  <c r="Z155" i="2"/>
  <c r="AA151" i="2"/>
  <c r="Z151" i="2"/>
  <c r="AB150" i="2"/>
  <c r="AA150" i="2"/>
  <c r="AB148" i="2"/>
  <c r="AA148" i="2"/>
  <c r="AA147" i="2"/>
  <c r="Z147" i="2"/>
  <c r="AA146" i="2"/>
  <c r="Z146" i="2"/>
  <c r="AB145" i="2"/>
  <c r="AA145" i="2"/>
  <c r="AA144" i="2"/>
  <c r="Z144" i="2"/>
  <c r="AB143" i="2"/>
  <c r="AA143" i="2"/>
  <c r="AB154" i="2"/>
  <c r="Y154" i="2" s="1"/>
  <c r="AB153" i="2"/>
  <c r="Y153" i="2" s="1"/>
  <c r="AB152" i="2"/>
  <c r="Y152" i="2" s="1"/>
  <c r="AB149" i="2"/>
  <c r="Y149" i="2" s="1"/>
  <c r="W150" i="2"/>
  <c r="Z150" i="2" s="1"/>
  <c r="W148" i="2"/>
  <c r="Z148" i="2" s="1"/>
  <c r="Y157" i="2"/>
  <c r="AB157" i="2" s="1"/>
  <c r="Y155" i="2"/>
  <c r="AB155" i="2" s="1"/>
  <c r="Y151" i="2"/>
  <c r="AB151" i="2" s="1"/>
  <c r="Y147" i="2"/>
  <c r="AB147" i="2" s="1"/>
  <c r="Y146" i="2"/>
  <c r="AB146" i="2" s="1"/>
  <c r="Y144" i="2"/>
  <c r="AB144" i="2" s="1"/>
  <c r="W156" i="2"/>
  <c r="Z156" i="2" s="1"/>
  <c r="W145" i="2"/>
  <c r="Z145" i="2" s="1"/>
  <c r="W143" i="2"/>
  <c r="Z143" i="2" s="1"/>
  <c r="J2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<sst xmlns="http://schemas.openxmlformats.org/spreadsheetml/2006/main" count="1848" uniqueCount="757">
  <si>
    <t>ALLOY</t>
  </si>
  <si>
    <t>1902-50</t>
  </si>
  <si>
    <t xml:space="preserve">31133T TB/1902-50/.137ID .0025W         </t>
  </si>
  <si>
    <t xml:space="preserve">10366T TB/1902-50/.077OD .069ID         </t>
  </si>
  <si>
    <t xml:space="preserve">31304T TB/1902-50/.100 ID .0025 W       </t>
  </si>
  <si>
    <t xml:space="preserve">15308T TB/1902-50/.081ID .003W          </t>
  </si>
  <si>
    <t xml:space="preserve">50139T TB/1902-50/0.1215ID 0.0025W      </t>
  </si>
  <si>
    <t xml:space="preserve">22432T TB/1902-50/.113OD .108ID         </t>
  </si>
  <si>
    <t xml:space="preserve">22211T TB/1902-50/.103OD .098ID         </t>
  </si>
  <si>
    <t xml:space="preserve">10465T TB/1902-50/.072ID .0032W         </t>
  </si>
  <si>
    <t xml:space="preserve">29193T TB/1902-50/.078ID .0025W         </t>
  </si>
  <si>
    <t xml:space="preserve">27500T TB/1902-50/.1007OD .0969ID       </t>
  </si>
  <si>
    <t xml:space="preserve">22198T TB/1902-50/.0985OD .0935ID       </t>
  </si>
  <si>
    <t xml:space="preserve">29222T TB/1902-50/.0784OD .0735ID       </t>
  </si>
  <si>
    <t xml:space="preserve">29680T TB/1902-50/.093ID .002W          </t>
  </si>
  <si>
    <t xml:space="preserve">22291T TB/1902-50/.052ID .001W          </t>
  </si>
  <si>
    <t xml:space="preserve">32111T TB/1902-50/.72MM OD .52MM ID     </t>
  </si>
  <si>
    <t xml:space="preserve">10606T TB/1902-50/.051OD .0465ID        </t>
  </si>
  <si>
    <t>5000-30</t>
  </si>
  <si>
    <t xml:space="preserve">32210T TB/1902-50/.85MMOD .69MMID       </t>
  </si>
  <si>
    <t xml:space="preserve">20368T TB/1902-50/.048OD .044ID         </t>
  </si>
  <si>
    <t xml:space="preserve">23346T TB/1902-50/1.36MMOD 1.26MMID     </t>
  </si>
  <si>
    <t xml:space="preserve">23282T TB/1902-50/.078ID .0015W         </t>
  </si>
  <si>
    <t xml:space="preserve">24041T TB/1902-50/.030OD .027ID         </t>
  </si>
  <si>
    <t xml:space="preserve">23121T TB/1902-50/.055OD .051ID         </t>
  </si>
  <si>
    <t xml:space="preserve">22460T TB/1902-50/.032ID .0015W         </t>
  </si>
  <si>
    <t xml:space="preserve">29753T TB/1902-50/.0545ID .001W         </t>
  </si>
  <si>
    <t xml:space="preserve">23261T TB/1902-50/.027OD .024ID         </t>
  </si>
  <si>
    <t xml:space="preserve">32511T TB/1902-50/.65MMOD .58MMID       </t>
  </si>
  <si>
    <t xml:space="preserve">16701T TB/1902-50/.026OD .023ID         </t>
  </si>
  <si>
    <t xml:space="preserve">18676T TB/1902-50/.0265OD .0245ID       </t>
  </si>
  <si>
    <t xml:space="preserve">17287T TB/1902-50/.067OD .063ID         </t>
  </si>
  <si>
    <t xml:space="preserve">32509T TB/1902-50/1.25MMID .03175MMW    </t>
  </si>
  <si>
    <t xml:space="preserve">30532T TB/1902-50/.124ID .001W          </t>
  </si>
  <si>
    <t xml:space="preserve">21547T TB/1902-50/.0315OD .0285ID       </t>
  </si>
  <si>
    <t xml:space="preserve">29667T TB/1902-50/.094ID .003W          </t>
  </si>
  <si>
    <t xml:space="preserve">29708T TB/1902-50/.019ID .001W          </t>
  </si>
  <si>
    <t xml:space="preserve">25458T TB/1902-50/.70MMOD .49MMID       </t>
  </si>
  <si>
    <t xml:space="preserve">27630T TB/1902-50/2.083MMID .064MMW     </t>
  </si>
  <si>
    <t xml:space="preserve">25291T TB/1902-50/.015OD .007ID         </t>
  </si>
  <si>
    <t xml:space="preserve">35058T TB/1902-50/.074ID .002W          </t>
  </si>
  <si>
    <t xml:space="preserve">29056T TB/1902-50/.038OD .034ID         </t>
  </si>
  <si>
    <t xml:space="preserve">29879T TB/1902-50/1.3081MMOD 1.17MMID   </t>
  </si>
  <si>
    <t xml:space="preserve">21819T TB/1902-50/.079OD .074ID         </t>
  </si>
  <si>
    <t xml:space="preserve">24421T TB/1902-50/.055OD .040ID         </t>
  </si>
  <si>
    <t xml:space="preserve">21321T TB/1902-50/.025OD .0225ID        </t>
  </si>
  <si>
    <t xml:space="preserve">22814T TB/1902-50/.023OD .020ID         </t>
  </si>
  <si>
    <t xml:space="preserve">19531T TB/5000-30/.033OD .023ID         </t>
  </si>
  <si>
    <t xml:space="preserve">23720T TB/1902-50/.039OD .037ID         </t>
  </si>
  <si>
    <t xml:space="preserve">25447T TB/1902-50/1.31MMOD 1.23MMID     </t>
  </si>
  <si>
    <t>5850-00</t>
  </si>
  <si>
    <t xml:space="preserve">28116T TB/5850-00/.076OD .074ID         </t>
  </si>
  <si>
    <t xml:space="preserve">31355T TB/1902-50/.044ID .001W          </t>
  </si>
  <si>
    <t xml:space="preserve">26330T TB/1902-50/.062OD .058ID         </t>
  </si>
  <si>
    <t xml:space="preserve">26282T TB/1902-50/.0145OD .0125ID       </t>
  </si>
  <si>
    <t xml:space="preserve">30055T TB/1902-50/.139ID .002W          </t>
  </si>
  <si>
    <t xml:space="preserve">30236T TB/1902-50/.025OD .02265ID       </t>
  </si>
  <si>
    <t xml:space="preserve">23995T TB/1902-50/.0265ID .0013W        </t>
  </si>
  <si>
    <t xml:space="preserve">27786T TB/1902-50/.0305OD .0285ID       </t>
  </si>
  <si>
    <t xml:space="preserve">25681T TB/1902-50/.0425OD .0395ID       </t>
  </si>
  <si>
    <t xml:space="preserve">34944T TB/1902-50/.0135OD .0115ID       </t>
  </si>
  <si>
    <t xml:space="preserve">17572T TB/1902-50/.061OD .057ID         </t>
  </si>
  <si>
    <t xml:space="preserve">29727T TB/1902-50/.0745OD .0715ID       </t>
  </si>
  <si>
    <t xml:space="preserve">32265T TB/1902-50/.0487 OD .0445 ID     </t>
  </si>
  <si>
    <t xml:space="preserve">34549T TB/1902-50/.026OD .023ID         </t>
  </si>
  <si>
    <t xml:space="preserve">28114T TB/1902-50/.089OD .085ID         </t>
  </si>
  <si>
    <t xml:space="preserve">30403T TB/1902-50/.200ID .002W          </t>
  </si>
  <si>
    <t xml:space="preserve">33343T TB/1902-50/3.15MMID .05MMW       </t>
  </si>
  <si>
    <t xml:space="preserve">19822T TB/1902-50/.097ID .006W          </t>
  </si>
  <si>
    <t xml:space="preserve">33425T TB/1902-50/.0225 OD .0205 ID     </t>
  </si>
  <si>
    <t xml:space="preserve">19162T TB/1902-50/2.59MMOD 2.49MMID     </t>
  </si>
  <si>
    <t xml:space="preserve">34371T TB/1902-50/.77MMOD .49MMID       </t>
  </si>
  <si>
    <t>5000-11</t>
  </si>
  <si>
    <t xml:space="preserve">21956T TB/1902-50/2.30MMOD 2.00MMID     </t>
  </si>
  <si>
    <t xml:space="preserve">34793T TB/1902-50/.093ID .001W          </t>
  </si>
  <si>
    <t>5000-06</t>
  </si>
  <si>
    <t xml:space="preserve">33547T TB/5000-06/.061ID .002W          </t>
  </si>
  <si>
    <t xml:space="preserve">20106T TB/1902-50/.054OD .052ID         </t>
  </si>
  <si>
    <t xml:space="preserve">23488T TB/1902-50/.46MMOD .40MMID       </t>
  </si>
  <si>
    <t xml:space="preserve">32878T TB/1902-50/2.20MMOD 2.00MMID     </t>
  </si>
  <si>
    <t xml:space="preserve">31721T TB/1902-50/.150OD .138ID         </t>
  </si>
  <si>
    <t xml:space="preserve">34244T TB/1902-50/2.52MMOD 2.32MMID     </t>
  </si>
  <si>
    <t xml:space="preserve">32212T TB/1902-50/1.43MM OD 1.38MM ID   </t>
  </si>
  <si>
    <t xml:space="preserve">32211T TB/1902-50/1.20MMOD 1.04MMID     </t>
  </si>
  <si>
    <t xml:space="preserve">27905T TB/1902-50/.127OD .123ID         </t>
  </si>
  <si>
    <t xml:space="preserve">34360T TB/1902-50/.0215OD .0181ID       </t>
  </si>
  <si>
    <t xml:space="preserve">22860T TB/1902-50/.036OD .034ID         </t>
  </si>
  <si>
    <t xml:space="preserve">33927T TB/1902-50/.110ID .002W          </t>
  </si>
  <si>
    <t xml:space="preserve">31260T TB/1902-50/.0255OD .023ID        </t>
  </si>
  <si>
    <t xml:space="preserve">22998T TB/1902-50/2.30MMOD 2.10MMID     </t>
  </si>
  <si>
    <t xml:space="preserve">22306T TB/1902-50/.043ID .0015W         </t>
  </si>
  <si>
    <t xml:space="preserve">27852T TB/5000-30/2.15MMOD 2.05MMID     </t>
  </si>
  <si>
    <t xml:space="preserve">29014T TB/1902-50/.062OD .056ID KPSI    </t>
  </si>
  <si>
    <t xml:space="preserve">31172T TB/5850-00/.127ID .0015W         </t>
  </si>
  <si>
    <t xml:space="preserve">28125T TB/1902-50/.049ID .0015W         </t>
  </si>
  <si>
    <t xml:space="preserve">34662T TB/1902-50/2.72MMOD 2.62MMID     </t>
  </si>
  <si>
    <t>5000-00</t>
  </si>
  <si>
    <t xml:space="preserve">29062T TB/5000-00/1.45MMOD 1.27MMID     </t>
  </si>
  <si>
    <t xml:space="preserve">30215T TB/1902-50/1.90MMOD 1.60MMID     </t>
  </si>
  <si>
    <t xml:space="preserve">29069T TB/1902-50/1.49MMOD 1.39MMID     </t>
  </si>
  <si>
    <t xml:space="preserve">27695T TB/1902-50/.100ID .002W          </t>
  </si>
  <si>
    <t xml:space="preserve">27918T TB/1902-50/.081ID .002W          </t>
  </si>
  <si>
    <t xml:space="preserve">32204T TB/1902-50/.0565OD .0505ID       </t>
  </si>
  <si>
    <t xml:space="preserve">27629T TB/1902-50/1.753MMID .064MMW     </t>
  </si>
  <si>
    <t xml:space="preserve">27804T TB/1902-50/.103OD .091ID         </t>
  </si>
  <si>
    <t>1000-30</t>
  </si>
  <si>
    <t xml:space="preserve">29668T TB/1000-30/.0095OD .0065ID       </t>
  </si>
  <si>
    <t>PN</t>
  </si>
  <si>
    <t>OD (IN)</t>
  </si>
  <si>
    <t>ID (IN)</t>
  </si>
  <si>
    <t>WALL (IN)</t>
  </si>
  <si>
    <t>OD (MM)</t>
  </si>
  <si>
    <t>ID (MM)</t>
  </si>
  <si>
    <t>WALL (MM)</t>
  </si>
  <si>
    <t>Alloy</t>
  </si>
  <si>
    <t>Units</t>
  </si>
  <si>
    <t>10366T</t>
  </si>
  <si>
    <t>Pt10Ir</t>
  </si>
  <si>
    <t>IN</t>
  </si>
  <si>
    <t>10465T</t>
  </si>
  <si>
    <t>MM</t>
  </si>
  <si>
    <t>Pt20Ir</t>
  </si>
  <si>
    <t>10606T</t>
  </si>
  <si>
    <t>Gold</t>
  </si>
  <si>
    <t>15287T</t>
  </si>
  <si>
    <t>75% Gold, 12.5% Silver, 12.5% Copper (18kAu)</t>
  </si>
  <si>
    <t>15308T</t>
  </si>
  <si>
    <t>5000-06: 24k Gold alloy</t>
  </si>
  <si>
    <t>16701T</t>
  </si>
  <si>
    <t>99.95% Gold alloy</t>
  </si>
  <si>
    <t>16749T</t>
  </si>
  <si>
    <t>5000-11: 99.99% Gold alloy per ASTM B562</t>
  </si>
  <si>
    <t>17287T</t>
  </si>
  <si>
    <t>17572T</t>
  </si>
  <si>
    <t>17874T</t>
  </si>
  <si>
    <t>17989T</t>
  </si>
  <si>
    <t>18096T</t>
  </si>
  <si>
    <t>18676T</t>
  </si>
  <si>
    <t>19162T</t>
  </si>
  <si>
    <t>19172T</t>
  </si>
  <si>
    <t>19483T</t>
  </si>
  <si>
    <t>19531T</t>
  </si>
  <si>
    <t>19822T</t>
  </si>
  <si>
    <t>20106T</t>
  </si>
  <si>
    <t>20368T</t>
  </si>
  <si>
    <t>21321T</t>
  </si>
  <si>
    <t>21547T</t>
  </si>
  <si>
    <t>21752T</t>
  </si>
  <si>
    <t>21819T</t>
  </si>
  <si>
    <t>21956T</t>
  </si>
  <si>
    <t>21957T</t>
  </si>
  <si>
    <t>22198T</t>
  </si>
  <si>
    <t>22211T</t>
  </si>
  <si>
    <t>22291T</t>
  </si>
  <si>
    <t>22306T</t>
  </si>
  <si>
    <t>22432T</t>
  </si>
  <si>
    <t>22460T</t>
  </si>
  <si>
    <t>22714T</t>
  </si>
  <si>
    <t>22814T</t>
  </si>
  <si>
    <t>22860T</t>
  </si>
  <si>
    <t>22998T</t>
  </si>
  <si>
    <t>23121T</t>
  </si>
  <si>
    <t>23282T</t>
  </si>
  <si>
    <t>23346T</t>
  </si>
  <si>
    <t>23383T</t>
  </si>
  <si>
    <t>23444T</t>
  </si>
  <si>
    <t>23488T</t>
  </si>
  <si>
    <t>23720T</t>
  </si>
  <si>
    <t>23995T</t>
  </si>
  <si>
    <t>24041T</t>
  </si>
  <si>
    <t>24230T</t>
  </si>
  <si>
    <t>24256T</t>
  </si>
  <si>
    <t>24421T</t>
  </si>
  <si>
    <t>24648T</t>
  </si>
  <si>
    <t>24676T</t>
  </si>
  <si>
    <t>25272T</t>
  </si>
  <si>
    <t>25291T</t>
  </si>
  <si>
    <t>25303T</t>
  </si>
  <si>
    <t>25384T</t>
  </si>
  <si>
    <t>25447T</t>
  </si>
  <si>
    <t>25458T</t>
  </si>
  <si>
    <t>25617T</t>
  </si>
  <si>
    <t>25681T</t>
  </si>
  <si>
    <t>26282T</t>
  </si>
  <si>
    <t>26330T</t>
  </si>
  <si>
    <t>26770T</t>
  </si>
  <si>
    <t>26866T</t>
  </si>
  <si>
    <t>27253T</t>
  </si>
  <si>
    <t>27629T</t>
  </si>
  <si>
    <t>27630T</t>
  </si>
  <si>
    <t>27695T</t>
  </si>
  <si>
    <t>27786T</t>
  </si>
  <si>
    <t>27804T</t>
  </si>
  <si>
    <t>27832T</t>
  </si>
  <si>
    <t>27852T</t>
  </si>
  <si>
    <t>27905T</t>
  </si>
  <si>
    <t>27918T</t>
  </si>
  <si>
    <t>28089T</t>
  </si>
  <si>
    <t>28114T</t>
  </si>
  <si>
    <t>28115T</t>
  </si>
  <si>
    <t>28116T</t>
  </si>
  <si>
    <t>28125T</t>
  </si>
  <si>
    <t>28981T</t>
  </si>
  <si>
    <t>29014T</t>
  </si>
  <si>
    <t>29030T</t>
  </si>
  <si>
    <t>29056T</t>
  </si>
  <si>
    <t>29062T</t>
  </si>
  <si>
    <t xml:space="preserve"> 99.95% Gold alloy</t>
  </si>
  <si>
    <t>29069T</t>
  </si>
  <si>
    <t>29162T</t>
  </si>
  <si>
    <t>29193T</t>
  </si>
  <si>
    <t>29222T</t>
  </si>
  <si>
    <t>29667T</t>
  </si>
  <si>
    <t>29680T</t>
  </si>
  <si>
    <t>29708T</t>
  </si>
  <si>
    <t>29727T</t>
  </si>
  <si>
    <t>29753T</t>
  </si>
  <si>
    <t>29806T</t>
  </si>
  <si>
    <t>29879T</t>
  </si>
  <si>
    <t>30055T</t>
  </si>
  <si>
    <t>30215T</t>
  </si>
  <si>
    <t>30236T</t>
  </si>
  <si>
    <t>30403T</t>
  </si>
  <si>
    <t>30532T</t>
  </si>
  <si>
    <t>31007T</t>
  </si>
  <si>
    <t>31133T</t>
  </si>
  <si>
    <t>31172T</t>
  </si>
  <si>
    <t>31260T</t>
  </si>
  <si>
    <t>31304T</t>
  </si>
  <si>
    <t>31355T</t>
  </si>
  <si>
    <t>31721T</t>
  </si>
  <si>
    <t>31822T</t>
  </si>
  <si>
    <t>31850T</t>
  </si>
  <si>
    <t>32099T</t>
  </si>
  <si>
    <t>32111T</t>
  </si>
  <si>
    <t>32204T</t>
  </si>
  <si>
    <t>32210T</t>
  </si>
  <si>
    <t>32211T</t>
  </si>
  <si>
    <t>32212T</t>
  </si>
  <si>
    <t>32225T</t>
  </si>
  <si>
    <t>32253T</t>
  </si>
  <si>
    <t>32265T</t>
  </si>
  <si>
    <t>32509T</t>
  </si>
  <si>
    <t>32511T</t>
  </si>
  <si>
    <t>32555T</t>
  </si>
  <si>
    <t>32878T</t>
  </si>
  <si>
    <t>33159T</t>
  </si>
  <si>
    <t>33343T</t>
  </si>
  <si>
    <t>33425T</t>
  </si>
  <si>
    <t>33547T</t>
  </si>
  <si>
    <t>33594T</t>
  </si>
  <si>
    <t>33927T</t>
  </si>
  <si>
    <t>33939T</t>
  </si>
  <si>
    <t>34244T</t>
  </si>
  <si>
    <t>34360T</t>
  </si>
  <si>
    <t>34371T</t>
  </si>
  <si>
    <t>34382T</t>
  </si>
  <si>
    <t>34549T</t>
  </si>
  <si>
    <t>34662T</t>
  </si>
  <si>
    <t>34793T</t>
  </si>
  <si>
    <t>34927T</t>
  </si>
  <si>
    <t>34944T</t>
  </si>
  <si>
    <t>34982T</t>
  </si>
  <si>
    <t>34998T</t>
  </si>
  <si>
    <t>35058T</t>
  </si>
  <si>
    <t>35083T</t>
  </si>
  <si>
    <t>50142T</t>
  </si>
  <si>
    <t xml:space="preserve">15288T TB/1902-50/.177OD .172ID         </t>
  </si>
  <si>
    <t xml:space="preserve">22454T TB/1902-50/.139OD .134ID         </t>
  </si>
  <si>
    <t xml:space="preserve">50159T TB/1902-50/0.043ID 0.003W        </t>
  </si>
  <si>
    <t xml:space="preserve">50151T TB/1902-50/0.127ID 0.1295OD      </t>
  </si>
  <si>
    <t xml:space="preserve">50157T TB/1902-50/0.4MMID 0.7MMOD       </t>
  </si>
  <si>
    <t xml:space="preserve">50156T TB/1902-50/0.8MMID 0.95MMOD      </t>
  </si>
  <si>
    <t xml:space="preserve">32217T TB/1902-50/1.3MMOD 1.2MMID       </t>
  </si>
  <si>
    <t>10384T</t>
  </si>
  <si>
    <t>15288T</t>
  </si>
  <si>
    <t>50139T</t>
  </si>
  <si>
    <t>22454T</t>
  </si>
  <si>
    <t>27500T</t>
  </si>
  <si>
    <t>50159T</t>
  </si>
  <si>
    <t>25457T</t>
  </si>
  <si>
    <t>10386T</t>
  </si>
  <si>
    <t>50151T</t>
  </si>
  <si>
    <t>50157T</t>
  </si>
  <si>
    <t>50156T</t>
  </si>
  <si>
    <t>32217T</t>
  </si>
  <si>
    <t>23261T</t>
  </si>
  <si>
    <t>21322T</t>
  </si>
  <si>
    <t>29668T</t>
  </si>
  <si>
    <t>TB</t>
  </si>
  <si>
    <t>Check</t>
  </si>
  <si>
    <t>PT100.000%</t>
  </si>
  <si>
    <t xml:space="preserve">31133T         </t>
  </si>
  <si>
    <t xml:space="preserve">15288T         </t>
  </si>
  <si>
    <t xml:space="preserve">10366T         </t>
  </si>
  <si>
    <t xml:space="preserve">31304T         </t>
  </si>
  <si>
    <t xml:space="preserve">15308T         </t>
  </si>
  <si>
    <t xml:space="preserve">50139T         </t>
  </si>
  <si>
    <t xml:space="preserve">34982T         </t>
  </si>
  <si>
    <t xml:space="preserve">22432T         </t>
  </si>
  <si>
    <t xml:space="preserve">22211T         </t>
  </si>
  <si>
    <t xml:space="preserve">10465T         </t>
  </si>
  <si>
    <t xml:space="preserve">29193T         </t>
  </si>
  <si>
    <t xml:space="preserve">29667T         </t>
  </si>
  <si>
    <t xml:space="preserve">22454T         </t>
  </si>
  <si>
    <t xml:space="preserve">27500T         </t>
  </si>
  <si>
    <t xml:space="preserve">27630T         </t>
  </si>
  <si>
    <t xml:space="preserve">32204T         </t>
  </si>
  <si>
    <t xml:space="preserve">22198T         </t>
  </si>
  <si>
    <t xml:space="preserve">29222T         </t>
  </si>
  <si>
    <t xml:space="preserve">29680T         </t>
  </si>
  <si>
    <t xml:space="preserve">50142T         </t>
  </si>
  <si>
    <t xml:space="preserve">50159T         </t>
  </si>
  <si>
    <t xml:space="preserve">50151T         </t>
  </si>
  <si>
    <t xml:space="preserve">22291T         </t>
  </si>
  <si>
    <t xml:space="preserve">50157T         </t>
  </si>
  <si>
    <t xml:space="preserve">50156T         </t>
  </si>
  <si>
    <t xml:space="preserve">26330T         </t>
  </si>
  <si>
    <t xml:space="preserve">32111T         </t>
  </si>
  <si>
    <t xml:space="preserve">10606T         </t>
  </si>
  <si>
    <t xml:space="preserve">28089T         </t>
  </si>
  <si>
    <t xml:space="preserve">32210T         </t>
  </si>
  <si>
    <t xml:space="preserve">20368T         </t>
  </si>
  <si>
    <t xml:space="preserve">23346T         </t>
  </si>
  <si>
    <t xml:space="preserve">23282T         </t>
  </si>
  <si>
    <t xml:space="preserve">32217T         </t>
  </si>
  <si>
    <t xml:space="preserve">24041T         </t>
  </si>
  <si>
    <t xml:space="preserve">23121T         </t>
  </si>
  <si>
    <t xml:space="preserve">22460T         </t>
  </si>
  <si>
    <t xml:space="preserve">29753T         </t>
  </si>
  <si>
    <t xml:space="preserve">23261T         </t>
  </si>
  <si>
    <t xml:space="preserve">21547T         </t>
  </si>
  <si>
    <t xml:space="preserve">32511T         </t>
  </si>
  <si>
    <t xml:space="preserve">16701T         </t>
  </si>
  <si>
    <t xml:space="preserve">18676T         </t>
  </si>
  <si>
    <t xml:space="preserve">17287T         </t>
  </si>
  <si>
    <t xml:space="preserve">32509T         </t>
  </si>
  <si>
    <t xml:space="preserve">30532T         </t>
  </si>
  <si>
    <t xml:space="preserve">23383T         </t>
  </si>
  <si>
    <t xml:space="preserve">32225T         </t>
  </si>
  <si>
    <t xml:space="preserve">29708T         </t>
  </si>
  <si>
    <t xml:space="preserve">25458T         </t>
  </si>
  <si>
    <t xml:space="preserve">25291T         </t>
  </si>
  <si>
    <t xml:space="preserve">35058T         </t>
  </si>
  <si>
    <t xml:space="preserve">29056T         </t>
  </si>
  <si>
    <t xml:space="preserve">29879T         </t>
  </si>
  <si>
    <t xml:space="preserve">21819T         </t>
  </si>
  <si>
    <t xml:space="preserve">24421T         </t>
  </si>
  <si>
    <t xml:space="preserve">21321T         </t>
  </si>
  <si>
    <t xml:space="preserve">22814T         </t>
  </si>
  <si>
    <t xml:space="preserve">19531T         </t>
  </si>
  <si>
    <t xml:space="preserve">23720T         </t>
  </si>
  <si>
    <t xml:space="preserve">25447T         </t>
  </si>
  <si>
    <t xml:space="preserve">28116T         </t>
  </si>
  <si>
    <t xml:space="preserve">31355T         </t>
  </si>
  <si>
    <t xml:space="preserve">26282T         </t>
  </si>
  <si>
    <t xml:space="preserve">30055T         </t>
  </si>
  <si>
    <t xml:space="preserve">30236T         </t>
  </si>
  <si>
    <t xml:space="preserve">23995T         </t>
  </si>
  <si>
    <t xml:space="preserve">27786T         </t>
  </si>
  <si>
    <t xml:space="preserve">25681T         </t>
  </si>
  <si>
    <t xml:space="preserve">34944T         </t>
  </si>
  <si>
    <t xml:space="preserve">17572T         </t>
  </si>
  <si>
    <t xml:space="preserve">29727T         </t>
  </si>
  <si>
    <t xml:space="preserve">32265T         </t>
  </si>
  <si>
    <t xml:space="preserve">34549T         </t>
  </si>
  <si>
    <t xml:space="preserve">28114T         </t>
  </si>
  <si>
    <t xml:space="preserve">30403T         </t>
  </si>
  <si>
    <t xml:space="preserve">33159T         </t>
  </si>
  <si>
    <t xml:space="preserve">33343T         </t>
  </si>
  <si>
    <t xml:space="preserve">19822T         </t>
  </si>
  <si>
    <t xml:space="preserve">33425T         </t>
  </si>
  <si>
    <t xml:space="preserve">19162T         </t>
  </si>
  <si>
    <t xml:space="preserve">34371T         </t>
  </si>
  <si>
    <t xml:space="preserve">21956T         </t>
  </si>
  <si>
    <t xml:space="preserve">34793T         </t>
  </si>
  <si>
    <t xml:space="preserve">33547T         </t>
  </si>
  <si>
    <t xml:space="preserve">25384T         </t>
  </si>
  <si>
    <t xml:space="preserve">20106T         </t>
  </si>
  <si>
    <t xml:space="preserve">23488T         </t>
  </si>
  <si>
    <t xml:space="preserve">32878T         </t>
  </si>
  <si>
    <t xml:space="preserve">31721T         </t>
  </si>
  <si>
    <t xml:space="preserve">34244T         </t>
  </si>
  <si>
    <t xml:space="preserve">32212T         </t>
  </si>
  <si>
    <t xml:space="preserve">32211T         </t>
  </si>
  <si>
    <t xml:space="preserve">27905T         </t>
  </si>
  <si>
    <t xml:space="preserve">34360T         </t>
  </si>
  <si>
    <t xml:space="preserve">22860T         </t>
  </si>
  <si>
    <t xml:space="preserve">33927T         </t>
  </si>
  <si>
    <t xml:space="preserve">31260T         </t>
  </si>
  <si>
    <t xml:space="preserve">22998T         </t>
  </si>
  <si>
    <t xml:space="preserve">22306T         </t>
  </si>
  <si>
    <t xml:space="preserve">27852T         </t>
  </si>
  <si>
    <t xml:space="preserve">29014T         </t>
  </si>
  <si>
    <t xml:space="preserve">31172T         </t>
  </si>
  <si>
    <t xml:space="preserve">28125T         </t>
  </si>
  <si>
    <t xml:space="preserve">34662T         </t>
  </si>
  <si>
    <t xml:space="preserve">29062T         </t>
  </si>
  <si>
    <t xml:space="preserve">30215T         </t>
  </si>
  <si>
    <t xml:space="preserve">29069T         </t>
  </si>
  <si>
    <t xml:space="preserve">27695T         </t>
  </si>
  <si>
    <t xml:space="preserve">27918T         </t>
  </si>
  <si>
    <t xml:space="preserve">27629T         </t>
  </si>
  <si>
    <t xml:space="preserve">27804T         </t>
  </si>
  <si>
    <t xml:space="preserve">29668T         </t>
  </si>
  <si>
    <t xml:space="preserve">10385T         </t>
  </si>
  <si>
    <t xml:space="preserve">10385T TB/1902-50/.060ID .0032W         </t>
  </si>
  <si>
    <t xml:space="preserve">29679T         </t>
  </si>
  <si>
    <t xml:space="preserve">29679T TB/1902-50/.094ID .0015W         </t>
  </si>
  <si>
    <t xml:space="preserve">23053T         </t>
  </si>
  <si>
    <t xml:space="preserve">23053T TB/1902-50/.051OD .047ID A       </t>
  </si>
  <si>
    <t xml:space="preserve">19376T         </t>
  </si>
  <si>
    <t xml:space="preserve">19376T TB/1902-50/.0365OD .0335ID       </t>
  </si>
  <si>
    <t xml:space="preserve">31675T         </t>
  </si>
  <si>
    <t xml:space="preserve">31675T TB/1902-50/.8MMOD .7MMID         </t>
  </si>
  <si>
    <t xml:space="preserve">32349T         </t>
  </si>
  <si>
    <t xml:space="preserve">32349T TB/1902-50/.0135 ID .00175 W     </t>
  </si>
  <si>
    <t>LVT</t>
  </si>
  <si>
    <t>10385T</t>
  </si>
  <si>
    <t>29679T</t>
  </si>
  <si>
    <t>23053T</t>
  </si>
  <si>
    <t>31088T</t>
  </si>
  <si>
    <t>19376T</t>
  </si>
  <si>
    <t>31675T</t>
  </si>
  <si>
    <t>32349T</t>
  </si>
  <si>
    <t>W</t>
  </si>
  <si>
    <t>.060ID</t>
  </si>
  <si>
    <t>.094ID</t>
  </si>
  <si>
    <t>.051OD</t>
  </si>
  <si>
    <t>.034ID</t>
  </si>
  <si>
    <t>.0365OD</t>
  </si>
  <si>
    <t>.8MMOD</t>
  </si>
  <si>
    <t>Number</t>
  </si>
  <si>
    <t>24k Gold alloy</t>
  </si>
  <si>
    <t xml:space="preserve">17989T         </t>
  </si>
  <si>
    <t xml:space="preserve">17989T TB/1902-50/.055OD .052ID         </t>
  </si>
  <si>
    <t xml:space="preserve">29569T         </t>
  </si>
  <si>
    <t xml:space="preserve">29569T TB/1902-50/.020OD .016ID         </t>
  </si>
  <si>
    <t>29569T</t>
  </si>
  <si>
    <t>.020OD</t>
  </si>
  <si>
    <t xml:space="preserve">24571T         </t>
  </si>
  <si>
    <t xml:space="preserve">24571T TB/1902-50/.058OD .054ID         </t>
  </si>
  <si>
    <t>24571T</t>
  </si>
  <si>
    <t>TB/1902-50/</t>
  </si>
  <si>
    <t>058OD</t>
  </si>
  <si>
    <t>054ID</t>
  </si>
  <si>
    <t xml:space="preserve">19430T         </t>
  </si>
  <si>
    <t xml:space="preserve">19430T TB/1902-50/.0235OD .0215ID       </t>
  </si>
  <si>
    <t>19430T</t>
  </si>
  <si>
    <t>.0235OD</t>
  </si>
  <si>
    <t>Part</t>
  </si>
  <si>
    <t>Description</t>
  </si>
  <si>
    <t xml:space="preserve">15287T TB/1902-50/.149OD .144ID         </t>
  </si>
  <si>
    <t xml:space="preserve">16749T TB/1902-50/.051OD .048ID         </t>
  </si>
  <si>
    <t xml:space="preserve">17874T TB/1902-50/.080OD .076ID         </t>
  </si>
  <si>
    <t xml:space="preserve">18096T TB/1902-50/.024OD .021ID AD      </t>
  </si>
  <si>
    <t xml:space="preserve">19172T TB/1902-50/.077ID .0025W         </t>
  </si>
  <si>
    <t xml:space="preserve">19483T TB/1902-50/.098ID .0035W         </t>
  </si>
  <si>
    <t xml:space="preserve">21752T TB/1902-50/.054OD .051ID         </t>
  </si>
  <si>
    <t xml:space="preserve">22714T TB/1902-50/.065OD .062ID         </t>
  </si>
  <si>
    <t xml:space="preserve">23444T TB/1902-50/.0291OD .0265ID       </t>
  </si>
  <si>
    <t xml:space="preserve">24230T TB/1802-50/.0410ID .002W         </t>
  </si>
  <si>
    <t xml:space="preserve">24256T TB/1902-50/.068ID .002W          </t>
  </si>
  <si>
    <t xml:space="preserve">24648T TB/1902-50/.084OD .081ID         </t>
  </si>
  <si>
    <t xml:space="preserve">24676T TB/1902-50/.027OD .025ID         </t>
  </si>
  <si>
    <t xml:space="preserve">25303T TB/1902-50/.089ID .002W          </t>
  </si>
  <si>
    <t xml:space="preserve">25617T TB/1902-50/.0395OD .0365ID       </t>
  </si>
  <si>
    <t xml:space="preserve">26770T TB/1902-50/.007ID .003W          </t>
  </si>
  <si>
    <t xml:space="preserve">26866T TB/1902-50/.144ID .002W          </t>
  </si>
  <si>
    <t xml:space="preserve">27253T TB/1902-50/.067OD .061ID         </t>
  </si>
  <si>
    <t xml:space="preserve">27832T TB/1902-50/.103ID .002W          </t>
  </si>
  <si>
    <t xml:space="preserve">28115T TB/1902-50/.033OD .030ID         </t>
  </si>
  <si>
    <t xml:space="preserve">28981T TB/1902-50/.0255OD .0215ID       </t>
  </si>
  <si>
    <t xml:space="preserve">29030T TB/1902-50/.1175OD .1135ID       </t>
  </si>
  <si>
    <t xml:space="preserve">29806T TB/1902-50/.05125OD .04875ID     </t>
  </si>
  <si>
    <t xml:space="preserve">31007T TB/1902-50/.017OD .015ID         </t>
  </si>
  <si>
    <t xml:space="preserve">31850T TB/1902-50/.021OD .017ID         </t>
  </si>
  <si>
    <t xml:space="preserve">32555T TB/5000-11/.026OD .022ID         </t>
  </si>
  <si>
    <t xml:space="preserve">33594T TB/1902-50/.042ID .0010WW        </t>
  </si>
  <si>
    <t xml:space="preserve">33939T TB/1902-50/.0725ID .002WW        </t>
  </si>
  <si>
    <t xml:space="preserve">34382T TB/1902-50/.062OD .060ID         </t>
  </si>
  <si>
    <t xml:space="preserve">34927T TB/1902-50/.026ID .00125W        </t>
  </si>
  <si>
    <t xml:space="preserve">34998T TB/1902-50/.178ID .002W          </t>
  </si>
  <si>
    <t xml:space="preserve">35083T TB/1902-50/0.0211ID 0.0231OD     </t>
  </si>
  <si>
    <t xml:space="preserve">10384T TB/1902-50/.0855ID .0035W        </t>
  </si>
  <si>
    <t xml:space="preserve">21957T TB/1902-50/1.8MMOD 1.65MMID      </t>
  </si>
  <si>
    <t xml:space="preserve">25272T TB/1902-50/.900MMOD .80MMID      </t>
  </si>
  <si>
    <t xml:space="preserve">29162T TB/1902-50/2.11MMOD .064MMW      </t>
  </si>
  <si>
    <t xml:space="preserve">31822T TB/1902-50/.61MMOD .37MMID       </t>
  </si>
  <si>
    <t xml:space="preserve">10386T TB/1902-50/.055ID .003W          </t>
  </si>
  <si>
    <t xml:space="preserve">21322T TB/1902-50/.038ID .001W          </t>
  </si>
  <si>
    <t xml:space="preserve">25457T TB/1902-50/.8MMOD .49MMID        </t>
  </si>
  <si>
    <t xml:space="preserve">31088T TB/1902-50/.034ID .0015W         </t>
  </si>
  <si>
    <t xml:space="preserve">32099T TB/1902-50/1.35MM OD 1.15MM ID   </t>
  </si>
  <si>
    <t xml:space="preserve">32253T TB/1902-50/1.40MM OD 1.30MM ID   </t>
  </si>
  <si>
    <t>32225T TB/1902-50/2.43MMID .05MMW       had 2.43 as OD</t>
  </si>
  <si>
    <t>23383T TB/5000-30/1.80MMOD 1.7MMID       was PT10Ir</t>
  </si>
  <si>
    <t>25384T TB/5000-30/1.70MMOD 1.0MMID      was Pt10Ir</t>
  </si>
  <si>
    <t xml:space="preserve">34982T TB/1902-50/.0955ID .0025W      was .1x.095  </t>
  </si>
  <si>
    <t>50142T TB/1902-50/0.096ID 0.098OD      was .292OD</t>
  </si>
  <si>
    <t>28089T TB/5000-30/1.39MMOD 1.29MMID      Was 75% Gold, 12.5% Silver, 12.5% Copper (18kAu)</t>
  </si>
  <si>
    <t xml:space="preserve">33159T TB/5000-30/.0515 ID .002 W     was 75%Gold  </t>
  </si>
  <si>
    <t>TB/1902-50/.049ID .0015W</t>
  </si>
  <si>
    <t>TB/1902-50/.137ID .0025W</t>
  </si>
  <si>
    <t>TB/5850-00/.127ID .0015W</t>
  </si>
  <si>
    <t>TB/1902-50/.0255OD .023ID</t>
  </si>
  <si>
    <t>TB/1902-50/.023OD .020ID</t>
  </si>
  <si>
    <t>TB/1902-50/.036OD .034ID</t>
  </si>
  <si>
    <t>TB/1902-50/2.30MMOD 2.10MMID</t>
  </si>
  <si>
    <t>TB/1902-50/.051OD .047ID A</t>
  </si>
  <si>
    <t>TB/1902-50/.100 ID .0025 W</t>
  </si>
  <si>
    <t>TB/1902-50/.044ID .001W</t>
  </si>
  <si>
    <t>TB/1902-50/.055OD .051ID</t>
  </si>
  <si>
    <t>TB/1902-50/.027OD .024ID</t>
  </si>
  <si>
    <t>TB/1902-50/.078ID .0015W</t>
  </si>
  <si>
    <t>TB/1902-50/1.36MMOD 1.26MMID</t>
  </si>
  <si>
    <t>TB/5000-30/1.80MMOD 1.7MMID</t>
  </si>
  <si>
    <t>TB/1902-50/.46MMOD .40MMID</t>
  </si>
  <si>
    <t>TB/1902-50/.039OD .037ID</t>
  </si>
  <si>
    <t>TB/1902-50/.0265ID .0013W</t>
  </si>
  <si>
    <t>TB/1902-50/.030OD .027ID</t>
  </si>
  <si>
    <t>TB/1902-50/.062OD .056ID KPSI</t>
  </si>
  <si>
    <t>TB/1902-50/.038OD .034ID</t>
  </si>
  <si>
    <t>TB/5000-00/1.45MMOD 1.27MMID</t>
  </si>
  <si>
    <t>TB/1902-50/1.49MMOD 1.39MMID</t>
  </si>
  <si>
    <t>TB/1902-50/.055OD .040ID</t>
  </si>
  <si>
    <t>TB/1902-50/.058OD .054ID</t>
  </si>
  <si>
    <t>TB/1902-50/.078ID .0025W</t>
  </si>
  <si>
    <t>TB/1902-50/.0784OD .0735ID</t>
  </si>
  <si>
    <t>TB/1902-50/.077OD .069ID</t>
  </si>
  <si>
    <t>TB/1902-50/.060ID .0032W</t>
  </si>
  <si>
    <t>TB/1902-50/.015OD .007ID</t>
  </si>
  <si>
    <t>TB/1902-50/.072ID .0032W</t>
  </si>
  <si>
    <t>TB/1902-50/.051OD .0465ID</t>
  </si>
  <si>
    <t>TB/1902-50/.177OD .172ID</t>
  </si>
  <si>
    <t>TB/1902-50/.081ID .003W</t>
  </si>
  <si>
    <t>TB/5000-30/1.70MMOD 1.0MMID</t>
  </si>
  <si>
    <t>TB/1902-50/1.31MMOD 1.23MMID</t>
  </si>
  <si>
    <t>TB/1902-50/.70MMOD .49MMID</t>
  </si>
  <si>
    <t>TB/1902-50/.026OD .023ID</t>
  </si>
  <si>
    <t>TB/1902-50/.067OD .063ID</t>
  </si>
  <si>
    <t>TB/1902-50/.061OD .057ID</t>
  </si>
  <si>
    <t>TB/1902-50/.0425OD .0395ID</t>
  </si>
  <si>
    <t>TB/1902-50/.020OD .016ID</t>
  </si>
  <si>
    <t>TB/1902-50/.094ID .003W</t>
  </si>
  <si>
    <t>TB/1000-30/.0095OD .0065ID</t>
  </si>
  <si>
    <t>TB/1902-50/.094ID .0015W</t>
  </si>
  <si>
    <t>TB/1902-50/.055OD .052ID</t>
  </si>
  <si>
    <t>TB/1902-50/.0265OD .0245ID</t>
  </si>
  <si>
    <t>TB/1902-50/.0145OD .0125ID</t>
  </si>
  <si>
    <t>TB/1902-50/.093ID .002W</t>
  </si>
  <si>
    <t>TB/1902-50/.019ID .001W</t>
  </si>
  <si>
    <t>TB/1902-50/.0745OD .0715ID</t>
  </si>
  <si>
    <t>TB/1902-50/.0545ID .001W</t>
  </si>
  <si>
    <t>TB/1902-50/2.59MMOD 2.49MMID</t>
  </si>
  <si>
    <t>TB/1902-50/.0365OD .0335ID</t>
  </si>
  <si>
    <t>TB/1902-50/.0235OD .0215ID</t>
  </si>
  <si>
    <t>TB/5000-30/.033OD .023ID</t>
  </si>
  <si>
    <t>TB/1902-50/.062OD .058ID</t>
  </si>
  <si>
    <t>TB/1902-50/1.3081MMOD 1.17MMID</t>
  </si>
  <si>
    <t>TB/1902-50/.097ID .006W</t>
  </si>
  <si>
    <t>TB/1902-50/.054OD .052ID</t>
  </si>
  <si>
    <t>TB/1902-50/.048OD .044ID</t>
  </si>
  <si>
    <t>TB/1902-50/.139ID .002W</t>
  </si>
  <si>
    <t>TB/1902-50/1.90MMOD 1.60MMID</t>
  </si>
  <si>
    <t>TB/1902-50/.025OD .02265ID</t>
  </si>
  <si>
    <t>TB/1902-50/.1007OD .0969ID</t>
  </si>
  <si>
    <t>TB/1902-50/.200ID .002W</t>
  </si>
  <si>
    <t>TB/1902-50/.025OD .0225ID</t>
  </si>
  <si>
    <t>TB/1902-50/.0315OD .0285ID</t>
  </si>
  <si>
    <t>TB/1902-50/.079OD .074ID</t>
  </si>
  <si>
    <t>TB/1902-50/1.753MMID .064MMW</t>
  </si>
  <si>
    <t>TB/1902-50/2.083MMID .064MMW</t>
  </si>
  <si>
    <t>TB/1902-50/.100ID .002W</t>
  </si>
  <si>
    <t>TB/1902-50/.124ID .001W</t>
  </si>
  <si>
    <t>TB/1902-50/2.30MMOD 2.00MMID</t>
  </si>
  <si>
    <t>TB/1902-50/.0985OD .0935ID</t>
  </si>
  <si>
    <t>TB/1902-50/.103OD .098ID</t>
  </si>
  <si>
    <t>TB/1902-50/.0305OD .0285ID</t>
  </si>
  <si>
    <t>TB/1902-50/.103OD .091ID</t>
  </si>
  <si>
    <t>TB/5000-30/2.15MMOD 2.05MMID</t>
  </si>
  <si>
    <t>TB/1902-50/.127OD .123ID</t>
  </si>
  <si>
    <t>TB/1902-50/.081ID .002W</t>
  </si>
  <si>
    <t>TB/1902-50/.052ID .001W</t>
  </si>
  <si>
    <t>TB/1902-50/.043ID .0015W</t>
  </si>
  <si>
    <t>TB/1902-50/.113OD .108ID</t>
  </si>
  <si>
    <t>TB/1902-50/.139OD .134ID</t>
  </si>
  <si>
    <t>TB/1902-50/.032ID .0015W</t>
  </si>
  <si>
    <t>TB/5000-30/1.39MMOD 1.29MMID</t>
  </si>
  <si>
    <t>TB/1902-50/.089OD .085ID</t>
  </si>
  <si>
    <t>TB/5850-00/.076OD .074ID</t>
  </si>
  <si>
    <t>TB/1902-50/2.20MMOD 2.00MMID</t>
  </si>
  <si>
    <t>TB/1902-50/.074ID .002W</t>
  </si>
  <si>
    <t>TB/1902-50/.0215OD .0181ID</t>
  </si>
  <si>
    <t>TB/1902-50/.77MMOD .49MMID</t>
  </si>
  <si>
    <t>TB/5000-30/.0515 ID .002 W</t>
  </si>
  <si>
    <t>TB/1902-50/.8MMOD .7MMID</t>
  </si>
  <si>
    <t>TB/1902-50/3.15MMID .05MMW</t>
  </si>
  <si>
    <t>TB/1902-50/.150OD .138ID</t>
  </si>
  <si>
    <t>TB/1902-50/.0225 OD .0205 ID</t>
  </si>
  <si>
    <t>TB/5000-06/.061ID .002W</t>
  </si>
  <si>
    <t>TB/1902-50/.72MM OD .52MM ID</t>
  </si>
  <si>
    <t>TB/1902-50/2.72MMOD 2.62MMID</t>
  </si>
  <si>
    <t>TB/1902-50/.0565OD .0505ID</t>
  </si>
  <si>
    <t>TB/1902-50/.85MMOD .69MMID</t>
  </si>
  <si>
    <t>TB/1902-50/1.20MMOD 1.04MMID</t>
  </si>
  <si>
    <t>TB/1902-50/1.43MM OD 1.38MM ID</t>
  </si>
  <si>
    <t>TB/1902-50/0.1215ID 0.0025W</t>
  </si>
  <si>
    <t>TB/1902-50/0.096ID 0.098OD</t>
  </si>
  <si>
    <t>TB/1902-50/0.127ID 0.1295OD</t>
  </si>
  <si>
    <t>TB/1902-50/0.8MMID 0.95MMOD</t>
  </si>
  <si>
    <t>TB/1902-50/0.4MMID 0.7MMOD</t>
  </si>
  <si>
    <t>TB/1902-50/1.3MMOD 1.2MMID</t>
  </si>
  <si>
    <t>TB/1902-50/2.43MMID .05MMW</t>
  </si>
  <si>
    <t>TB/1902-50/.0487 OD .0445 ID</t>
  </si>
  <si>
    <t>TB/1902-50/0.043ID 0.003W</t>
  </si>
  <si>
    <t>TB/1902-50/.110ID .002W</t>
  </si>
  <si>
    <t>TB/1902-50/.093ID .001W</t>
  </si>
  <si>
    <t>TB/1902-50/1.25MMID .03175MMW</t>
  </si>
  <si>
    <t>TB/1902-50/.65MMOD .58MMID</t>
  </si>
  <si>
    <t>TB/1902-50/.0135OD .0115ID</t>
  </si>
  <si>
    <t>TB/1902-50/2.52MMOD 2.32MMID</t>
  </si>
  <si>
    <t>TB/1902-50/.0955ID .0025W</t>
  </si>
  <si>
    <t>On Hand Alternate UoM</t>
  </si>
  <si>
    <t>Alternate UoM</t>
  </si>
  <si>
    <t>ft</t>
  </si>
  <si>
    <t>g</t>
  </si>
  <si>
    <t>Part Description</t>
  </si>
  <si>
    <t>Lot/Batch No</t>
  </si>
  <si>
    <t>Location No</t>
  </si>
  <si>
    <t>On Hand Qty</t>
  </si>
  <si>
    <t>UoM</t>
  </si>
  <si>
    <t>948667</t>
  </si>
  <si>
    <t>974915</t>
  </si>
  <si>
    <t>949118</t>
  </si>
  <si>
    <t>952102</t>
  </si>
  <si>
    <t>973019</t>
  </si>
  <si>
    <t>953324</t>
  </si>
  <si>
    <t>950826</t>
  </si>
  <si>
    <t>987588</t>
  </si>
  <si>
    <t>983757</t>
  </si>
  <si>
    <t>970127</t>
  </si>
  <si>
    <t>984358</t>
  </si>
  <si>
    <t>985841</t>
  </si>
  <si>
    <t>985052</t>
  </si>
  <si>
    <t>983751</t>
  </si>
  <si>
    <t>980889</t>
  </si>
  <si>
    <t>956464</t>
  </si>
  <si>
    <t>970875</t>
  </si>
  <si>
    <t>968195</t>
  </si>
  <si>
    <t>978858</t>
  </si>
  <si>
    <t>949615</t>
  </si>
  <si>
    <t>974741</t>
  </si>
  <si>
    <t>948591</t>
  </si>
  <si>
    <t>943822</t>
  </si>
  <si>
    <t>973924</t>
  </si>
  <si>
    <t>991723</t>
  </si>
  <si>
    <t>985378</t>
  </si>
  <si>
    <t>974698</t>
  </si>
  <si>
    <t>975551</t>
  </si>
  <si>
    <t>987121</t>
  </si>
  <si>
    <t>976069</t>
  </si>
  <si>
    <t>974067</t>
  </si>
  <si>
    <t>981172</t>
  </si>
  <si>
    <t>986822</t>
  </si>
  <si>
    <t>984885</t>
  </si>
  <si>
    <t>957053</t>
  </si>
  <si>
    <t>970735</t>
  </si>
  <si>
    <t>977613</t>
  </si>
  <si>
    <t>963908</t>
  </si>
  <si>
    <t>983676</t>
  </si>
  <si>
    <t>965328</t>
  </si>
  <si>
    <t>966638</t>
  </si>
  <si>
    <t>989532</t>
  </si>
  <si>
    <t>979564</t>
  </si>
  <si>
    <t>986572</t>
  </si>
  <si>
    <t>984883</t>
  </si>
  <si>
    <t>987748</t>
  </si>
  <si>
    <t>974186</t>
  </si>
  <si>
    <t>952108</t>
  </si>
  <si>
    <t>969819</t>
  </si>
  <si>
    <t>983583</t>
  </si>
  <si>
    <t>979314</t>
  </si>
  <si>
    <t>964794</t>
  </si>
  <si>
    <t>972161</t>
  </si>
  <si>
    <t>958781</t>
  </si>
  <si>
    <t>988718</t>
  </si>
  <si>
    <t>992557</t>
  </si>
  <si>
    <t>972184</t>
  </si>
  <si>
    <t>969915</t>
  </si>
  <si>
    <t>974383</t>
  </si>
  <si>
    <t>958818</t>
  </si>
  <si>
    <t>956497</t>
  </si>
  <si>
    <t>984359</t>
  </si>
  <si>
    <t>969111</t>
  </si>
  <si>
    <t>946127</t>
  </si>
  <si>
    <t>968367</t>
  </si>
  <si>
    <t>984355</t>
  </si>
  <si>
    <t>959386</t>
  </si>
  <si>
    <t>973578</t>
  </si>
  <si>
    <t>981083</t>
  </si>
  <si>
    <t>974185</t>
  </si>
  <si>
    <t>934164</t>
  </si>
  <si>
    <t>977053</t>
  </si>
  <si>
    <t>943442</t>
  </si>
  <si>
    <t>981935</t>
  </si>
  <si>
    <t>958082</t>
  </si>
  <si>
    <t>951831</t>
  </si>
  <si>
    <t>974618</t>
  </si>
  <si>
    <t>967395</t>
  </si>
  <si>
    <t>893391</t>
  </si>
  <si>
    <t>949856</t>
  </si>
  <si>
    <t>954601</t>
  </si>
  <si>
    <t>942666</t>
  </si>
  <si>
    <t>984666</t>
  </si>
  <si>
    <t>950729</t>
  </si>
  <si>
    <t>972589</t>
  </si>
  <si>
    <t>986821</t>
  </si>
  <si>
    <t>979215-1</t>
  </si>
  <si>
    <t>981941</t>
  </si>
  <si>
    <t>960808</t>
  </si>
  <si>
    <t>970178</t>
  </si>
  <si>
    <t>955973</t>
  </si>
  <si>
    <t>975212</t>
  </si>
  <si>
    <t>953408</t>
  </si>
  <si>
    <t>958393</t>
  </si>
  <si>
    <t>959144</t>
  </si>
  <si>
    <t>988375</t>
  </si>
  <si>
    <t>959019</t>
  </si>
  <si>
    <t>954934</t>
  </si>
  <si>
    <t>958795</t>
  </si>
  <si>
    <t>963463</t>
  </si>
  <si>
    <t>957826</t>
  </si>
  <si>
    <t>976566</t>
  </si>
  <si>
    <t>948611</t>
  </si>
  <si>
    <t>938559</t>
  </si>
  <si>
    <t>937935</t>
  </si>
  <si>
    <t>954784</t>
  </si>
  <si>
    <t>954786</t>
  </si>
  <si>
    <t>984258</t>
  </si>
  <si>
    <t>984395</t>
  </si>
  <si>
    <t>986827</t>
  </si>
  <si>
    <t>986927</t>
  </si>
  <si>
    <t>986979</t>
  </si>
  <si>
    <t>986929</t>
  </si>
  <si>
    <t>980005</t>
  </si>
  <si>
    <t>964651</t>
  </si>
  <si>
    <t>986928</t>
  </si>
  <si>
    <t>952337</t>
  </si>
  <si>
    <t>957837</t>
  </si>
  <si>
    <t>981954</t>
  </si>
  <si>
    <t>980893</t>
  </si>
  <si>
    <t>966002</t>
  </si>
  <si>
    <t>954787</t>
  </si>
  <si>
    <t>983423</t>
  </si>
  <si>
    <t>Alloy No</t>
  </si>
  <si>
    <t>1802-50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</si>
</sst>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"/>
  </numFmts>
  <fonts count="5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1"/>
      <color indexed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0" xfId="0" applyNumberFormat="1"/>
    <xf numFmtId="2" fontId="0" fillId="0" borderId="0" xfId="0" applyNumberFormat="1"/>
    <xf numFmtId="165" fontId="1" fillId="3" borderId="0" xfId="0" applyNumberFormat="1" applyFont="1" applyFill="1" applyAlignment="1">
      <alignment horizontal="left"/>
    </xf>
    <xf numFmtId="165" fontId="1" fillId="4" borderId="2" xfId="0" applyNumberFormat="1" applyFont="1" applyFill="1" applyBorder="1" applyAlignment="1">
      <alignment horizontal="left"/>
    </xf>
    <xf numFmtId="165" fontId="1" fillId="5" borderId="0" xfId="0" applyNumberFormat="1" applyFont="1" applyFill="1" applyAlignment="1">
      <alignment horizontal="left"/>
    </xf>
    <xf numFmtId="2" fontId="1" fillId="8" borderId="0" xfId="0" applyNumberFormat="1" applyFont="1" applyFill="1" applyAlignment="1">
      <alignment horizontal="left"/>
    </xf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2" fontId="0" fillId="7" borderId="0" xfId="0" applyNumberFormat="1" applyFill="1"/>
    <xf numFmtId="0" fontId="1" fillId="2" borderId="0" xfId="0" applyFont="1" applyFill="1"/>
    <xf numFmtId="49" fontId="0" fillId="0" borderId="1" xfId="0" applyNumberFormat="1" applyBorder="1"/>
    <xf numFmtId="0" fontId="2" fillId="0" borderId="0" xfId="0" applyFont="1"/>
    <xf numFmtId="49" fontId="0" fillId="0" borderId="0" xfId="0" applyNumberFormat="1"/>
    <xf numFmtId="0" fontId="3" fillId="0" borderId="0" xfId="0" applyFont="1"/>
    <xf numFmtId="0" fontId="2" fillId="9" borderId="0" xfId="0" applyFont="1" applyFill="1"/>
    <xf numFmtId="166" fontId="1" fillId="8" borderId="0" xfId="0" applyNumberFormat="1" applyFont="1" applyFill="1" applyAlignment="1">
      <alignment horizontal="left"/>
    </xf>
    <xf numFmtId="166" fontId="0" fillId="8" borderId="0" xfId="0" applyNumberFormat="1" applyFill="1"/>
    <xf numFmtId="166" fontId="0" fillId="0" borderId="0" xfId="0" applyNumberFormat="1"/>
    <xf numFmtId="166" fontId="1" fillId="7" borderId="2" xfId="0" applyNumberFormat="1" applyFont="1" applyFill="1" applyBorder="1" applyAlignment="1">
      <alignment horizontal="left"/>
    </xf>
    <xf numFmtId="166" fontId="0" fillId="7" borderId="0" xfId="0" applyNumberFormat="1" applyFill="1"/>
    <xf numFmtId="166" fontId="1" fillId="6" borderId="0" xfId="0" applyNumberFormat="1" applyFont="1" applyFill="1" applyAlignment="1">
      <alignment horizontal="left"/>
    </xf>
    <xf numFmtId="166" fontId="0" fillId="6" borderId="0" xfId="0" applyNumberFormat="1" applyFill="1"/>
    <xf numFmtId="164" fontId="0" fillId="9" borderId="0" xfId="0" applyNumberFormat="1" applyFill="1"/>
    <xf numFmtId="2" fontId="0" fillId="9" borderId="0" xfId="0" applyNumberFormat="1" applyFill="1"/>
    <xf numFmtId="0" fontId="4" fillId="0" borderId="1" xfId="0" applyFont="1" applyBorder="1"/>
    <xf numFmtId="4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8910-FF0A-4BAF-BFEE-625B22EE19F0}">
  <dimension ref="A1:Q124"/>
  <sheetViews>
    <sheetView tabSelected="1" topLeftCell="A74" zoomScaleNormal="100" workbookViewId="0">
      <selection activeCell="I81" sqref="I81"/>
    </sheetView>
  </sheetViews>
  <sheetFormatPr defaultRowHeight="12.75" x14ac:dyDescent="0.2"/>
  <cols>
    <col min="1" max="1" width="8.42578125" customWidth="1"/>
    <col min="2" max="2" width="31.7109375" customWidth="1"/>
    <col min="3" max="3" width="7.42578125" customWidth="1"/>
    <col min="4" max="4" width="7.85546875" customWidth="1"/>
    <col min="5" max="5" width="4" customWidth="1"/>
    <col min="6" max="6" width="5.42578125" customWidth="1"/>
    <col min="7" max="7" width="7.28515625" customWidth="1"/>
    <col min="8" max="8" width="4.42578125" bestFit="1" customWidth="1"/>
    <col min="9" max="9" width="9" customWidth="1"/>
    <col min="10" max="10" width="10.85546875" hidden="1" customWidth="1"/>
    <col min="14" max="16" width="9.140625" style="21"/>
  </cols>
  <sheetData>
    <row r="1" spans="1:17" ht="15" x14ac:dyDescent="0.25">
      <c r="A1" s="28" t="s">
        <v>450</v>
      </c>
      <c r="B1" s="28" t="s">
        <v>627</v>
      </c>
      <c r="C1" s="28" t="s">
        <v>629</v>
      </c>
      <c r="D1" s="28" t="s">
        <v>628</v>
      </c>
      <c r="E1" s="28" t="s">
        <v>623</v>
      </c>
      <c r="F1" s="28" t="s">
        <v>624</v>
      </c>
      <c r="G1" s="28" t="s">
        <v>630</v>
      </c>
      <c r="H1" s="28" t="s">
        <v>631</v>
      </c>
      <c r="I1" s="2" t="s">
        <v>0</v>
      </c>
      <c r="J1" s="13" t="s">
        <v>290</v>
      </c>
      <c r="K1" s="5" t="s">
        <v>108</v>
      </c>
      <c r="L1" s="6" t="s">
        <v>109</v>
      </c>
      <c r="M1" s="7" t="s">
        <v>110</v>
      </c>
      <c r="N1" s="24" t="s">
        <v>111</v>
      </c>
      <c r="O1" s="22" t="s">
        <v>112</v>
      </c>
      <c r="P1" s="19" t="s">
        <v>113</v>
      </c>
      <c r="Q1" s="8" t="s">
        <v>114</v>
      </c>
    </row>
    <row r="2" spans="1:17" x14ac:dyDescent="0.2">
      <c r="A2" s="14" t="s">
        <v>201</v>
      </c>
      <c r="B2" s="14" t="s">
        <v>502</v>
      </c>
      <c r="C2" s="14" t="s">
        <v>417</v>
      </c>
      <c r="D2" s="14" t="s">
        <v>632</v>
      </c>
      <c r="E2" s="14">
        <v>0.99</v>
      </c>
      <c r="F2" s="14" t="s">
        <v>625</v>
      </c>
      <c r="G2" s="1">
        <v>1</v>
      </c>
      <c r="H2" s="14" t="s">
        <v>626</v>
      </c>
      <c r="I2" s="14" t="s">
        <v>1</v>
      </c>
      <c r="J2">
        <f>IF((VLOOKUP(A2,Search!A:H,1))=A2,1,2)</f>
        <v>1</v>
      </c>
      <c r="K2" s="9">
        <f>VLOOKUP(LEFT(A2,6),Search!A:H,2,FALSE)</f>
        <v>5.1999999999999998E-2</v>
      </c>
      <c r="L2" s="10">
        <f>VLOOKUP(LEFT(A2,6),Search!A:H,3,FALSE)</f>
        <v>4.9000000000000002E-2</v>
      </c>
      <c r="M2" s="11">
        <f>VLOOKUP(LEFT(A2,6),Search!A:H,4,FALSE)</f>
        <v>1.5E-3</v>
      </c>
      <c r="N2" s="25">
        <f>VLOOKUP(LEFT(A2,6),Search!A:H,5,FALSE)</f>
        <v>1.3208</v>
      </c>
      <c r="O2" s="23">
        <f>VLOOKUP(LEFT(A2,6),Search!A:H,6,FALSE)</f>
        <v>1.2445999999999999</v>
      </c>
      <c r="P2" s="20">
        <f>VLOOKUP(LEFT(A2,6),Search!A:H,7,FALSE)</f>
        <v>3.8100000000000002E-2</v>
      </c>
      <c r="Q2" s="12" t="str">
        <f>VLOOKUP(LEFT(A2,6),Search!A:H,8,FALSE)</f>
        <v>Pt10Ir</v>
      </c>
    </row>
    <row r="3" spans="1:17" x14ac:dyDescent="0.2">
      <c r="A3" s="14" t="s">
        <v>225</v>
      </c>
      <c r="B3" s="14" t="s">
        <v>503</v>
      </c>
      <c r="C3" s="14" t="s">
        <v>417</v>
      </c>
      <c r="D3" s="14" t="s">
        <v>633</v>
      </c>
      <c r="E3" s="14">
        <v>6.03</v>
      </c>
      <c r="F3" s="14" t="s">
        <v>625</v>
      </c>
      <c r="G3" s="1">
        <v>28</v>
      </c>
      <c r="H3" s="14" t="s">
        <v>626</v>
      </c>
      <c r="I3" s="14" t="s">
        <v>1</v>
      </c>
      <c r="J3">
        <f>IF((VLOOKUP(A3,Search!A:H,1))=A3,1,2)</f>
        <v>1</v>
      </c>
      <c r="K3" s="9">
        <f>VLOOKUP(LEFT(A3,6),Search!A:H,2,FALSE)</f>
        <v>0.14199999999999999</v>
      </c>
      <c r="L3" s="10">
        <f>VLOOKUP(LEFT(A3,6),Search!A:H,3,FALSE)</f>
        <v>0.13700000000000001</v>
      </c>
      <c r="M3" s="11">
        <f>VLOOKUP(LEFT(A3,6),Search!A:H,4,FALSE)</f>
        <v>2.5000000000000001E-3</v>
      </c>
      <c r="N3" s="25">
        <f>VLOOKUP(LEFT(A3,6),Search!A:H,5,FALSE)</f>
        <v>3.6067999999999998</v>
      </c>
      <c r="O3" s="23">
        <f>VLOOKUP(LEFT(A3,6),Search!A:H,6,FALSE)</f>
        <v>3.4798</v>
      </c>
      <c r="P3" s="20">
        <f>VLOOKUP(LEFT(A3,6),Search!A:H,7,FALSE)</f>
        <v>6.3500000000000001E-2</v>
      </c>
      <c r="Q3" s="12" t="str">
        <f>VLOOKUP(LEFT(A3,6),Search!A:H,8,FALSE)</f>
        <v>Pt10Ir</v>
      </c>
    </row>
    <row r="4" spans="1:17" x14ac:dyDescent="0.2">
      <c r="A4" s="14" t="s">
        <v>226</v>
      </c>
      <c r="B4" s="14" t="s">
        <v>504</v>
      </c>
      <c r="C4" s="14" t="s">
        <v>417</v>
      </c>
      <c r="D4" s="14" t="s">
        <v>634</v>
      </c>
      <c r="E4" s="14">
        <v>0.54</v>
      </c>
      <c r="F4" s="14" t="s">
        <v>625</v>
      </c>
      <c r="G4" s="1">
        <v>1</v>
      </c>
      <c r="H4" s="14" t="s">
        <v>626</v>
      </c>
      <c r="I4" s="14" t="s">
        <v>50</v>
      </c>
      <c r="J4">
        <f>IF((VLOOKUP(A4,Search!A:H,1))=A4,1,2)</f>
        <v>1</v>
      </c>
      <c r="K4" s="9">
        <f>VLOOKUP(LEFT(A4,6),Search!A:H,2,FALSE)</f>
        <v>0.13</v>
      </c>
      <c r="L4" s="10">
        <f>VLOOKUP(LEFT(A4,6),Search!A:H,3,FALSE)</f>
        <v>0.127</v>
      </c>
      <c r="M4" s="11">
        <f>VLOOKUP(LEFT(A4,6),Search!A:H,4,FALSE)</f>
        <v>1.5E-3</v>
      </c>
      <c r="N4" s="25">
        <f>VLOOKUP(LEFT(A4,6),Search!A:H,5,FALSE)</f>
        <v>3.302</v>
      </c>
      <c r="O4" s="23">
        <f>VLOOKUP(LEFT(A4,6),Search!A:H,6,FALSE)</f>
        <v>3.2258</v>
      </c>
      <c r="P4" s="20">
        <f>VLOOKUP(LEFT(A4,6),Search!A:H,7,FALSE)</f>
        <v>3.8100000000000002E-2</v>
      </c>
      <c r="Q4" s="12" t="str">
        <f>VLOOKUP(LEFT(A4,6),Search!A:H,8,FALSE)</f>
        <v>75% Gold, 12.5% Silver, 12.5% Copper (18kAu)</v>
      </c>
    </row>
    <row r="5" spans="1:17" x14ac:dyDescent="0.2">
      <c r="A5" s="14" t="s">
        <v>227</v>
      </c>
      <c r="B5" s="14" t="s">
        <v>505</v>
      </c>
      <c r="C5" s="14" t="s">
        <v>417</v>
      </c>
      <c r="D5" s="14" t="s">
        <v>635</v>
      </c>
      <c r="E5" s="14">
        <v>4.96</v>
      </c>
      <c r="F5" s="14" t="s">
        <v>625</v>
      </c>
      <c r="G5" s="1">
        <v>2</v>
      </c>
      <c r="H5" s="14" t="s">
        <v>626</v>
      </c>
      <c r="I5" s="14" t="s">
        <v>1</v>
      </c>
      <c r="J5">
        <f>IF((VLOOKUP(A5,Search!A:H,1))=A5,1,2)</f>
        <v>1</v>
      </c>
      <c r="K5" s="9">
        <f>VLOOKUP(LEFT(A5,6),Search!A:H,2,FALSE)</f>
        <v>2.5499999999999998E-2</v>
      </c>
      <c r="L5" s="10">
        <f>VLOOKUP(LEFT(A5,6),Search!A:H,3,FALSE)</f>
        <v>2.3E-2</v>
      </c>
      <c r="M5" s="11">
        <f>VLOOKUP(LEFT(A5,6),Search!A:H,4,FALSE)</f>
        <v>1.25E-3</v>
      </c>
      <c r="N5" s="25">
        <f>VLOOKUP(LEFT(A5,6),Search!A:H,5,FALSE)</f>
        <v>0.64770000000000005</v>
      </c>
      <c r="O5" s="23">
        <f>VLOOKUP(LEFT(A5,6),Search!A:H,6,FALSE)</f>
        <v>0.58420000000000005</v>
      </c>
      <c r="P5" s="20">
        <f>VLOOKUP(LEFT(A5,6),Search!A:H,7,FALSE)</f>
        <v>3.175E-2</v>
      </c>
      <c r="Q5" s="12" t="str">
        <f>VLOOKUP(LEFT(A5,6),Search!A:H,8,FALSE)</f>
        <v>Pt10Ir</v>
      </c>
    </row>
    <row r="6" spans="1:17" x14ac:dyDescent="0.2">
      <c r="A6" s="14" t="s">
        <v>158</v>
      </c>
      <c r="B6" s="14" t="s">
        <v>506</v>
      </c>
      <c r="C6" s="14" t="s">
        <v>417</v>
      </c>
      <c r="D6" s="14" t="s">
        <v>636</v>
      </c>
      <c r="E6" s="14">
        <v>26.98</v>
      </c>
      <c r="F6" s="14" t="s">
        <v>625</v>
      </c>
      <c r="G6" s="1">
        <v>11.6</v>
      </c>
      <c r="H6" s="14" t="s">
        <v>626</v>
      </c>
      <c r="I6" s="14" t="s">
        <v>1</v>
      </c>
      <c r="J6">
        <f>IF((VLOOKUP(A6,Search!A:H,1))=A6,1,2)</f>
        <v>1</v>
      </c>
      <c r="K6" s="9">
        <f>VLOOKUP(LEFT(A6,6),Search!A:H,2,FALSE)</f>
        <v>2.3E-2</v>
      </c>
      <c r="L6" s="10">
        <f>VLOOKUP(LEFT(A6,6),Search!A:H,3,FALSE)</f>
        <v>0.02</v>
      </c>
      <c r="M6" s="11">
        <f>VLOOKUP(LEFT(A6,6),Search!A:H,4,FALSE)</f>
        <v>1.5E-3</v>
      </c>
      <c r="N6" s="25">
        <f>VLOOKUP(LEFT(A6,6),Search!A:H,5,FALSE)</f>
        <v>0.58420000000000005</v>
      </c>
      <c r="O6" s="23">
        <f>VLOOKUP(LEFT(A6,6),Search!A:H,6,FALSE)</f>
        <v>0.50800000000000001</v>
      </c>
      <c r="P6" s="20">
        <f>VLOOKUP(LEFT(A6,6),Search!A:H,7,FALSE)</f>
        <v>3.8100000000000002E-2</v>
      </c>
      <c r="Q6" s="12" t="str">
        <f>VLOOKUP(LEFT(A6,6),Search!A:H,8,FALSE)</f>
        <v>Pt10Ir</v>
      </c>
    </row>
    <row r="7" spans="1:17" x14ac:dyDescent="0.2">
      <c r="A7" s="14" t="s">
        <v>159</v>
      </c>
      <c r="B7" s="14" t="s">
        <v>507</v>
      </c>
      <c r="C7" s="14" t="s">
        <v>417</v>
      </c>
      <c r="D7" s="14" t="s">
        <v>637</v>
      </c>
      <c r="E7" s="14">
        <v>2.13</v>
      </c>
      <c r="F7" s="14" t="s">
        <v>625</v>
      </c>
      <c r="G7" s="1">
        <v>1</v>
      </c>
      <c r="H7" s="14" t="s">
        <v>626</v>
      </c>
      <c r="I7" s="14" t="s">
        <v>1</v>
      </c>
      <c r="J7">
        <f>IF((VLOOKUP(A7,Search!A:H,1))=A7,1,2)</f>
        <v>1</v>
      </c>
      <c r="K7" s="9">
        <f>VLOOKUP(LEFT(A7,6),Search!A:H,2,FALSE)</f>
        <v>3.5999999999999997E-2</v>
      </c>
      <c r="L7" s="10">
        <f>VLOOKUP(LEFT(A7,6),Search!A:H,3,FALSE)</f>
        <v>3.4000000000000002E-2</v>
      </c>
      <c r="M7" s="11">
        <f>VLOOKUP(LEFT(A7,6),Search!A:H,4,FALSE)</f>
        <v>9.9999999999999699E-4</v>
      </c>
      <c r="N7" s="25">
        <f>VLOOKUP(LEFT(A7,6),Search!A:H,5,FALSE)</f>
        <v>0.91439999999999999</v>
      </c>
      <c r="O7" s="23">
        <f>VLOOKUP(LEFT(A7,6),Search!A:H,6,FALSE)</f>
        <v>0.86360000000000003</v>
      </c>
      <c r="P7" s="20">
        <f>VLOOKUP(LEFT(A7,6),Search!A:H,7,FALSE)</f>
        <v>2.5399999999999898E-2</v>
      </c>
      <c r="Q7" s="12" t="str">
        <f>VLOOKUP(LEFT(A7,6),Search!A:H,8,FALSE)</f>
        <v>Pt10Ir</v>
      </c>
    </row>
    <row r="8" spans="1:17" x14ac:dyDescent="0.2">
      <c r="A8" s="14" t="s">
        <v>160</v>
      </c>
      <c r="B8" s="14" t="s">
        <v>508</v>
      </c>
      <c r="C8" s="14" t="s">
        <v>417</v>
      </c>
      <c r="D8" s="14" t="s">
        <v>638</v>
      </c>
      <c r="E8" s="14">
        <v>0.22</v>
      </c>
      <c r="F8" s="14" t="s">
        <v>625</v>
      </c>
      <c r="G8" s="1">
        <v>1</v>
      </c>
      <c r="H8" s="14" t="s">
        <v>626</v>
      </c>
      <c r="I8" s="14" t="s">
        <v>1</v>
      </c>
      <c r="J8">
        <f>IF((VLOOKUP(A8,Search!A:H,1))=A8,1,2)</f>
        <v>1</v>
      </c>
      <c r="K8" s="9">
        <f>VLOOKUP(LEFT(A8,6),Search!A:H,2,FALSE)</f>
        <v>9.0551181102362197E-2</v>
      </c>
      <c r="L8" s="10">
        <f>VLOOKUP(LEFT(A8,6),Search!A:H,3,FALSE)</f>
        <v>8.2677165354330701E-2</v>
      </c>
      <c r="M8" s="11">
        <f>VLOOKUP(LEFT(A8,6),Search!A:H,4,FALSE)</f>
        <v>3.9370078740157402E-3</v>
      </c>
      <c r="N8" s="25">
        <f>VLOOKUP(LEFT(A8,6),Search!A:H,5,FALSE)</f>
        <v>2.2999999999999998</v>
      </c>
      <c r="O8" s="23">
        <f>VLOOKUP(LEFT(A8,6),Search!A:H,6,FALSE)</f>
        <v>2.1</v>
      </c>
      <c r="P8" s="20">
        <f>VLOOKUP(LEFT(A8,6),Search!A:H,7,FALSE)</f>
        <v>9.9999999999999895E-2</v>
      </c>
      <c r="Q8" s="12" t="str">
        <f>VLOOKUP(LEFT(A8,6),Search!A:H,8,FALSE)</f>
        <v>Pt10Ir</v>
      </c>
    </row>
    <row r="9" spans="1:17" x14ac:dyDescent="0.2">
      <c r="A9" s="14" t="s">
        <v>420</v>
      </c>
      <c r="B9" s="14" t="s">
        <v>509</v>
      </c>
      <c r="C9" s="14" t="s">
        <v>417</v>
      </c>
      <c r="D9" s="14" t="s">
        <v>639</v>
      </c>
      <c r="E9" s="14">
        <v>5.19</v>
      </c>
      <c r="F9" s="14" t="s">
        <v>625</v>
      </c>
      <c r="G9" s="1">
        <v>6.8</v>
      </c>
      <c r="H9" s="14" t="s">
        <v>626</v>
      </c>
      <c r="I9" s="14" t="s">
        <v>1</v>
      </c>
      <c r="J9">
        <f>IF((VLOOKUP(A9,Search!A:H,1))=A9,1,2)</f>
        <v>1</v>
      </c>
      <c r="K9" s="9">
        <f>VLOOKUP(LEFT(A9,6),Search!A:H,2,FALSE)</f>
        <v>5.0999999999999997E-2</v>
      </c>
      <c r="L9" s="10">
        <f>VLOOKUP(LEFT(A9,6),Search!A:H,3,FALSE)</f>
        <v>4.7E-2</v>
      </c>
      <c r="M9" s="11">
        <f>VLOOKUP(LEFT(A9,6),Search!A:H,4,FALSE)</f>
        <v>1.9999999999999983E-3</v>
      </c>
      <c r="N9" s="25">
        <f>VLOOKUP(LEFT(A9,6),Search!A:H,5,FALSE)</f>
        <v>1.2953999999999999</v>
      </c>
      <c r="O9" s="23">
        <f>VLOOKUP(LEFT(A9,6),Search!A:H,6,FALSE)</f>
        <v>1.1938</v>
      </c>
      <c r="P9" s="20">
        <f>VLOOKUP(LEFT(A9,6),Search!A:H,7,FALSE)</f>
        <v>5.0799999999999963E-2</v>
      </c>
      <c r="Q9" s="12" t="str">
        <f>VLOOKUP(LEFT(A9,6),Search!A:H,8,FALSE)</f>
        <v>Pt10Ir</v>
      </c>
    </row>
    <row r="10" spans="1:17" x14ac:dyDescent="0.2">
      <c r="A10" s="14" t="s">
        <v>228</v>
      </c>
      <c r="B10" s="14" t="s">
        <v>510</v>
      </c>
      <c r="C10" s="14" t="s">
        <v>417</v>
      </c>
      <c r="D10" s="14" t="s">
        <v>640</v>
      </c>
      <c r="E10" s="14">
        <v>6.07</v>
      </c>
      <c r="F10" s="14" t="s">
        <v>625</v>
      </c>
      <c r="G10" s="1">
        <v>20.7</v>
      </c>
      <c r="H10" s="14" t="s">
        <v>626</v>
      </c>
      <c r="I10" s="14" t="s">
        <v>1</v>
      </c>
      <c r="J10">
        <f>IF((VLOOKUP(A10,Search!A:H,1))=A10,1,2)</f>
        <v>1</v>
      </c>
      <c r="K10" s="9">
        <f>VLOOKUP(LEFT(A10,6),Search!A:H,2,FALSE)</f>
        <v>0.105</v>
      </c>
      <c r="L10" s="10">
        <f>VLOOKUP(LEFT(A10,6),Search!A:H,3,FALSE)</f>
        <v>0.1</v>
      </c>
      <c r="M10" s="11">
        <f>VLOOKUP(LEFT(A10,6),Search!A:H,4,FALSE)</f>
        <v>2.5000000000000001E-3</v>
      </c>
      <c r="N10" s="25">
        <f>VLOOKUP(LEFT(A10,6),Search!A:H,5,FALSE)</f>
        <v>2.6669999999999998</v>
      </c>
      <c r="O10" s="23">
        <f>VLOOKUP(LEFT(A10,6),Search!A:H,6,FALSE)</f>
        <v>2.54</v>
      </c>
      <c r="P10" s="20">
        <f>VLOOKUP(LEFT(A10,6),Search!A:H,7,FALSE)</f>
        <v>6.3500000000000001E-2</v>
      </c>
      <c r="Q10" s="12" t="str">
        <f>VLOOKUP(LEFT(A10,6),Search!A:H,8,FALSE)</f>
        <v>Pt10Ir</v>
      </c>
    </row>
    <row r="11" spans="1:17" x14ac:dyDescent="0.2">
      <c r="A11" s="14" t="s">
        <v>229</v>
      </c>
      <c r="B11" s="14" t="s">
        <v>511</v>
      </c>
      <c r="C11" s="14" t="s">
        <v>417</v>
      </c>
      <c r="D11" s="14" t="s">
        <v>641</v>
      </c>
      <c r="E11" s="14">
        <v>1.67</v>
      </c>
      <c r="F11" s="14" t="s">
        <v>625</v>
      </c>
      <c r="G11" s="1">
        <v>1</v>
      </c>
      <c r="H11" s="14" t="s">
        <v>626</v>
      </c>
      <c r="I11" s="14" t="s">
        <v>1</v>
      </c>
      <c r="J11">
        <f>IF((VLOOKUP(A11,Search!A:H,1))=A11,1,2)</f>
        <v>1</v>
      </c>
      <c r="K11" s="9">
        <f>VLOOKUP(LEFT(A11,6),Search!A:H,2,FALSE)</f>
        <v>4.5999999999999999E-2</v>
      </c>
      <c r="L11" s="10">
        <f>VLOOKUP(LEFT(A11,6),Search!A:H,3,FALSE)</f>
        <v>4.3999999999999997E-2</v>
      </c>
      <c r="M11" s="11">
        <f>VLOOKUP(LEFT(A11,6),Search!A:H,4,FALSE)</f>
        <v>1E-3</v>
      </c>
      <c r="N11" s="25">
        <f>VLOOKUP(LEFT(A11,6),Search!A:H,5,FALSE)</f>
        <v>1.1684000000000001</v>
      </c>
      <c r="O11" s="23">
        <f>VLOOKUP(LEFT(A11,6),Search!A:H,6,FALSE)</f>
        <v>1.1175999999999999</v>
      </c>
      <c r="P11" s="20">
        <f>VLOOKUP(LEFT(A11,6),Search!A:H,7,FALSE)</f>
        <v>2.5399999999999999E-2</v>
      </c>
      <c r="Q11" s="12" t="str">
        <f>VLOOKUP(LEFT(A11,6),Search!A:H,8,FALSE)</f>
        <v>Pt10Ir</v>
      </c>
    </row>
    <row r="12" spans="1:17" x14ac:dyDescent="0.2">
      <c r="A12" s="14" t="s">
        <v>161</v>
      </c>
      <c r="B12" s="14" t="s">
        <v>512</v>
      </c>
      <c r="C12" s="14" t="s">
        <v>417</v>
      </c>
      <c r="D12" s="14" t="s">
        <v>642</v>
      </c>
      <c r="E12" s="14">
        <v>1.91</v>
      </c>
      <c r="F12" s="14" t="s">
        <v>625</v>
      </c>
      <c r="G12" s="1">
        <v>2.7</v>
      </c>
      <c r="H12" s="14" t="s">
        <v>626</v>
      </c>
      <c r="I12" s="14" t="s">
        <v>1</v>
      </c>
      <c r="J12">
        <f>IF((VLOOKUP(A12,Search!A:H,1))=A12,1,2)</f>
        <v>1</v>
      </c>
      <c r="K12" s="9">
        <f>VLOOKUP(LEFT(A12,6),Search!A:H,2,FALSE)</f>
        <v>5.5E-2</v>
      </c>
      <c r="L12" s="10">
        <f>VLOOKUP(LEFT(A12,6),Search!A:H,3,FALSE)</f>
        <v>5.0999999999999997E-2</v>
      </c>
      <c r="M12" s="11">
        <f>VLOOKUP(LEFT(A12,6),Search!A:H,4,FALSE)</f>
        <v>2E-3</v>
      </c>
      <c r="N12" s="25">
        <f>VLOOKUP(LEFT(A12,6),Search!A:H,5,FALSE)</f>
        <v>1.397</v>
      </c>
      <c r="O12" s="23">
        <f>VLOOKUP(LEFT(A12,6),Search!A:H,6,FALSE)</f>
        <v>1.2954000000000001</v>
      </c>
      <c r="P12" s="20">
        <f>VLOOKUP(LEFT(A12,6),Search!A:H,7,FALSE)</f>
        <v>5.0799999999999998E-2</v>
      </c>
      <c r="Q12" s="12" t="str">
        <f>VLOOKUP(LEFT(A12,6),Search!A:H,8,FALSE)</f>
        <v>Pt10Ir</v>
      </c>
    </row>
    <row r="13" spans="1:17" x14ac:dyDescent="0.2">
      <c r="A13" s="14" t="s">
        <v>286</v>
      </c>
      <c r="B13" s="14" t="s">
        <v>513</v>
      </c>
      <c r="C13" s="14" t="s">
        <v>417</v>
      </c>
      <c r="D13" s="14" t="s">
        <v>643</v>
      </c>
      <c r="E13" s="14">
        <v>4.71</v>
      </c>
      <c r="F13" s="14" t="s">
        <v>625</v>
      </c>
      <c r="G13" s="1">
        <v>2.4</v>
      </c>
      <c r="H13" s="14" t="s">
        <v>626</v>
      </c>
      <c r="I13" s="14" t="s">
        <v>1</v>
      </c>
      <c r="J13">
        <f>IF((VLOOKUP(A13,Search!A:H,1))=A13,1,2)</f>
        <v>1</v>
      </c>
      <c r="K13" s="9">
        <f>VLOOKUP(LEFT(A13,6),Search!A:H,2,FALSE)</f>
        <v>2.7E-2</v>
      </c>
      <c r="L13" s="10">
        <f>VLOOKUP(LEFT(A13,6),Search!A:H,3,FALSE)</f>
        <v>2.4E-2</v>
      </c>
      <c r="M13" s="11">
        <f>VLOOKUP(LEFT(A13,6),Search!A:H,4,FALSE)</f>
        <v>1.4999999999999996E-3</v>
      </c>
      <c r="N13" s="25">
        <f>VLOOKUP(LEFT(A13,6),Search!A:H,5,FALSE)</f>
        <v>0.68579999999999997</v>
      </c>
      <c r="O13" s="23">
        <f>VLOOKUP(LEFT(A13,6),Search!A:H,6,FALSE)</f>
        <v>0.60959999999999992</v>
      </c>
      <c r="P13" s="20">
        <f>VLOOKUP(LEFT(A13,6),Search!A:H,7,FALSE)</f>
        <v>3.8099999999999988E-2</v>
      </c>
      <c r="Q13" s="12" t="str">
        <f>VLOOKUP(LEFT(A13,6),Search!A:H,8,FALSE)</f>
        <v>Pt10Ir</v>
      </c>
    </row>
    <row r="14" spans="1:17" x14ac:dyDescent="0.2">
      <c r="A14" s="14" t="s">
        <v>162</v>
      </c>
      <c r="B14" s="14" t="s">
        <v>514</v>
      </c>
      <c r="C14" s="14" t="s">
        <v>417</v>
      </c>
      <c r="D14" s="14" t="s">
        <v>644</v>
      </c>
      <c r="E14" s="14">
        <v>3.02</v>
      </c>
      <c r="F14" s="14" t="s">
        <v>625</v>
      </c>
      <c r="G14" s="1">
        <v>4.8</v>
      </c>
      <c r="H14" s="14" t="s">
        <v>626</v>
      </c>
      <c r="I14" s="14" t="s">
        <v>1</v>
      </c>
      <c r="J14">
        <f>IF((VLOOKUP(A14,Search!A:H,1))=A14,1,2)</f>
        <v>1</v>
      </c>
      <c r="K14" s="9">
        <f>VLOOKUP(LEFT(A14,6),Search!A:H,2,FALSE)</f>
        <v>8.1000000000000003E-2</v>
      </c>
      <c r="L14" s="10">
        <f>VLOOKUP(LEFT(A14,6),Search!A:H,3,FALSE)</f>
        <v>7.8E-2</v>
      </c>
      <c r="M14" s="11">
        <f>VLOOKUP(LEFT(A14,6),Search!A:H,4,FALSE)</f>
        <v>1.5E-3</v>
      </c>
      <c r="N14" s="25">
        <f>VLOOKUP(LEFT(A14,6),Search!A:H,5,FALSE)</f>
        <v>2.0573999999999999</v>
      </c>
      <c r="O14" s="23">
        <f>VLOOKUP(LEFT(A14,6),Search!A:H,6,FALSE)</f>
        <v>1.9812000000000001</v>
      </c>
      <c r="P14" s="20">
        <f>VLOOKUP(LEFT(A14,6),Search!A:H,7,FALSE)</f>
        <v>3.8100000000000002E-2</v>
      </c>
      <c r="Q14" s="12" t="str">
        <f>VLOOKUP(LEFT(A14,6),Search!A:H,8,FALSE)</f>
        <v>Pt10Ir</v>
      </c>
    </row>
    <row r="15" spans="1:17" x14ac:dyDescent="0.2">
      <c r="A15" s="14" t="s">
        <v>163</v>
      </c>
      <c r="B15" s="14" t="s">
        <v>515</v>
      </c>
      <c r="C15" s="14" t="s">
        <v>417</v>
      </c>
      <c r="D15" s="14" t="s">
        <v>645</v>
      </c>
      <c r="E15" s="14">
        <v>3.88</v>
      </c>
      <c r="F15" s="14" t="s">
        <v>625</v>
      </c>
      <c r="G15" s="1">
        <v>5.4</v>
      </c>
      <c r="H15" s="14" t="s">
        <v>626</v>
      </c>
      <c r="I15" s="14" t="s">
        <v>1</v>
      </c>
      <c r="J15">
        <f>IF((VLOOKUP(A15,Search!A:H,1))=A15,1,2)</f>
        <v>1</v>
      </c>
      <c r="K15" s="9">
        <f>VLOOKUP(LEFT(A15,6),Search!A:H,2,FALSE)</f>
        <v>5.35433070866142E-2</v>
      </c>
      <c r="L15" s="10">
        <f>VLOOKUP(LEFT(A15,6),Search!A:H,3,FALSE)</f>
        <v>4.9606299212598397E-2</v>
      </c>
      <c r="M15" s="11">
        <f>VLOOKUP(LEFT(A15,6),Search!A:H,4,FALSE)</f>
        <v>1.9685039370078801E-3</v>
      </c>
      <c r="N15" s="25">
        <f>VLOOKUP(LEFT(A15,6),Search!A:H,5,FALSE)</f>
        <v>1.36</v>
      </c>
      <c r="O15" s="23">
        <f>VLOOKUP(LEFT(A15,6),Search!A:H,6,FALSE)</f>
        <v>1.26</v>
      </c>
      <c r="P15" s="20">
        <f>VLOOKUP(LEFT(A15,6),Search!A:H,7,FALSE)</f>
        <v>0.05</v>
      </c>
      <c r="Q15" s="12" t="str">
        <f>VLOOKUP(LEFT(A15,6),Search!A:H,8,FALSE)</f>
        <v>Pt10Ir</v>
      </c>
    </row>
    <row r="16" spans="1:17" x14ac:dyDescent="0.2">
      <c r="A16" s="14" t="s">
        <v>164</v>
      </c>
      <c r="B16" s="14" t="s">
        <v>516</v>
      </c>
      <c r="C16" s="14" t="s">
        <v>417</v>
      </c>
      <c r="D16" s="14" t="s">
        <v>646</v>
      </c>
      <c r="E16" s="14">
        <v>0.61</v>
      </c>
      <c r="F16" s="14" t="s">
        <v>625</v>
      </c>
      <c r="G16" s="1">
        <v>1</v>
      </c>
      <c r="H16" s="14" t="s">
        <v>626</v>
      </c>
      <c r="I16" s="14" t="s">
        <v>18</v>
      </c>
      <c r="J16">
        <f>IF((VLOOKUP(A16,Search!A:H,1))=A16,1,2)</f>
        <v>1</v>
      </c>
      <c r="K16" s="9">
        <f>VLOOKUP(LEFT(A16,6),Search!A:H,2,FALSE)</f>
        <v>7.0866141732283505E-2</v>
      </c>
      <c r="L16" s="10">
        <f>VLOOKUP(LEFT(A16,6),Search!A:H,3,FALSE)</f>
        <v>6.6929133858267695E-2</v>
      </c>
      <c r="M16" s="11">
        <f>VLOOKUP(LEFT(A16,6),Search!A:H,4,FALSE)</f>
        <v>1.9685039370078801E-3</v>
      </c>
      <c r="N16" s="25">
        <f>VLOOKUP(LEFT(A16,6),Search!A:H,5,FALSE)</f>
        <v>1.8</v>
      </c>
      <c r="O16" s="23">
        <f>VLOOKUP(LEFT(A16,6),Search!A:H,6,FALSE)</f>
        <v>1.7</v>
      </c>
      <c r="P16" s="20">
        <f>VLOOKUP(LEFT(A16,6),Search!A:H,7,FALSE)</f>
        <v>0.05</v>
      </c>
      <c r="Q16" s="12" t="str">
        <f>VLOOKUP(LEFT(A16,6),Search!A:H,8,FALSE)</f>
        <v>Gold</v>
      </c>
    </row>
    <row r="17" spans="1:17" x14ac:dyDescent="0.2">
      <c r="A17" s="14" t="s">
        <v>166</v>
      </c>
      <c r="B17" s="14" t="s">
        <v>517</v>
      </c>
      <c r="C17" s="14" t="s">
        <v>417</v>
      </c>
      <c r="D17" s="14" t="s">
        <v>647</v>
      </c>
      <c r="E17" s="14">
        <v>3.7</v>
      </c>
      <c r="F17" s="14" t="s">
        <v>625</v>
      </c>
      <c r="G17" s="1">
        <v>1</v>
      </c>
      <c r="H17" s="14" t="s">
        <v>626</v>
      </c>
      <c r="I17" s="14" t="s">
        <v>1</v>
      </c>
      <c r="J17">
        <f>IF((VLOOKUP(A17,Search!A:H,1))=A17,1,2)</f>
        <v>1</v>
      </c>
      <c r="K17" s="9">
        <f>VLOOKUP(LEFT(A17,6),Search!A:H,2,FALSE)</f>
        <v>1.8110236220472399E-2</v>
      </c>
      <c r="L17" s="10">
        <f>VLOOKUP(LEFT(A17,6),Search!A:H,3,FALSE)</f>
        <v>1.5748031496062999E-2</v>
      </c>
      <c r="M17" s="11">
        <f>VLOOKUP(LEFT(A17,6),Search!A:H,4,FALSE)</f>
        <v>1.1811023622047201E-3</v>
      </c>
      <c r="N17" s="25">
        <f>VLOOKUP(LEFT(A17,6),Search!A:H,5,FALSE)</f>
        <v>0.46</v>
      </c>
      <c r="O17" s="23">
        <f>VLOOKUP(LEFT(A17,6),Search!A:H,6,FALSE)</f>
        <v>0.4</v>
      </c>
      <c r="P17" s="20">
        <f>VLOOKUP(LEFT(A17,6),Search!A:H,7,FALSE)</f>
        <v>0.03</v>
      </c>
      <c r="Q17" s="12" t="str">
        <f>VLOOKUP(LEFT(A17,6),Search!A:H,8,FALSE)</f>
        <v>Pt10Ir</v>
      </c>
    </row>
    <row r="18" spans="1:17" x14ac:dyDescent="0.2">
      <c r="A18" s="14" t="s">
        <v>167</v>
      </c>
      <c r="B18" s="14" t="s">
        <v>518</v>
      </c>
      <c r="C18" s="14" t="s">
        <v>417</v>
      </c>
      <c r="D18" s="14" t="s">
        <v>648</v>
      </c>
      <c r="E18" s="14">
        <v>1.96</v>
      </c>
      <c r="F18" s="14" t="s">
        <v>625</v>
      </c>
      <c r="G18" s="1">
        <v>1</v>
      </c>
      <c r="H18" s="14" t="s">
        <v>626</v>
      </c>
      <c r="I18" s="14" t="s">
        <v>1</v>
      </c>
      <c r="J18">
        <f>IF((VLOOKUP(A18,Search!A:H,1))=A18,1,2)</f>
        <v>1</v>
      </c>
      <c r="K18" s="9">
        <f>VLOOKUP(LEFT(A18,6),Search!A:H,2,FALSE)</f>
        <v>3.9E-2</v>
      </c>
      <c r="L18" s="10">
        <f>VLOOKUP(LEFT(A18,6),Search!A:H,3,FALSE)</f>
        <v>3.6999999999999998E-2</v>
      </c>
      <c r="M18" s="11">
        <f>VLOOKUP(LEFT(A18,6),Search!A:H,4,FALSE)</f>
        <v>1E-3</v>
      </c>
      <c r="N18" s="25">
        <f>VLOOKUP(LEFT(A18,6),Search!A:H,5,FALSE)</f>
        <v>0.99060000000000004</v>
      </c>
      <c r="O18" s="23">
        <f>VLOOKUP(LEFT(A18,6),Search!A:H,6,FALSE)</f>
        <v>0.93979999999999997</v>
      </c>
      <c r="P18" s="20">
        <f>VLOOKUP(LEFT(A18,6),Search!A:H,7,FALSE)</f>
        <v>2.5399999999999999E-2</v>
      </c>
      <c r="Q18" s="12" t="str">
        <f>VLOOKUP(LEFT(A18,6),Search!A:H,8,FALSE)</f>
        <v>Pt10Ir</v>
      </c>
    </row>
    <row r="19" spans="1:17" x14ac:dyDescent="0.2">
      <c r="A19" s="14" t="s">
        <v>168</v>
      </c>
      <c r="B19" s="14" t="s">
        <v>519</v>
      </c>
      <c r="C19" s="14" t="s">
        <v>417</v>
      </c>
      <c r="D19" s="14" t="s">
        <v>649</v>
      </c>
      <c r="E19" s="14">
        <v>2.09</v>
      </c>
      <c r="F19" s="14" t="s">
        <v>625</v>
      </c>
      <c r="G19" s="1">
        <v>1</v>
      </c>
      <c r="H19" s="14" t="s">
        <v>626</v>
      </c>
      <c r="I19" s="14" t="s">
        <v>1</v>
      </c>
      <c r="J19">
        <f>IF((VLOOKUP(A19,Search!A:H,1))=A19,1,2)</f>
        <v>1</v>
      </c>
      <c r="K19" s="9">
        <f>VLOOKUP(LEFT(A19,6),Search!A:H,2,FALSE)</f>
        <v>2.9100000000000001E-2</v>
      </c>
      <c r="L19" s="10">
        <f>VLOOKUP(LEFT(A19,6),Search!A:H,3,FALSE)</f>
        <v>2.6499999999999999E-2</v>
      </c>
      <c r="M19" s="11">
        <f>VLOOKUP(LEFT(A19,6),Search!A:H,4,FALSE)</f>
        <v>1.2999999999999999E-3</v>
      </c>
      <c r="N19" s="25">
        <f>VLOOKUP(LEFT(A19,6),Search!A:H,5,FALSE)</f>
        <v>0.73914000000000002</v>
      </c>
      <c r="O19" s="23">
        <f>VLOOKUP(LEFT(A19,6),Search!A:H,6,FALSE)</f>
        <v>0.67310000000000003</v>
      </c>
      <c r="P19" s="20">
        <f>VLOOKUP(LEFT(A19,6),Search!A:H,7,FALSE)</f>
        <v>3.3020000000000001E-2</v>
      </c>
      <c r="Q19" s="12" t="str">
        <f>VLOOKUP(LEFT(A19,6),Search!A:H,8,FALSE)</f>
        <v>Pt10Ir</v>
      </c>
    </row>
    <row r="20" spans="1:17" x14ac:dyDescent="0.2">
      <c r="A20" s="14" t="s">
        <v>169</v>
      </c>
      <c r="B20" s="14" t="s">
        <v>520</v>
      </c>
      <c r="C20" s="14" t="s">
        <v>417</v>
      </c>
      <c r="D20" s="14" t="s">
        <v>650</v>
      </c>
      <c r="E20" s="14">
        <v>5.44</v>
      </c>
      <c r="F20" s="14" t="s">
        <v>625</v>
      </c>
      <c r="G20" s="1">
        <v>3.1</v>
      </c>
      <c r="H20" s="14" t="s">
        <v>626</v>
      </c>
      <c r="I20" s="14" t="s">
        <v>1</v>
      </c>
      <c r="J20">
        <f>IF((VLOOKUP(A20,Search!A:H,1))=A20,1,2)</f>
        <v>1</v>
      </c>
      <c r="K20" s="9">
        <f>VLOOKUP(LEFT(A20,6),Search!A:H,2,FALSE)</f>
        <v>0.03</v>
      </c>
      <c r="L20" s="10">
        <f>VLOOKUP(LEFT(A20,6),Search!A:H,3,FALSE)</f>
        <v>2.7E-2</v>
      </c>
      <c r="M20" s="11">
        <f>VLOOKUP(LEFT(A20,6),Search!A:H,4,FALSE)</f>
        <v>1.5E-3</v>
      </c>
      <c r="N20" s="25">
        <f>VLOOKUP(LEFT(A20,6),Search!A:H,5,FALSE)</f>
        <v>0.76200000000000001</v>
      </c>
      <c r="O20" s="23">
        <f>VLOOKUP(LEFT(A20,6),Search!A:H,6,FALSE)</f>
        <v>0.68579999999999997</v>
      </c>
      <c r="P20" s="20">
        <f>VLOOKUP(LEFT(A20,6),Search!A:H,7,FALSE)</f>
        <v>3.8100000000000002E-2</v>
      </c>
      <c r="Q20" s="12" t="str">
        <f>VLOOKUP(LEFT(A20,6),Search!A:H,8,FALSE)</f>
        <v>Pt10Ir</v>
      </c>
    </row>
    <row r="21" spans="1:17" x14ac:dyDescent="0.2">
      <c r="A21" s="14" t="s">
        <v>203</v>
      </c>
      <c r="B21" s="14" t="s">
        <v>521</v>
      </c>
      <c r="C21" s="14" t="s">
        <v>417</v>
      </c>
      <c r="D21" s="14" t="s">
        <v>651</v>
      </c>
      <c r="E21" s="14">
        <v>0.42</v>
      </c>
      <c r="F21" s="14" t="s">
        <v>625</v>
      </c>
      <c r="G21" s="1">
        <v>1</v>
      </c>
      <c r="H21" s="14" t="s">
        <v>626</v>
      </c>
      <c r="I21" s="14" t="s">
        <v>1</v>
      </c>
      <c r="J21">
        <f>IF((VLOOKUP(A21,Search!A:H,1))=A21,1,2)</f>
        <v>1</v>
      </c>
      <c r="K21" s="9">
        <f>VLOOKUP(LEFT(A21,6),Search!A:H,2,FALSE)</f>
        <v>6.2E-2</v>
      </c>
      <c r="L21" s="10">
        <f>VLOOKUP(LEFT(A21,6),Search!A:H,3,FALSE)</f>
        <v>5.6000000000000001E-2</v>
      </c>
      <c r="M21" s="11">
        <f>VLOOKUP(LEFT(A21,6),Search!A:H,4,FALSE)</f>
        <v>3.0000000000000001E-3</v>
      </c>
      <c r="N21" s="25">
        <f>VLOOKUP(LEFT(A21,6),Search!A:H,5,FALSE)</f>
        <v>1.5748</v>
      </c>
      <c r="O21" s="23">
        <f>VLOOKUP(LEFT(A21,6),Search!A:H,6,FALSE)</f>
        <v>1.4224000000000001</v>
      </c>
      <c r="P21" s="20">
        <f>VLOOKUP(LEFT(A21,6),Search!A:H,7,FALSE)</f>
        <v>7.6200000000000004E-2</v>
      </c>
      <c r="Q21" s="12" t="str">
        <f>VLOOKUP(LEFT(A21,6),Search!A:H,8,FALSE)</f>
        <v>Pt10Ir</v>
      </c>
    </row>
    <row r="22" spans="1:17" x14ac:dyDescent="0.2">
      <c r="A22" s="14" t="s">
        <v>205</v>
      </c>
      <c r="B22" s="14" t="s">
        <v>522</v>
      </c>
      <c r="C22" s="14" t="s">
        <v>417</v>
      </c>
      <c r="D22" s="14" t="s">
        <v>652</v>
      </c>
      <c r="E22" s="14">
        <v>1.04</v>
      </c>
      <c r="F22" s="14" t="s">
        <v>625</v>
      </c>
      <c r="G22" s="1">
        <v>1</v>
      </c>
      <c r="H22" s="14" t="s">
        <v>626</v>
      </c>
      <c r="I22" s="14" t="s">
        <v>1</v>
      </c>
      <c r="J22">
        <f>IF((VLOOKUP(A22,Search!A:H,1))=A22,1,2)</f>
        <v>1</v>
      </c>
      <c r="K22" s="9">
        <f>VLOOKUP(LEFT(A22,6),Search!A:H,2,FALSE)</f>
        <v>3.7999999999999999E-2</v>
      </c>
      <c r="L22" s="10">
        <f>VLOOKUP(LEFT(A22,6),Search!A:H,3,FALSE)</f>
        <v>3.4000000000000002E-2</v>
      </c>
      <c r="M22" s="11">
        <f>VLOOKUP(LEFT(A22,6),Search!A:H,4,FALSE)</f>
        <v>2E-3</v>
      </c>
      <c r="N22" s="25">
        <f>VLOOKUP(LEFT(A22,6),Search!A:H,5,FALSE)</f>
        <v>0.96519999999999995</v>
      </c>
      <c r="O22" s="23">
        <f>VLOOKUP(LEFT(A22,6),Search!A:H,6,FALSE)</f>
        <v>0.86360000000000003</v>
      </c>
      <c r="P22" s="20">
        <f>VLOOKUP(LEFT(A22,6),Search!A:H,7,FALSE)</f>
        <v>5.0799999999999998E-2</v>
      </c>
      <c r="Q22" s="12" t="str">
        <f>VLOOKUP(LEFT(A22,6),Search!A:H,8,FALSE)</f>
        <v>Pt10Ir</v>
      </c>
    </row>
    <row r="23" spans="1:17" x14ac:dyDescent="0.2">
      <c r="A23" s="14" t="s">
        <v>206</v>
      </c>
      <c r="B23" s="14" t="s">
        <v>523</v>
      </c>
      <c r="C23" s="14" t="s">
        <v>417</v>
      </c>
      <c r="D23" s="14" t="s">
        <v>653</v>
      </c>
      <c r="E23" s="14">
        <v>0.44</v>
      </c>
      <c r="F23" s="14" t="s">
        <v>625</v>
      </c>
      <c r="G23" s="1">
        <v>1</v>
      </c>
      <c r="H23" s="14" t="s">
        <v>626</v>
      </c>
      <c r="I23" s="14" t="s">
        <v>96</v>
      </c>
      <c r="J23">
        <f>IF((VLOOKUP(A23,Search!A:H,1))=A23,1,2)</f>
        <v>1</v>
      </c>
      <c r="K23" s="9">
        <f>VLOOKUP(LEFT(A23,6),Search!A:H,2,FALSE)</f>
        <v>5.7086614173228301E-2</v>
      </c>
      <c r="L23" s="10">
        <f>VLOOKUP(LEFT(A23,6),Search!A:H,3,FALSE)</f>
        <v>0.05</v>
      </c>
      <c r="M23" s="11">
        <f>VLOOKUP(LEFT(A23,6),Search!A:H,4,FALSE)</f>
        <v>3.5433070866141701E-3</v>
      </c>
      <c r="N23" s="25">
        <f>VLOOKUP(LEFT(A23,6),Search!A:H,5,FALSE)</f>
        <v>1.45</v>
      </c>
      <c r="O23" s="23">
        <f>VLOOKUP(LEFT(A23,6),Search!A:H,6,FALSE)</f>
        <v>1.27</v>
      </c>
      <c r="P23" s="20">
        <f>VLOOKUP(LEFT(A23,6),Search!A:H,7,FALSE)</f>
        <v>0.09</v>
      </c>
      <c r="Q23" s="12" t="str">
        <f>VLOOKUP(LEFT(A23,6),Search!A:H,8,FALSE)</f>
        <v xml:space="preserve"> 99.95% Gold alloy</v>
      </c>
    </row>
    <row r="24" spans="1:17" x14ac:dyDescent="0.2">
      <c r="A24" s="14" t="s">
        <v>208</v>
      </c>
      <c r="B24" s="14" t="s">
        <v>524</v>
      </c>
      <c r="C24" s="14" t="s">
        <v>417</v>
      </c>
      <c r="D24" s="14" t="s">
        <v>654</v>
      </c>
      <c r="E24" s="14">
        <v>0.66</v>
      </c>
      <c r="F24" s="14" t="s">
        <v>625</v>
      </c>
      <c r="G24" s="1">
        <v>1</v>
      </c>
      <c r="H24" s="14" t="s">
        <v>626</v>
      </c>
      <c r="I24" s="14" t="s">
        <v>1</v>
      </c>
      <c r="J24">
        <f>IF((VLOOKUP(A24,Search!A:H,1))=A24,1,2)</f>
        <v>1</v>
      </c>
      <c r="K24" s="9">
        <f>VLOOKUP(LEFT(A24,6),Search!A:H,2,FALSE)</f>
        <v>5.86614173228346E-2</v>
      </c>
      <c r="L24" s="10">
        <f>VLOOKUP(LEFT(A24,6),Search!A:H,3,FALSE)</f>
        <v>5.47244094488189E-2</v>
      </c>
      <c r="M24" s="11">
        <f>VLOOKUP(LEFT(A24,6),Search!A:H,4,FALSE)</f>
        <v>1.9685039370078801E-3</v>
      </c>
      <c r="N24" s="25">
        <f>VLOOKUP(LEFT(A24,6),Search!A:H,5,FALSE)</f>
        <v>1.49</v>
      </c>
      <c r="O24" s="23">
        <f>VLOOKUP(LEFT(A24,6),Search!A:H,6,FALSE)</f>
        <v>1.39</v>
      </c>
      <c r="P24" s="20">
        <f>VLOOKUP(LEFT(A24,6),Search!A:H,7,FALSE)</f>
        <v>0.05</v>
      </c>
      <c r="Q24" s="12" t="str">
        <f>VLOOKUP(LEFT(A24,6),Search!A:H,8,FALSE)</f>
        <v>Pt10Ir</v>
      </c>
    </row>
    <row r="25" spans="1:17" x14ac:dyDescent="0.2">
      <c r="A25" s="14" t="s">
        <v>172</v>
      </c>
      <c r="B25" s="14" t="s">
        <v>525</v>
      </c>
      <c r="C25" s="14" t="s">
        <v>417</v>
      </c>
      <c r="D25" s="14" t="s">
        <v>655</v>
      </c>
      <c r="E25" s="14">
        <v>0.21</v>
      </c>
      <c r="F25" s="14" t="s">
        <v>625</v>
      </c>
      <c r="G25" s="1">
        <v>1</v>
      </c>
      <c r="H25" s="14" t="s">
        <v>626</v>
      </c>
      <c r="I25" s="14" t="s">
        <v>1</v>
      </c>
      <c r="J25">
        <f>IF((VLOOKUP(A25,Search!A:H,1))=A25,1,2)</f>
        <v>1</v>
      </c>
      <c r="K25" s="9">
        <f>VLOOKUP(LEFT(A25,6),Search!A:H,2,FALSE)</f>
        <v>5.5E-2</v>
      </c>
      <c r="L25" s="10">
        <f>VLOOKUP(LEFT(A25,6),Search!A:H,3,FALSE)</f>
        <v>0.04</v>
      </c>
      <c r="M25" s="11">
        <f>VLOOKUP(LEFT(A25,6),Search!A:H,4,FALSE)</f>
        <v>7.4999999999999997E-3</v>
      </c>
      <c r="N25" s="25">
        <f>VLOOKUP(LEFT(A25,6),Search!A:H,5,FALSE)</f>
        <v>1.397</v>
      </c>
      <c r="O25" s="23">
        <f>VLOOKUP(LEFT(A25,6),Search!A:H,6,FALSE)</f>
        <v>1.016</v>
      </c>
      <c r="P25" s="20">
        <f>VLOOKUP(LEFT(A25,6),Search!A:H,7,FALSE)</f>
        <v>0.1905</v>
      </c>
      <c r="Q25" s="12" t="str">
        <f>VLOOKUP(LEFT(A25,6),Search!A:H,8,FALSE)</f>
        <v>Pt10Ir</v>
      </c>
    </row>
    <row r="26" spans="1:17" x14ac:dyDescent="0.2">
      <c r="A26" s="14" t="s">
        <v>442</v>
      </c>
      <c r="B26" s="14" t="s">
        <v>526</v>
      </c>
      <c r="C26" s="14" t="s">
        <v>417</v>
      </c>
      <c r="D26" s="14" t="s">
        <v>656</v>
      </c>
      <c r="E26" s="14">
        <v>5.66</v>
      </c>
      <c r="F26" s="14" t="s">
        <v>625</v>
      </c>
      <c r="G26" s="1">
        <v>8.4</v>
      </c>
      <c r="H26" s="14" t="s">
        <v>626</v>
      </c>
      <c r="I26" s="14" t="s">
        <v>1</v>
      </c>
      <c r="J26">
        <f>IF((VLOOKUP(A26,Search!A:H,1))=A26,1,2)</f>
        <v>1</v>
      </c>
      <c r="K26" s="9">
        <f>VLOOKUP(LEFT(A26,6),Search!A:H,2,FALSE)</f>
        <v>5.8000000000000003E-2</v>
      </c>
      <c r="L26" s="10">
        <f>VLOOKUP(LEFT(A26,6),Search!A:H,3,FALSE)</f>
        <v>5.3999999999999999E-2</v>
      </c>
      <c r="M26" s="11">
        <f>VLOOKUP(LEFT(A26,6),Search!A:H,4,FALSE)</f>
        <v>2.0000000000000018E-3</v>
      </c>
      <c r="N26" s="25">
        <f>VLOOKUP(LEFT(A26,6),Search!A:H,5,FALSE)</f>
        <v>1.4732000000000001</v>
      </c>
      <c r="O26" s="23">
        <f>VLOOKUP(LEFT(A26,6),Search!A:H,6,FALSE)</f>
        <v>1.3715999999999999</v>
      </c>
      <c r="P26" s="20">
        <f>VLOOKUP(LEFT(A26,6),Search!A:H,7,FALSE)</f>
        <v>5.0800000000000047E-2</v>
      </c>
      <c r="Q26" s="12" t="str">
        <f>VLOOKUP(LEFT(A26,6),Search!A:H,8,FALSE)</f>
        <v>Pt10Ir</v>
      </c>
    </row>
    <row r="27" spans="1:17" x14ac:dyDescent="0.2">
      <c r="A27" s="14" t="s">
        <v>210</v>
      </c>
      <c r="B27" s="14" t="s">
        <v>527</v>
      </c>
      <c r="C27" s="14" t="s">
        <v>417</v>
      </c>
      <c r="D27" s="14" t="s">
        <v>657</v>
      </c>
      <c r="E27" s="14">
        <v>6.36</v>
      </c>
      <c r="F27" s="14" t="s">
        <v>625</v>
      </c>
      <c r="G27" s="1">
        <v>15.9</v>
      </c>
      <c r="H27" s="14" t="s">
        <v>626</v>
      </c>
      <c r="I27" s="14" t="s">
        <v>1</v>
      </c>
      <c r="J27">
        <f>IF((VLOOKUP(A27,Search!A:H,1))=A27,1,2)</f>
        <v>1</v>
      </c>
      <c r="K27" s="9">
        <f>VLOOKUP(LEFT(A27,6),Search!A:H,2,FALSE)</f>
        <v>8.3000000000000004E-2</v>
      </c>
      <c r="L27" s="10">
        <f>VLOOKUP(LEFT(A27,6),Search!A:H,3,FALSE)</f>
        <v>7.8E-2</v>
      </c>
      <c r="M27" s="11">
        <f>VLOOKUP(LEFT(A27,6),Search!A:H,4,FALSE)</f>
        <v>2.5000000000000001E-3</v>
      </c>
      <c r="N27" s="25">
        <f>VLOOKUP(LEFT(A27,6),Search!A:H,5,FALSE)</f>
        <v>2.1082000000000001</v>
      </c>
      <c r="O27" s="23">
        <f>VLOOKUP(LEFT(A27,6),Search!A:H,6,FALSE)</f>
        <v>1.9812000000000001</v>
      </c>
      <c r="P27" s="20">
        <f>VLOOKUP(LEFT(A27,6),Search!A:H,7,FALSE)</f>
        <v>6.3500000000000001E-2</v>
      </c>
      <c r="Q27" s="12" t="str">
        <f>VLOOKUP(LEFT(A27,6),Search!A:H,8,FALSE)</f>
        <v>Pt10Ir</v>
      </c>
    </row>
    <row r="28" spans="1:17" x14ac:dyDescent="0.2">
      <c r="A28" s="14" t="s">
        <v>211</v>
      </c>
      <c r="B28" s="14" t="s">
        <v>528</v>
      </c>
      <c r="C28" s="14" t="s">
        <v>417</v>
      </c>
      <c r="D28" s="14" t="s">
        <v>658</v>
      </c>
      <c r="E28" s="14">
        <v>4.5999999999999996</v>
      </c>
      <c r="F28" s="14" t="s">
        <v>625</v>
      </c>
      <c r="G28" s="1">
        <v>11.4</v>
      </c>
      <c r="H28" s="14" t="s">
        <v>626</v>
      </c>
      <c r="I28" s="14" t="s">
        <v>1</v>
      </c>
      <c r="J28">
        <f>IF((VLOOKUP(A28,Search!A:H,1))=A28,1,2)</f>
        <v>1</v>
      </c>
      <c r="K28" s="9">
        <f>VLOOKUP(LEFT(A28,6),Search!A:H,2,FALSE)</f>
        <v>7.8399999999999997E-2</v>
      </c>
      <c r="L28" s="10">
        <f>VLOOKUP(LEFT(A28,6),Search!A:H,3,FALSE)</f>
        <v>7.3499999999999996E-2</v>
      </c>
      <c r="M28" s="11">
        <f>VLOOKUP(LEFT(A28,6),Search!A:H,4,FALSE)</f>
        <v>2.4499999999999999E-3</v>
      </c>
      <c r="N28" s="25">
        <f>VLOOKUP(LEFT(A28,6),Search!A:H,5,FALSE)</f>
        <v>1.99136</v>
      </c>
      <c r="O28" s="23">
        <f>VLOOKUP(LEFT(A28,6),Search!A:H,6,FALSE)</f>
        <v>1.8669</v>
      </c>
      <c r="P28" s="20">
        <f>VLOOKUP(LEFT(A28,6),Search!A:H,7,FALSE)</f>
        <v>6.2230000000000001E-2</v>
      </c>
      <c r="Q28" s="12" t="str">
        <f>VLOOKUP(LEFT(A28,6),Search!A:H,8,FALSE)</f>
        <v>Pt10Ir</v>
      </c>
    </row>
    <row r="29" spans="1:17" x14ac:dyDescent="0.2">
      <c r="A29" s="14" t="s">
        <v>116</v>
      </c>
      <c r="B29" s="14" t="s">
        <v>529</v>
      </c>
      <c r="C29" s="14" t="s">
        <v>417</v>
      </c>
      <c r="D29" s="14" t="s">
        <v>659</v>
      </c>
      <c r="E29" s="14">
        <v>5.76</v>
      </c>
      <c r="F29" s="14" t="s">
        <v>625</v>
      </c>
      <c r="G29" s="1">
        <v>22.4</v>
      </c>
      <c r="H29" s="14" t="s">
        <v>626</v>
      </c>
      <c r="I29" s="14" t="s">
        <v>1</v>
      </c>
      <c r="J29">
        <f>IF((VLOOKUP(A29,Search!A:H,1))=A29,1,2)</f>
        <v>1</v>
      </c>
      <c r="K29" s="9">
        <f>VLOOKUP(LEFT(A29,6),Search!A:H,2,FALSE)</f>
        <v>7.6999999999999999E-2</v>
      </c>
      <c r="L29" s="10">
        <f>VLOOKUP(LEFT(A29,6),Search!A:H,3,FALSE)</f>
        <v>6.9000000000000006E-2</v>
      </c>
      <c r="M29" s="11">
        <f>VLOOKUP(LEFT(A29,6),Search!A:H,4,FALSE)</f>
        <v>4.0000000000000001E-3</v>
      </c>
      <c r="N29" s="25">
        <f>VLOOKUP(LEFT(A29,6),Search!A:H,5,FALSE)</f>
        <v>1.9558</v>
      </c>
      <c r="O29" s="23">
        <f>VLOOKUP(LEFT(A29,6),Search!A:H,6,FALSE)</f>
        <v>1.7525999999999999</v>
      </c>
      <c r="P29" s="20">
        <f>VLOOKUP(LEFT(A29,6),Search!A:H,7,FALSE)</f>
        <v>0.1016</v>
      </c>
      <c r="Q29" s="12" t="str">
        <f>VLOOKUP(LEFT(A29,6),Search!A:H,8,FALSE)</f>
        <v>Pt10Ir</v>
      </c>
    </row>
    <row r="30" spans="1:17" x14ac:dyDescent="0.2">
      <c r="A30" s="14" t="s">
        <v>418</v>
      </c>
      <c r="B30" s="14" t="s">
        <v>530</v>
      </c>
      <c r="C30" s="14" t="s">
        <v>417</v>
      </c>
      <c r="D30" s="14" t="s">
        <v>660</v>
      </c>
      <c r="E30" s="14">
        <v>4.13</v>
      </c>
      <c r="F30" s="14" t="s">
        <v>625</v>
      </c>
      <c r="G30" s="1">
        <v>11.1</v>
      </c>
      <c r="H30" s="14" t="s">
        <v>626</v>
      </c>
      <c r="I30" s="14" t="s">
        <v>1</v>
      </c>
      <c r="J30">
        <f>IF((VLOOKUP(A30,Search!A:H,1))=A30,1,2)</f>
        <v>1</v>
      </c>
      <c r="K30" s="9">
        <f>VLOOKUP(LEFT(A30,6),Search!A:H,2,FALSE)</f>
        <v>6.6400000000000001E-2</v>
      </c>
      <c r="L30" s="10">
        <f>VLOOKUP(LEFT(A30,6),Search!A:H,3,FALSE)</f>
        <v>0.06</v>
      </c>
      <c r="M30" s="11">
        <f>VLOOKUP(LEFT(A30,6),Search!A:H,4,FALSE)</f>
        <v>3.2000000000000002E-3</v>
      </c>
      <c r="N30" s="25">
        <f>VLOOKUP(LEFT(A30,6),Search!A:H,5,FALSE)</f>
        <v>1.6865599999999998</v>
      </c>
      <c r="O30" s="23">
        <f>VLOOKUP(LEFT(A30,6),Search!A:H,6,FALSE)</f>
        <v>1.524</v>
      </c>
      <c r="P30" s="20">
        <f>VLOOKUP(LEFT(A30,6),Search!A:H,7,FALSE)</f>
        <v>8.1279999999999991E-2</v>
      </c>
      <c r="Q30" s="12" t="str">
        <f>VLOOKUP(LEFT(A30,6),Search!A:H,8,FALSE)</f>
        <v>Pt10Ir</v>
      </c>
    </row>
    <row r="31" spans="1:17" x14ac:dyDescent="0.2">
      <c r="A31" s="14" t="s">
        <v>176</v>
      </c>
      <c r="B31" s="14" t="s">
        <v>531</v>
      </c>
      <c r="C31" s="14" t="s">
        <v>417</v>
      </c>
      <c r="D31" s="14" t="s">
        <v>661</v>
      </c>
      <c r="E31" s="14">
        <v>1.69</v>
      </c>
      <c r="F31" s="14" t="s">
        <v>625</v>
      </c>
      <c r="G31" s="1">
        <v>1</v>
      </c>
      <c r="H31" s="14" t="s">
        <v>626</v>
      </c>
      <c r="I31" s="14" t="s">
        <v>1</v>
      </c>
      <c r="J31">
        <f>IF((VLOOKUP(A31,Search!A:H,1))=A31,1,2)</f>
        <v>1</v>
      </c>
      <c r="K31" s="9">
        <f>VLOOKUP(LEFT(A31,6),Search!A:H,2,FALSE)</f>
        <v>1.4999999999999999E-2</v>
      </c>
      <c r="L31" s="10">
        <f>VLOOKUP(LEFT(A31,6),Search!A:H,3,FALSE)</f>
        <v>7.0000000000000001E-3</v>
      </c>
      <c r="M31" s="11">
        <f>VLOOKUP(LEFT(A31,6),Search!A:H,4,FALSE)</f>
        <v>4.0000000000000001E-3</v>
      </c>
      <c r="N31" s="25">
        <f>VLOOKUP(LEFT(A31,6),Search!A:H,5,FALSE)</f>
        <v>0.38100000000000001</v>
      </c>
      <c r="O31" s="23">
        <f>VLOOKUP(LEFT(A31,6),Search!A:H,6,FALSE)</f>
        <v>0.17780000000000001</v>
      </c>
      <c r="P31" s="20">
        <f>VLOOKUP(LEFT(A31,6),Search!A:H,7,FALSE)</f>
        <v>0.1016</v>
      </c>
      <c r="Q31" s="12" t="str">
        <f>VLOOKUP(LEFT(A31,6),Search!A:H,8,FALSE)</f>
        <v>Pt10Ir</v>
      </c>
    </row>
    <row r="32" spans="1:17" x14ac:dyDescent="0.2">
      <c r="A32" s="14" t="s">
        <v>119</v>
      </c>
      <c r="B32" s="14" t="s">
        <v>532</v>
      </c>
      <c r="C32" s="14" t="s">
        <v>417</v>
      </c>
      <c r="D32" s="14" t="s">
        <v>662</v>
      </c>
      <c r="E32" s="14">
        <v>5.47</v>
      </c>
      <c r="F32" s="14" t="s">
        <v>625</v>
      </c>
      <c r="G32" s="1">
        <v>16.399999999999999</v>
      </c>
      <c r="H32" s="14" t="s">
        <v>626</v>
      </c>
      <c r="I32" s="14" t="s">
        <v>1</v>
      </c>
      <c r="J32">
        <f>IF((VLOOKUP(A32,Search!A:H,1))=A32,1,2)</f>
        <v>1</v>
      </c>
      <c r="K32" s="9">
        <f>VLOOKUP(LEFT(A32,6),Search!A:H,2,FALSE)</f>
        <v>7.8399999999999997E-2</v>
      </c>
      <c r="L32" s="10">
        <f>VLOOKUP(LEFT(A32,6),Search!A:H,3,FALSE)</f>
        <v>7.1999999999999995E-2</v>
      </c>
      <c r="M32" s="11">
        <f>VLOOKUP(LEFT(A32,6),Search!A:H,4,FALSE)</f>
        <v>3.2000000000000002E-3</v>
      </c>
      <c r="N32" s="25">
        <f>VLOOKUP(LEFT(A32,6),Search!A:H,5,FALSE)</f>
        <v>1.99136</v>
      </c>
      <c r="O32" s="23">
        <f>VLOOKUP(LEFT(A32,6),Search!A:H,6,FALSE)</f>
        <v>1.8288</v>
      </c>
      <c r="P32" s="20">
        <f>VLOOKUP(LEFT(A32,6),Search!A:H,7,FALSE)</f>
        <v>8.1280000000000005E-2</v>
      </c>
      <c r="Q32" s="12" t="str">
        <f>VLOOKUP(LEFT(A32,6),Search!A:H,8,FALSE)</f>
        <v>Pt10Ir</v>
      </c>
    </row>
    <row r="33" spans="1:17" x14ac:dyDescent="0.2">
      <c r="A33" s="14" t="s">
        <v>122</v>
      </c>
      <c r="B33" s="14" t="s">
        <v>533</v>
      </c>
      <c r="C33" s="14" t="s">
        <v>417</v>
      </c>
      <c r="D33" s="14" t="s">
        <v>663</v>
      </c>
      <c r="E33" s="14">
        <v>4.7300000000000004</v>
      </c>
      <c r="F33" s="14" t="s">
        <v>625</v>
      </c>
      <c r="G33" s="1">
        <v>6.9</v>
      </c>
      <c r="H33" s="14" t="s">
        <v>626</v>
      </c>
      <c r="I33" s="14" t="s">
        <v>1</v>
      </c>
      <c r="J33">
        <f>IF((VLOOKUP(A33,Search!A:H,1))=A33,1,2)</f>
        <v>1</v>
      </c>
      <c r="K33" s="9">
        <f>VLOOKUP(LEFT(A33,6),Search!A:H,2,FALSE)</f>
        <v>5.0999999999999997E-2</v>
      </c>
      <c r="L33" s="10">
        <f>VLOOKUP(LEFT(A33,6),Search!A:H,3,FALSE)</f>
        <v>4.65E-2</v>
      </c>
      <c r="M33" s="11">
        <f>VLOOKUP(LEFT(A33,6),Search!A:H,4,FALSE)</f>
        <v>2.2499999999999998E-3</v>
      </c>
      <c r="N33" s="25">
        <f>VLOOKUP(LEFT(A33,6),Search!A:H,5,FALSE)</f>
        <v>1.2954000000000001</v>
      </c>
      <c r="O33" s="23">
        <f>VLOOKUP(LEFT(A33,6),Search!A:H,6,FALSE)</f>
        <v>1.1811</v>
      </c>
      <c r="P33" s="20">
        <f>VLOOKUP(LEFT(A33,6),Search!A:H,7,FALSE)</f>
        <v>5.7149999999999999E-2</v>
      </c>
      <c r="Q33" s="12" t="str">
        <f>VLOOKUP(LEFT(A33,6),Search!A:H,8,FALSE)</f>
        <v>Pt10Ir</v>
      </c>
    </row>
    <row r="34" spans="1:17" x14ac:dyDescent="0.2">
      <c r="A34" s="14" t="s">
        <v>275</v>
      </c>
      <c r="B34" s="14" t="s">
        <v>534</v>
      </c>
      <c r="C34" s="14" t="s">
        <v>417</v>
      </c>
      <c r="D34" s="14" t="s">
        <v>664</v>
      </c>
      <c r="E34" s="14">
        <v>3.98</v>
      </c>
      <c r="F34" s="14" t="s">
        <v>625</v>
      </c>
      <c r="G34" s="1">
        <v>23.1</v>
      </c>
      <c r="H34" s="14" t="s">
        <v>626</v>
      </c>
      <c r="I34" s="14" t="s">
        <v>1</v>
      </c>
      <c r="J34">
        <f>IF((VLOOKUP(A34,Search!A:H,1))=A34,1,2)</f>
        <v>1</v>
      </c>
      <c r="K34" s="9">
        <f>VLOOKUP(LEFT(A34,6),Search!A:H,2,FALSE)</f>
        <v>0.17699999999999999</v>
      </c>
      <c r="L34" s="10">
        <f>VLOOKUP(LEFT(A34,6),Search!A:H,3,FALSE)</f>
        <v>0.17199999999999999</v>
      </c>
      <c r="M34" s="11">
        <f>VLOOKUP(LEFT(A34,6),Search!A:H,4,FALSE)</f>
        <v>2.5000000000000022E-3</v>
      </c>
      <c r="N34" s="25">
        <f>VLOOKUP(LEFT(A34,6),Search!A:H,5,FALSE)</f>
        <v>4.4958</v>
      </c>
      <c r="O34" s="23">
        <f>VLOOKUP(LEFT(A34,6),Search!A:H,6,FALSE)</f>
        <v>4.3688000000000002</v>
      </c>
      <c r="P34" s="20">
        <f>VLOOKUP(LEFT(A34,6),Search!A:H,7,FALSE)</f>
        <v>6.3500000000000056E-2</v>
      </c>
      <c r="Q34" s="12" t="str">
        <f>VLOOKUP(LEFT(A34,6),Search!A:H,8,FALSE)</f>
        <v>Pt10Ir</v>
      </c>
    </row>
    <row r="35" spans="1:17" x14ac:dyDescent="0.2">
      <c r="A35" s="14" t="s">
        <v>126</v>
      </c>
      <c r="B35" s="14" t="s">
        <v>535</v>
      </c>
      <c r="C35" s="14" t="s">
        <v>417</v>
      </c>
      <c r="D35" s="14" t="s">
        <v>665</v>
      </c>
      <c r="E35" s="14">
        <v>5.81</v>
      </c>
      <c r="F35" s="14" t="s">
        <v>625</v>
      </c>
      <c r="G35" s="1">
        <v>19.399999999999999</v>
      </c>
      <c r="H35" s="14" t="s">
        <v>626</v>
      </c>
      <c r="I35" s="14" t="s">
        <v>1</v>
      </c>
      <c r="J35">
        <f>IF((VLOOKUP(A35,Search!A:H,1))=A35,1,2)</f>
        <v>1</v>
      </c>
      <c r="K35" s="9">
        <f>VLOOKUP(LEFT(A35,6),Search!A:H,2,FALSE)</f>
        <v>8.6999999999999994E-2</v>
      </c>
      <c r="L35" s="10">
        <f>VLOOKUP(LEFT(A35,6),Search!A:H,3,FALSE)</f>
        <v>8.1000000000000003E-2</v>
      </c>
      <c r="M35" s="11">
        <f>VLOOKUP(LEFT(A35,6),Search!A:H,4,FALSE)</f>
        <v>3.0000000000000001E-3</v>
      </c>
      <c r="N35" s="25">
        <f>VLOOKUP(LEFT(A35,6),Search!A:H,5,FALSE)</f>
        <v>2.2098</v>
      </c>
      <c r="O35" s="23">
        <f>VLOOKUP(LEFT(A35,6),Search!A:H,6,FALSE)</f>
        <v>2.0573999999999999</v>
      </c>
      <c r="P35" s="20">
        <f>VLOOKUP(LEFT(A35,6),Search!A:H,7,FALSE)</f>
        <v>7.6200000000000004E-2</v>
      </c>
      <c r="Q35" s="12" t="str">
        <f>VLOOKUP(LEFT(A35,6),Search!A:H,8,FALSE)</f>
        <v>Pt10Ir</v>
      </c>
    </row>
    <row r="36" spans="1:17" x14ac:dyDescent="0.2">
      <c r="A36" s="14" t="s">
        <v>178</v>
      </c>
      <c r="B36" s="14" t="s">
        <v>536</v>
      </c>
      <c r="C36" s="14" t="s">
        <v>417</v>
      </c>
      <c r="D36" s="14" t="s">
        <v>666</v>
      </c>
      <c r="E36" s="14">
        <v>0.12</v>
      </c>
      <c r="F36" s="14" t="s">
        <v>625</v>
      </c>
      <c r="G36" s="1">
        <v>1</v>
      </c>
      <c r="H36" s="14" t="s">
        <v>626</v>
      </c>
      <c r="I36" s="14" t="s">
        <v>18</v>
      </c>
      <c r="J36">
        <f>IF((VLOOKUP(A36,Search!A:H,1))=A36,1,2)</f>
        <v>1</v>
      </c>
      <c r="K36" s="9">
        <f>VLOOKUP(LEFT(A36,6),Search!A:H,2,FALSE)</f>
        <v>6.6929133858267695E-2</v>
      </c>
      <c r="L36" s="10">
        <f>VLOOKUP(LEFT(A36,6),Search!A:H,3,FALSE)</f>
        <v>3.9370078740157501E-2</v>
      </c>
      <c r="M36" s="11">
        <f>VLOOKUP(LEFT(A36,6),Search!A:H,4,FALSE)</f>
        <v>1.3779527559055101E-2</v>
      </c>
      <c r="N36" s="25">
        <f>VLOOKUP(LEFT(A36,6),Search!A:H,5,FALSE)</f>
        <v>1.7</v>
      </c>
      <c r="O36" s="23">
        <f>VLOOKUP(LEFT(A36,6),Search!A:H,6,FALSE)</f>
        <v>1</v>
      </c>
      <c r="P36" s="20">
        <f>VLOOKUP(LEFT(A36,6),Search!A:H,7,FALSE)</f>
        <v>0.35</v>
      </c>
      <c r="Q36" s="12" t="str">
        <f>VLOOKUP(LEFT(A36,6),Search!A:H,8,FALSE)</f>
        <v>Gold</v>
      </c>
    </row>
    <row r="37" spans="1:17" x14ac:dyDescent="0.2">
      <c r="A37" s="14" t="s">
        <v>179</v>
      </c>
      <c r="B37" s="14" t="s">
        <v>537</v>
      </c>
      <c r="C37" s="14" t="s">
        <v>417</v>
      </c>
      <c r="D37" s="14" t="s">
        <v>667</v>
      </c>
      <c r="E37" s="14">
        <v>6.01</v>
      </c>
      <c r="F37" s="14" t="s">
        <v>625</v>
      </c>
      <c r="G37" s="1">
        <v>6.3</v>
      </c>
      <c r="H37" s="14" t="s">
        <v>626</v>
      </c>
      <c r="I37" s="14" t="s">
        <v>1</v>
      </c>
      <c r="J37">
        <f>IF((VLOOKUP(A37,Search!A:H,1))=A37,1,2)</f>
        <v>1</v>
      </c>
      <c r="K37" s="9">
        <f>VLOOKUP(LEFT(A37,6),Search!A:H,2,FALSE)</f>
        <v>5.1574803149606302E-2</v>
      </c>
      <c r="L37" s="10">
        <f>VLOOKUP(LEFT(A37,6),Search!A:H,3,FALSE)</f>
        <v>4.8425196850393697E-2</v>
      </c>
      <c r="M37" s="11">
        <f>VLOOKUP(LEFT(A37,6),Search!A:H,4,FALSE)</f>
        <v>1.5748031496063001E-3</v>
      </c>
      <c r="N37" s="25">
        <f>VLOOKUP(LEFT(A37,6),Search!A:H,5,FALSE)</f>
        <v>1.31</v>
      </c>
      <c r="O37" s="23">
        <f>VLOOKUP(LEFT(A37,6),Search!A:H,6,FALSE)</f>
        <v>1.23</v>
      </c>
      <c r="P37" s="20">
        <f>VLOOKUP(LEFT(A37,6),Search!A:H,7,FALSE)</f>
        <v>0.04</v>
      </c>
      <c r="Q37" s="12" t="str">
        <f>VLOOKUP(LEFT(A37,6),Search!A:H,8,FALSE)</f>
        <v>Pt10Ir</v>
      </c>
    </row>
    <row r="38" spans="1:17" x14ac:dyDescent="0.2">
      <c r="A38" s="14" t="s">
        <v>180</v>
      </c>
      <c r="B38" s="14" t="s">
        <v>538</v>
      </c>
      <c r="C38" s="14" t="s">
        <v>417</v>
      </c>
      <c r="D38" s="14" t="s">
        <v>668</v>
      </c>
      <c r="E38" s="14">
        <v>3.45</v>
      </c>
      <c r="F38" s="14" t="s">
        <v>625</v>
      </c>
      <c r="G38" s="1">
        <v>4.2</v>
      </c>
      <c r="H38" s="14" t="s">
        <v>626</v>
      </c>
      <c r="I38" s="14" t="s">
        <v>1</v>
      </c>
      <c r="J38">
        <f>IF((VLOOKUP(A38,Search!A:H,1))=A38,1,2)</f>
        <v>1</v>
      </c>
      <c r="K38" s="9">
        <f>VLOOKUP(LEFT(A38,6),Search!A:H,2,FALSE)</f>
        <v>2.7559055118110201E-2</v>
      </c>
      <c r="L38" s="10">
        <f>VLOOKUP(LEFT(A38,6),Search!A:H,3,FALSE)</f>
        <v>1.92913385826772E-2</v>
      </c>
      <c r="M38" s="11">
        <f>VLOOKUP(LEFT(A38,6),Search!A:H,4,FALSE)</f>
        <v>4.1338582677165397E-3</v>
      </c>
      <c r="N38" s="25">
        <f>VLOOKUP(LEFT(A38,6),Search!A:H,5,FALSE)</f>
        <v>0.7</v>
      </c>
      <c r="O38" s="23">
        <f>VLOOKUP(LEFT(A38,6),Search!A:H,6,FALSE)</f>
        <v>0.49</v>
      </c>
      <c r="P38" s="20">
        <f>VLOOKUP(LEFT(A38,6),Search!A:H,7,FALSE)</f>
        <v>0.105</v>
      </c>
      <c r="Q38" s="12" t="str">
        <f>VLOOKUP(LEFT(A38,6),Search!A:H,8,FALSE)</f>
        <v>Pt10Ir</v>
      </c>
    </row>
    <row r="39" spans="1:17" x14ac:dyDescent="0.2">
      <c r="A39" s="14" t="s">
        <v>128</v>
      </c>
      <c r="B39" s="14" t="s">
        <v>539</v>
      </c>
      <c r="C39" s="14" t="s">
        <v>417</v>
      </c>
      <c r="D39" s="14" t="s">
        <v>669</v>
      </c>
      <c r="E39" s="14">
        <v>2.86</v>
      </c>
      <c r="F39" s="14" t="s">
        <v>625</v>
      </c>
      <c r="G39" s="1">
        <v>1.4</v>
      </c>
      <c r="H39" s="14" t="s">
        <v>626</v>
      </c>
      <c r="I39" s="14" t="s">
        <v>1</v>
      </c>
      <c r="J39">
        <f>IF((VLOOKUP(A39,Search!A:H,1))=A39,1,2)</f>
        <v>1</v>
      </c>
      <c r="K39" s="9">
        <f>VLOOKUP(LEFT(A39,6),Search!A:H,2,FALSE)</f>
        <v>2.5999999999999999E-2</v>
      </c>
      <c r="L39" s="10">
        <f>VLOOKUP(LEFT(A39,6),Search!A:H,3,FALSE)</f>
        <v>2.3E-2</v>
      </c>
      <c r="M39" s="11">
        <f>VLOOKUP(LEFT(A39,6),Search!A:H,4,FALSE)</f>
        <v>1.5E-3</v>
      </c>
      <c r="N39" s="25">
        <f>VLOOKUP(LEFT(A39,6),Search!A:H,5,FALSE)</f>
        <v>0.66039999999999999</v>
      </c>
      <c r="O39" s="23">
        <f>VLOOKUP(LEFT(A39,6),Search!A:H,6,FALSE)</f>
        <v>0.58420000000000005</v>
      </c>
      <c r="P39" s="20">
        <f>VLOOKUP(LEFT(A39,6),Search!A:H,7,FALSE)</f>
        <v>3.8100000000000002E-2</v>
      </c>
      <c r="Q39" s="12" t="str">
        <f>VLOOKUP(LEFT(A39,6),Search!A:H,8,FALSE)</f>
        <v>Pt10Ir</v>
      </c>
    </row>
    <row r="40" spans="1:17" x14ac:dyDescent="0.2">
      <c r="A40" s="14" t="s">
        <v>132</v>
      </c>
      <c r="B40" s="14" t="s">
        <v>540</v>
      </c>
      <c r="C40" s="14" t="s">
        <v>417</v>
      </c>
      <c r="D40" s="14" t="s">
        <v>670</v>
      </c>
      <c r="E40" s="14">
        <v>0.57999999999999996</v>
      </c>
      <c r="F40" s="14" t="s">
        <v>625</v>
      </c>
      <c r="G40" s="1">
        <v>1</v>
      </c>
      <c r="H40" s="14" t="s">
        <v>626</v>
      </c>
      <c r="I40" s="14" t="s">
        <v>1</v>
      </c>
      <c r="J40">
        <f>IF((VLOOKUP(A40,Search!A:H,1))=A40,1,2)</f>
        <v>1</v>
      </c>
      <c r="K40" s="9">
        <f>VLOOKUP(LEFT(A40,6),Search!A:H,2,FALSE)</f>
        <v>6.7000000000000004E-2</v>
      </c>
      <c r="L40" s="10">
        <f>VLOOKUP(LEFT(A40,6),Search!A:H,3,FALSE)</f>
        <v>6.3E-2</v>
      </c>
      <c r="M40" s="11">
        <f>VLOOKUP(LEFT(A40,6),Search!A:H,4,FALSE)</f>
        <v>2E-3</v>
      </c>
      <c r="N40" s="25">
        <f>VLOOKUP(LEFT(A40,6),Search!A:H,5,FALSE)</f>
        <v>1.7018</v>
      </c>
      <c r="O40" s="23">
        <f>VLOOKUP(LEFT(A40,6),Search!A:H,6,FALSE)</f>
        <v>1.6002000000000001</v>
      </c>
      <c r="P40" s="20">
        <f>VLOOKUP(LEFT(A40,6),Search!A:H,7,FALSE)</f>
        <v>5.0799999999999998E-2</v>
      </c>
      <c r="Q40" s="12" t="str">
        <f>VLOOKUP(LEFT(A40,6),Search!A:H,8,FALSE)</f>
        <v>Pt10Ir</v>
      </c>
    </row>
    <row r="41" spans="1:17" x14ac:dyDescent="0.2">
      <c r="A41" s="14" t="s">
        <v>133</v>
      </c>
      <c r="B41" s="14" t="s">
        <v>541</v>
      </c>
      <c r="C41" s="14" t="s">
        <v>417</v>
      </c>
      <c r="D41" s="14" t="s">
        <v>671</v>
      </c>
      <c r="E41" s="14">
        <v>0.64</v>
      </c>
      <c r="F41" s="14" t="s">
        <v>625</v>
      </c>
      <c r="G41" s="1">
        <v>1</v>
      </c>
      <c r="H41" s="14" t="s">
        <v>626</v>
      </c>
      <c r="I41" s="14" t="s">
        <v>18</v>
      </c>
      <c r="J41">
        <f>IF((VLOOKUP(A41,Search!A:H,1))=A41,1,2)</f>
        <v>1</v>
      </c>
      <c r="K41" s="9">
        <f>VLOOKUP(LEFT(A41,6),Search!A:H,2,FALSE)</f>
        <v>6.0999999999999999E-2</v>
      </c>
      <c r="L41" s="10">
        <f>VLOOKUP(LEFT(A41,6),Search!A:H,3,FALSE)</f>
        <v>5.7000000000000002E-2</v>
      </c>
      <c r="M41" s="11">
        <f>VLOOKUP(LEFT(A41,6),Search!A:H,4,FALSE)</f>
        <v>2E-3</v>
      </c>
      <c r="N41" s="25">
        <f>VLOOKUP(LEFT(A41,6),Search!A:H,5,FALSE)</f>
        <v>1.5494000000000001</v>
      </c>
      <c r="O41" s="23">
        <f>VLOOKUP(LEFT(A41,6),Search!A:H,6,FALSE)</f>
        <v>1.4478</v>
      </c>
      <c r="P41" s="20">
        <f>VLOOKUP(LEFT(A41,6),Search!A:H,7,FALSE)</f>
        <v>5.0799999999999998E-2</v>
      </c>
      <c r="Q41" s="12" t="str">
        <f>VLOOKUP(LEFT(A41,6),Search!A:H,8,FALSE)</f>
        <v>Pt10Ir</v>
      </c>
    </row>
    <row r="42" spans="1:17" x14ac:dyDescent="0.2">
      <c r="A42" s="14" t="s">
        <v>182</v>
      </c>
      <c r="B42" s="14" t="s">
        <v>542</v>
      </c>
      <c r="C42" s="14" t="s">
        <v>417</v>
      </c>
      <c r="D42" s="14" t="s">
        <v>672</v>
      </c>
      <c r="E42" s="14">
        <v>1.23</v>
      </c>
      <c r="F42" s="14" t="s">
        <v>625</v>
      </c>
      <c r="G42" s="1">
        <v>1</v>
      </c>
      <c r="H42" s="14" t="s">
        <v>626</v>
      </c>
      <c r="I42" s="14" t="s">
        <v>1</v>
      </c>
      <c r="J42">
        <f>IF((VLOOKUP(A42,Search!A:H,1))=A42,1,2)</f>
        <v>1</v>
      </c>
      <c r="K42" s="9">
        <f>VLOOKUP(LEFT(A42,6),Search!A:H,2,FALSE)</f>
        <v>4.2500000000000003E-2</v>
      </c>
      <c r="L42" s="10">
        <f>VLOOKUP(LEFT(A42,6),Search!A:H,3,FALSE)</f>
        <v>3.95E-2</v>
      </c>
      <c r="M42" s="11">
        <f>VLOOKUP(LEFT(A42,6),Search!A:H,4,FALSE)</f>
        <v>1.5E-3</v>
      </c>
      <c r="N42" s="25">
        <f>VLOOKUP(LEFT(A42,6),Search!A:H,5,FALSE)</f>
        <v>1.0794999999999999</v>
      </c>
      <c r="O42" s="23">
        <f>VLOOKUP(LEFT(A42,6),Search!A:H,6,FALSE)</f>
        <v>1.0033000000000001</v>
      </c>
      <c r="P42" s="20">
        <f>VLOOKUP(LEFT(A42,6),Search!A:H,7,FALSE)</f>
        <v>3.8100000000000002E-2</v>
      </c>
      <c r="Q42" s="12" t="str">
        <f>VLOOKUP(LEFT(A42,6),Search!A:H,8,FALSE)</f>
        <v>Pt10Ir</v>
      </c>
    </row>
    <row r="43" spans="1:17" x14ac:dyDescent="0.2">
      <c r="A43" s="14" t="s">
        <v>438</v>
      </c>
      <c r="B43" s="14" t="s">
        <v>543</v>
      </c>
      <c r="C43" s="14" t="s">
        <v>417</v>
      </c>
      <c r="D43" s="14" t="s">
        <v>673</v>
      </c>
      <c r="E43" s="14">
        <v>3.96</v>
      </c>
      <c r="F43" s="14" t="s">
        <v>625</v>
      </c>
      <c r="G43" s="1">
        <v>1.9</v>
      </c>
      <c r="H43" s="14" t="s">
        <v>626</v>
      </c>
      <c r="I43" s="14" t="s">
        <v>1</v>
      </c>
      <c r="J43">
        <f>IF((VLOOKUP(A43,Search!A:H,1))=A43,1,2)</f>
        <v>1</v>
      </c>
      <c r="K43" s="9">
        <f>VLOOKUP(LEFT(A43,6),Search!A:H,2,FALSE)</f>
        <v>0.02</v>
      </c>
      <c r="L43" s="10">
        <f>VLOOKUP(LEFT(A43,6),Search!A:H,3,FALSE)</f>
        <v>1.6E-2</v>
      </c>
      <c r="M43" s="11">
        <f>VLOOKUP(LEFT(A43,6),Search!A:H,4,FALSE)</f>
        <v>2E-3</v>
      </c>
      <c r="N43" s="25">
        <f>VLOOKUP(LEFT(A43,6),Search!A:H,5,FALSE)</f>
        <v>0.50800000000000001</v>
      </c>
      <c r="O43" s="23">
        <f>VLOOKUP(LEFT(A43,6),Search!A:H,6,FALSE)</f>
        <v>0.40640000000000004</v>
      </c>
      <c r="P43" s="20">
        <f>VLOOKUP(LEFT(A43,6),Search!A:H,7,FALSE)</f>
        <v>5.0800000000000005E-2</v>
      </c>
      <c r="Q43" s="12" t="str">
        <f>VLOOKUP(LEFT(A43,6),Search!A:H,8,FALSE)</f>
        <v>Pt10Ir</v>
      </c>
    </row>
    <row r="44" spans="1:17" x14ac:dyDescent="0.2">
      <c r="A44" s="14" t="s">
        <v>212</v>
      </c>
      <c r="B44" s="14" t="s">
        <v>544</v>
      </c>
      <c r="C44" s="14" t="s">
        <v>417</v>
      </c>
      <c r="D44" s="14" t="s">
        <v>674</v>
      </c>
      <c r="E44" s="14">
        <v>4.1100000000000003</v>
      </c>
      <c r="F44" s="14" t="s">
        <v>625</v>
      </c>
      <c r="G44" s="1">
        <v>15.9</v>
      </c>
      <c r="H44" s="14" t="s">
        <v>626</v>
      </c>
      <c r="I44" s="14" t="s">
        <v>1</v>
      </c>
      <c r="J44">
        <f>IF((VLOOKUP(A44,Search!A:H,1))=A44,1,2)</f>
        <v>1</v>
      </c>
      <c r="K44" s="9">
        <f>VLOOKUP(LEFT(A44,6),Search!A:H,2,FALSE)</f>
        <v>0.1</v>
      </c>
      <c r="L44" s="10">
        <f>VLOOKUP(LEFT(A44,6),Search!A:H,3,FALSE)</f>
        <v>9.4E-2</v>
      </c>
      <c r="M44" s="11">
        <f>VLOOKUP(LEFT(A44,6),Search!A:H,4,FALSE)</f>
        <v>3.0000000000000001E-3</v>
      </c>
      <c r="N44" s="25">
        <f>VLOOKUP(LEFT(A44,6),Search!A:H,5,FALSE)</f>
        <v>2.54</v>
      </c>
      <c r="O44" s="23">
        <f>VLOOKUP(LEFT(A44,6),Search!A:H,6,FALSE)</f>
        <v>2.3875999999999999</v>
      </c>
      <c r="P44" s="20">
        <f>VLOOKUP(LEFT(A44,6),Search!A:H,7,FALSE)</f>
        <v>7.6200000000000004E-2</v>
      </c>
      <c r="Q44" s="12" t="str">
        <f>VLOOKUP(LEFT(A44,6),Search!A:H,8,FALSE)</f>
        <v>Pt10Ir</v>
      </c>
    </row>
    <row r="45" spans="1:17" x14ac:dyDescent="0.2">
      <c r="A45" s="14" t="s">
        <v>212</v>
      </c>
      <c r="B45" s="14" t="s">
        <v>544</v>
      </c>
      <c r="C45" s="14" t="s">
        <v>417</v>
      </c>
      <c r="D45" s="14" t="s">
        <v>675</v>
      </c>
      <c r="E45" s="14">
        <v>3.92</v>
      </c>
      <c r="F45" s="14" t="s">
        <v>625</v>
      </c>
      <c r="G45" s="1">
        <v>15.2</v>
      </c>
      <c r="H45" s="14" t="s">
        <v>626</v>
      </c>
      <c r="I45" s="14" t="s">
        <v>1</v>
      </c>
      <c r="J45">
        <f>IF((VLOOKUP(A45,Search!A:H,1))=A45,1,2)</f>
        <v>1</v>
      </c>
      <c r="K45" s="9">
        <f>VLOOKUP(LEFT(A45,6),Search!A:H,2,FALSE)</f>
        <v>0.1</v>
      </c>
      <c r="L45" s="10">
        <f>VLOOKUP(LEFT(A45,6),Search!A:H,3,FALSE)</f>
        <v>9.4E-2</v>
      </c>
      <c r="M45" s="11">
        <f>VLOOKUP(LEFT(A45,6),Search!A:H,4,FALSE)</f>
        <v>3.0000000000000001E-3</v>
      </c>
      <c r="N45" s="25">
        <f>VLOOKUP(LEFT(A45,6),Search!A:H,5,FALSE)</f>
        <v>2.54</v>
      </c>
      <c r="O45" s="23">
        <f>VLOOKUP(LEFT(A45,6),Search!A:H,6,FALSE)</f>
        <v>2.3875999999999999</v>
      </c>
      <c r="P45" s="20">
        <f>VLOOKUP(LEFT(A45,6),Search!A:H,7,FALSE)</f>
        <v>7.6200000000000004E-2</v>
      </c>
      <c r="Q45" s="12" t="str">
        <f>VLOOKUP(LEFT(A45,6),Search!A:H,8,FALSE)</f>
        <v>Pt10Ir</v>
      </c>
    </row>
    <row r="46" spans="1:17" x14ac:dyDescent="0.2">
      <c r="A46" s="14" t="s">
        <v>288</v>
      </c>
      <c r="B46" s="14" t="s">
        <v>545</v>
      </c>
      <c r="C46" s="14" t="s">
        <v>417</v>
      </c>
      <c r="D46" s="14" t="s">
        <v>676</v>
      </c>
      <c r="E46" s="14">
        <v>1.25</v>
      </c>
      <c r="F46" s="14" t="s">
        <v>625</v>
      </c>
      <c r="G46" s="1">
        <v>0.2</v>
      </c>
      <c r="H46" s="14" t="s">
        <v>626</v>
      </c>
      <c r="I46" s="14" t="s">
        <v>105</v>
      </c>
      <c r="J46">
        <f>IF((VLOOKUP(A46,Search!A:H,1))=A46,1,2)</f>
        <v>1</v>
      </c>
      <c r="K46" s="9">
        <f>VLOOKUP(LEFT(A46,6),Search!A:H,2,FALSE)</f>
        <v>9.4999999999999998E-3</v>
      </c>
      <c r="L46" s="10">
        <f>VLOOKUP(LEFT(A46,6),Search!A:H,3,FALSE)</f>
        <v>6.4999999999999997E-3</v>
      </c>
      <c r="M46" s="11">
        <f>VLOOKUP(LEFT(A46,6),Search!A:H,4,FALSE)</f>
        <v>1.5E-3</v>
      </c>
      <c r="N46" s="25">
        <f>VLOOKUP(LEFT(A46,6),Search!A:H,5,FALSE)</f>
        <v>0.24130000000000001</v>
      </c>
      <c r="O46" s="23">
        <f>VLOOKUP(LEFT(A46,6),Search!A:H,6,FALSE)</f>
        <v>0.1651</v>
      </c>
      <c r="P46" s="20">
        <f>VLOOKUP(LEFT(A46,6),Search!A:H,7,FALSE)</f>
        <v>3.8099999999999995E-2</v>
      </c>
      <c r="Q46" s="12" t="str">
        <f>VLOOKUP(LEFT(A46,6),Search!A:H,8,FALSE)</f>
        <v>PT100.000%</v>
      </c>
    </row>
    <row r="47" spans="1:17" x14ac:dyDescent="0.2">
      <c r="A47" s="14" t="s">
        <v>419</v>
      </c>
      <c r="B47" s="14" t="s">
        <v>546</v>
      </c>
      <c r="C47" s="14" t="s">
        <v>417</v>
      </c>
      <c r="D47" s="14" t="s">
        <v>677</v>
      </c>
      <c r="E47" s="14">
        <v>4.12</v>
      </c>
      <c r="F47" s="14" t="s">
        <v>625</v>
      </c>
      <c r="G47" s="1">
        <v>7.9</v>
      </c>
      <c r="H47" s="14" t="s">
        <v>626</v>
      </c>
      <c r="I47" s="14" t="s">
        <v>1</v>
      </c>
      <c r="J47">
        <f>IF((VLOOKUP(A47,Search!A:H,1))=A47,1,2)</f>
        <v>1</v>
      </c>
      <c r="K47" s="9">
        <f>VLOOKUP(LEFT(A47,6),Search!A:H,2,FALSE)</f>
        <v>9.7000000000000003E-2</v>
      </c>
      <c r="L47" s="10">
        <f>VLOOKUP(LEFT(A47,6),Search!A:H,3,FALSE)</f>
        <v>9.4E-2</v>
      </c>
      <c r="M47" s="11">
        <f>VLOOKUP(LEFT(A47,6),Search!A:H,4,FALSE)</f>
        <v>1.5E-3</v>
      </c>
      <c r="N47" s="25">
        <f>VLOOKUP(LEFT(A47,6),Search!A:H,5,FALSE)</f>
        <v>2.4638</v>
      </c>
      <c r="O47" s="23">
        <f>VLOOKUP(LEFT(A47,6),Search!A:H,6,FALSE)</f>
        <v>2.3875999999999999</v>
      </c>
      <c r="P47" s="20">
        <f>VLOOKUP(LEFT(A47,6),Search!A:H,7,FALSE)</f>
        <v>3.8099999999999995E-2</v>
      </c>
      <c r="Q47" s="12" t="str">
        <f>VLOOKUP(LEFT(A47,6),Search!A:H,8,FALSE)</f>
        <v>Pt10Ir</v>
      </c>
    </row>
    <row r="48" spans="1:17" x14ac:dyDescent="0.2">
      <c r="A48" s="14" t="s">
        <v>135</v>
      </c>
      <c r="B48" s="14" t="s">
        <v>547</v>
      </c>
      <c r="C48" s="14" t="s">
        <v>417</v>
      </c>
      <c r="D48" s="14" t="s">
        <v>678</v>
      </c>
      <c r="E48" s="14">
        <v>4.8600000000000003</v>
      </c>
      <c r="F48" s="14" t="s">
        <v>625</v>
      </c>
      <c r="G48" s="1">
        <v>5.2</v>
      </c>
      <c r="H48" s="14" t="s">
        <v>626</v>
      </c>
      <c r="I48" s="14" t="s">
        <v>1</v>
      </c>
      <c r="J48">
        <f>IF((VLOOKUP(A48,Search!A:H,1))=A48,1,2)</f>
        <v>1</v>
      </c>
      <c r="K48" s="9">
        <f>VLOOKUP(LEFT(A48,6),Search!A:H,2,FALSE)</f>
        <v>5.5E-2</v>
      </c>
      <c r="L48" s="10">
        <f>VLOOKUP(LEFT(A48,6),Search!A:H,3,FALSE)</f>
        <v>5.1999999999999998E-2</v>
      </c>
      <c r="M48" s="11">
        <f>VLOOKUP(LEFT(A48,6),Search!A:H,4,FALSE)</f>
        <v>1.5E-3</v>
      </c>
      <c r="N48" s="25">
        <f>VLOOKUP(LEFT(A48,6),Search!A:H,5,FALSE)</f>
        <v>1.397</v>
      </c>
      <c r="O48" s="23">
        <f>VLOOKUP(LEFT(A48,6),Search!A:H,6,FALSE)</f>
        <v>1.3208</v>
      </c>
      <c r="P48" s="20">
        <f>VLOOKUP(LEFT(A48,6),Search!A:H,7,FALSE)</f>
        <v>3.8100000000000002E-2</v>
      </c>
      <c r="Q48" s="12" t="str">
        <f>VLOOKUP(LEFT(A48,6),Search!A:H,8,FALSE)</f>
        <v>Pt10Ir</v>
      </c>
    </row>
    <row r="49" spans="1:17" x14ac:dyDescent="0.2">
      <c r="A49" s="14" t="s">
        <v>137</v>
      </c>
      <c r="B49" s="14" t="s">
        <v>548</v>
      </c>
      <c r="C49" s="14" t="s">
        <v>417</v>
      </c>
      <c r="D49" s="14" t="s">
        <v>679</v>
      </c>
      <c r="E49" s="14">
        <v>4.12</v>
      </c>
      <c r="F49" s="14" t="s">
        <v>625</v>
      </c>
      <c r="G49" s="1">
        <v>1.4</v>
      </c>
      <c r="H49" s="14" t="s">
        <v>626</v>
      </c>
      <c r="I49" s="14" t="s">
        <v>1</v>
      </c>
      <c r="J49">
        <f>IF((VLOOKUP(A49,Search!A:H,1))=A49,1,2)</f>
        <v>1</v>
      </c>
      <c r="K49" s="9">
        <f>VLOOKUP(LEFT(A49,6),Search!A:H,2,FALSE)</f>
        <v>2.6499999999999999E-2</v>
      </c>
      <c r="L49" s="10">
        <f>VLOOKUP(LEFT(A49,6),Search!A:H,3,FALSE)</f>
        <v>2.4500000000000001E-2</v>
      </c>
      <c r="M49" s="11">
        <f>VLOOKUP(LEFT(A49,6),Search!A:H,4,FALSE)</f>
        <v>9.9999999999999894E-4</v>
      </c>
      <c r="N49" s="25">
        <f>VLOOKUP(LEFT(A49,6),Search!A:H,5,FALSE)</f>
        <v>0.67310000000000003</v>
      </c>
      <c r="O49" s="23">
        <f>VLOOKUP(LEFT(A49,6),Search!A:H,6,FALSE)</f>
        <v>0.62229999999999996</v>
      </c>
      <c r="P49" s="20">
        <f>VLOOKUP(LEFT(A49,6),Search!A:H,7,FALSE)</f>
        <v>2.5399999999999999E-2</v>
      </c>
      <c r="Q49" s="12" t="str">
        <f>VLOOKUP(LEFT(A49,6),Search!A:H,8,FALSE)</f>
        <v>Pt10Ir</v>
      </c>
    </row>
    <row r="50" spans="1:17" x14ac:dyDescent="0.2">
      <c r="A50" s="14" t="s">
        <v>183</v>
      </c>
      <c r="B50" s="14" t="s">
        <v>549</v>
      </c>
      <c r="C50" s="14" t="s">
        <v>417</v>
      </c>
      <c r="D50" s="14" t="s">
        <v>680</v>
      </c>
      <c r="E50" s="14">
        <v>5.59</v>
      </c>
      <c r="F50" s="14" t="s">
        <v>625</v>
      </c>
      <c r="G50" s="1">
        <v>1</v>
      </c>
      <c r="H50" s="14" t="s">
        <v>626</v>
      </c>
      <c r="I50" s="14" t="s">
        <v>1</v>
      </c>
      <c r="J50">
        <f>IF((VLOOKUP(A50,Search!A:H,1))=A50,1,2)</f>
        <v>1</v>
      </c>
      <c r="K50" s="9">
        <f>VLOOKUP(LEFT(A50,6),Search!A:H,2,FALSE)</f>
        <v>1.4500000000000001E-2</v>
      </c>
      <c r="L50" s="10">
        <f>VLOOKUP(LEFT(A50,6),Search!A:H,3,FALSE)</f>
        <v>1.2500000000000001E-2</v>
      </c>
      <c r="M50" s="11">
        <f>VLOOKUP(LEFT(A50,6),Search!A:H,4,FALSE)</f>
        <v>1E-3</v>
      </c>
      <c r="N50" s="25">
        <f>VLOOKUP(LEFT(A50,6),Search!A:H,5,FALSE)</f>
        <v>0.36830000000000002</v>
      </c>
      <c r="O50" s="23">
        <f>VLOOKUP(LEFT(A50,6),Search!A:H,6,FALSE)</f>
        <v>0.3175</v>
      </c>
      <c r="P50" s="20">
        <f>VLOOKUP(LEFT(A50,6),Search!A:H,7,FALSE)</f>
        <v>2.5399999999999999E-2</v>
      </c>
      <c r="Q50" s="12" t="str">
        <f>VLOOKUP(LEFT(A50,6),Search!A:H,8,FALSE)</f>
        <v>Pt10Ir</v>
      </c>
    </row>
    <row r="51" spans="1:17" x14ac:dyDescent="0.2">
      <c r="A51" s="14" t="s">
        <v>213</v>
      </c>
      <c r="B51" s="14" t="s">
        <v>550</v>
      </c>
      <c r="C51" s="14" t="s">
        <v>417</v>
      </c>
      <c r="D51" s="14" t="s">
        <v>681</v>
      </c>
      <c r="E51" s="14">
        <v>4.43</v>
      </c>
      <c r="F51" s="14" t="s">
        <v>625</v>
      </c>
      <c r="G51" s="1">
        <v>11.2</v>
      </c>
      <c r="H51" s="14" t="s">
        <v>626</v>
      </c>
      <c r="I51" s="14" t="s">
        <v>1</v>
      </c>
      <c r="J51">
        <f>IF((VLOOKUP(A51,Search!A:H,1))=A51,1,2)</f>
        <v>1</v>
      </c>
      <c r="K51" s="9">
        <f>VLOOKUP(LEFT(A51,6),Search!A:H,2,FALSE)</f>
        <v>9.7000000000000003E-2</v>
      </c>
      <c r="L51" s="10">
        <f>VLOOKUP(LEFT(A51,6),Search!A:H,3,FALSE)</f>
        <v>9.2999999999999999E-2</v>
      </c>
      <c r="M51" s="11">
        <f>VLOOKUP(LEFT(A51,6),Search!A:H,4,FALSE)</f>
        <v>2E-3</v>
      </c>
      <c r="N51" s="25">
        <f>VLOOKUP(LEFT(A51,6),Search!A:H,5,FALSE)</f>
        <v>2.4638</v>
      </c>
      <c r="O51" s="23">
        <f>VLOOKUP(LEFT(A51,6),Search!A:H,6,FALSE)</f>
        <v>2.3622000000000001</v>
      </c>
      <c r="P51" s="20">
        <f>VLOOKUP(LEFT(A51,6),Search!A:H,7,FALSE)</f>
        <v>5.0799999999999998E-2</v>
      </c>
      <c r="Q51" s="12" t="str">
        <f>VLOOKUP(LEFT(A51,6),Search!A:H,8,FALSE)</f>
        <v>Pt10Ir</v>
      </c>
    </row>
    <row r="52" spans="1:17" x14ac:dyDescent="0.2">
      <c r="A52" s="14" t="s">
        <v>214</v>
      </c>
      <c r="B52" s="14" t="s">
        <v>551</v>
      </c>
      <c r="C52" s="14" t="s">
        <v>417</v>
      </c>
      <c r="D52" s="14" t="s">
        <v>682</v>
      </c>
      <c r="E52" s="14">
        <v>3.75</v>
      </c>
      <c r="F52" s="14" t="s">
        <v>625</v>
      </c>
      <c r="G52" s="1">
        <v>1</v>
      </c>
      <c r="H52" s="14" t="s">
        <v>626</v>
      </c>
      <c r="I52" s="14" t="s">
        <v>1</v>
      </c>
      <c r="J52">
        <f>IF((VLOOKUP(A52,Search!A:H,1))=A52,1,2)</f>
        <v>1</v>
      </c>
      <c r="K52" s="9">
        <f>VLOOKUP(LEFT(A52,6),Search!A:H,2,FALSE)</f>
        <v>2.1000000000000001E-2</v>
      </c>
      <c r="L52" s="10">
        <f>VLOOKUP(LEFT(A52,6),Search!A:H,3,FALSE)</f>
        <v>1.9E-2</v>
      </c>
      <c r="M52" s="11">
        <f>VLOOKUP(LEFT(A52,6),Search!A:H,4,FALSE)</f>
        <v>1E-3</v>
      </c>
      <c r="N52" s="25">
        <f>VLOOKUP(LEFT(A52,6),Search!A:H,5,FALSE)</f>
        <v>0.53339999999999999</v>
      </c>
      <c r="O52" s="23">
        <f>VLOOKUP(LEFT(A52,6),Search!A:H,6,FALSE)</f>
        <v>0.48259999999999997</v>
      </c>
      <c r="P52" s="20">
        <f>VLOOKUP(LEFT(A52,6),Search!A:H,7,FALSE)</f>
        <v>2.5399999999999999E-2</v>
      </c>
      <c r="Q52" s="12" t="str">
        <f>VLOOKUP(LEFT(A52,6),Search!A:H,8,FALSE)</f>
        <v>Pt10Ir</v>
      </c>
    </row>
    <row r="53" spans="1:17" x14ac:dyDescent="0.2">
      <c r="A53" s="14" t="s">
        <v>215</v>
      </c>
      <c r="B53" s="14" t="s">
        <v>552</v>
      </c>
      <c r="C53" s="14" t="s">
        <v>417</v>
      </c>
      <c r="D53" s="14" t="s">
        <v>683</v>
      </c>
      <c r="E53" s="14">
        <v>0.69</v>
      </c>
      <c r="F53" s="14" t="s">
        <v>625</v>
      </c>
      <c r="G53" s="1">
        <v>1</v>
      </c>
      <c r="H53" s="14" t="s">
        <v>626</v>
      </c>
      <c r="I53" s="14" t="s">
        <v>1</v>
      </c>
      <c r="J53">
        <f>IF((VLOOKUP(A53,Search!A:H,1))=A53,1,2)</f>
        <v>1</v>
      </c>
      <c r="K53" s="9">
        <f>VLOOKUP(LEFT(A53,6),Search!A:H,2,FALSE)</f>
        <v>7.4499999999999997E-2</v>
      </c>
      <c r="L53" s="10">
        <f>VLOOKUP(LEFT(A53,6),Search!A:H,3,FALSE)</f>
        <v>7.1499999999999994E-2</v>
      </c>
      <c r="M53" s="11">
        <f>VLOOKUP(LEFT(A53,6),Search!A:H,4,FALSE)</f>
        <v>1.5E-3</v>
      </c>
      <c r="N53" s="25">
        <f>VLOOKUP(LEFT(A53,6),Search!A:H,5,FALSE)</f>
        <v>1.8923000000000001</v>
      </c>
      <c r="O53" s="23">
        <f>VLOOKUP(LEFT(A53,6),Search!A:H,6,FALSE)</f>
        <v>1.8161</v>
      </c>
      <c r="P53" s="20">
        <f>VLOOKUP(LEFT(A53,6),Search!A:H,7,FALSE)</f>
        <v>3.8100000000000002E-2</v>
      </c>
      <c r="Q53" s="12" t="str">
        <f>VLOOKUP(LEFT(A53,6),Search!A:H,8,FALSE)</f>
        <v>Pt10Ir</v>
      </c>
    </row>
    <row r="54" spans="1:17" x14ac:dyDescent="0.2">
      <c r="A54" s="14" t="s">
        <v>216</v>
      </c>
      <c r="B54" s="14" t="s">
        <v>553</v>
      </c>
      <c r="C54" s="14" t="s">
        <v>417</v>
      </c>
      <c r="D54" s="14" t="s">
        <v>684</v>
      </c>
      <c r="E54" s="14">
        <v>3.38</v>
      </c>
      <c r="F54" s="14" t="s">
        <v>625</v>
      </c>
      <c r="G54" s="1">
        <v>2.5</v>
      </c>
      <c r="H54" s="14" t="s">
        <v>626</v>
      </c>
      <c r="I54" s="14" t="s">
        <v>1</v>
      </c>
      <c r="J54">
        <f>IF((VLOOKUP(A54,Search!A:H,1))=A54,1,2)</f>
        <v>1</v>
      </c>
      <c r="K54" s="9">
        <f>VLOOKUP(LEFT(A54,6),Search!A:H,2,FALSE)</f>
        <v>5.6500000000000002E-2</v>
      </c>
      <c r="L54" s="10">
        <f>VLOOKUP(LEFT(A54,6),Search!A:H,3,FALSE)</f>
        <v>5.45E-2</v>
      </c>
      <c r="M54" s="11">
        <f>VLOOKUP(LEFT(A54,6),Search!A:H,4,FALSE)</f>
        <v>1E-3</v>
      </c>
      <c r="N54" s="25">
        <f>VLOOKUP(LEFT(A54,6),Search!A:H,5,FALSE)</f>
        <v>1.4351</v>
      </c>
      <c r="O54" s="23">
        <f>VLOOKUP(LEFT(A54,6),Search!A:H,6,FALSE)</f>
        <v>1.3843000000000001</v>
      </c>
      <c r="P54" s="20">
        <f>VLOOKUP(LEFT(A54,6),Search!A:H,7,FALSE)</f>
        <v>2.5399999999999999E-2</v>
      </c>
      <c r="Q54" s="12" t="str">
        <f>VLOOKUP(LEFT(A54,6),Search!A:H,8,FALSE)</f>
        <v>Pt10Ir</v>
      </c>
    </row>
    <row r="55" spans="1:17" x14ac:dyDescent="0.2">
      <c r="A55" s="14" t="s">
        <v>138</v>
      </c>
      <c r="B55" s="14" t="s">
        <v>554</v>
      </c>
      <c r="C55" s="14" t="s">
        <v>417</v>
      </c>
      <c r="D55" s="14" t="s">
        <v>685</v>
      </c>
      <c r="E55" s="14">
        <v>0.38</v>
      </c>
      <c r="F55" s="14" t="s">
        <v>625</v>
      </c>
      <c r="G55" s="1">
        <v>1</v>
      </c>
      <c r="H55" s="14" t="s">
        <v>626</v>
      </c>
      <c r="I55" s="14" t="s">
        <v>1</v>
      </c>
      <c r="J55">
        <f>IF((VLOOKUP(A55,Search!A:H,1))=A55,1,2)</f>
        <v>1</v>
      </c>
      <c r="K55" s="9">
        <f>VLOOKUP(LEFT(A55,6),Search!A:H,2,FALSE)</f>
        <v>0.101968503937008</v>
      </c>
      <c r="L55" s="10">
        <f>VLOOKUP(LEFT(A55,6),Search!A:H,3,FALSE)</f>
        <v>9.8031496062992093E-2</v>
      </c>
      <c r="M55" s="11">
        <f>VLOOKUP(LEFT(A55,6),Search!A:H,4,FALSE)</f>
        <v>1.9685039370078701E-3</v>
      </c>
      <c r="N55" s="25">
        <f>VLOOKUP(LEFT(A55,6),Search!A:H,5,FALSE)</f>
        <v>2.59</v>
      </c>
      <c r="O55" s="23">
        <f>VLOOKUP(LEFT(A55,6),Search!A:H,6,FALSE)</f>
        <v>2.4900000000000002</v>
      </c>
      <c r="P55" s="20">
        <f>VLOOKUP(LEFT(A55,6),Search!A:H,7,FALSE)</f>
        <v>4.9999999999999802E-2</v>
      </c>
      <c r="Q55" s="12" t="str">
        <f>VLOOKUP(LEFT(A55,6),Search!A:H,8,FALSE)</f>
        <v>Pt10Ir</v>
      </c>
    </row>
    <row r="56" spans="1:17" x14ac:dyDescent="0.2">
      <c r="A56" s="14" t="s">
        <v>422</v>
      </c>
      <c r="B56" s="14" t="s">
        <v>555</v>
      </c>
      <c r="C56" s="14" t="s">
        <v>417</v>
      </c>
      <c r="D56" s="14" t="s">
        <v>686</v>
      </c>
      <c r="E56" s="14">
        <v>4</v>
      </c>
      <c r="F56" s="14" t="s">
        <v>625</v>
      </c>
      <c r="G56" s="1">
        <v>2.8</v>
      </c>
      <c r="H56" s="14" t="s">
        <v>626</v>
      </c>
      <c r="I56" s="14" t="s">
        <v>1</v>
      </c>
      <c r="J56">
        <f>IF((VLOOKUP(A56,Search!A:H,1))=A56,1,2)</f>
        <v>1</v>
      </c>
      <c r="K56" s="9">
        <f>VLOOKUP(LEFT(A56,6),Search!A:H,2,FALSE)</f>
        <v>3.6499999999999998E-2</v>
      </c>
      <c r="L56" s="10">
        <f>VLOOKUP(LEFT(A56,6),Search!A:H,3,FALSE)</f>
        <v>3.3500000000000002E-2</v>
      </c>
      <c r="M56" s="11">
        <f>VLOOKUP(LEFT(A56,6),Search!A:H,4,FALSE)</f>
        <v>1.4999999999999979E-3</v>
      </c>
      <c r="N56" s="25">
        <f>VLOOKUP(LEFT(A56,6),Search!A:H,5,FALSE)</f>
        <v>0.92710000000000004</v>
      </c>
      <c r="O56" s="23">
        <f>VLOOKUP(LEFT(A56,6),Search!A:H,6,FALSE)</f>
        <v>0.85089999999999999</v>
      </c>
      <c r="P56" s="20">
        <f>VLOOKUP(LEFT(A56,6),Search!A:H,7,FALSE)</f>
        <v>3.8099999999999953E-2</v>
      </c>
      <c r="Q56" s="12" t="str">
        <f>VLOOKUP(LEFT(A56,6),Search!A:H,8,FALSE)</f>
        <v>Pt10Ir</v>
      </c>
    </row>
    <row r="57" spans="1:17" x14ac:dyDescent="0.2">
      <c r="A57" s="14" t="s">
        <v>448</v>
      </c>
      <c r="B57" s="14" t="s">
        <v>556</v>
      </c>
      <c r="C57" s="14" t="s">
        <v>417</v>
      </c>
      <c r="D57" s="14" t="s">
        <v>687</v>
      </c>
      <c r="E57" s="14">
        <v>4.67</v>
      </c>
      <c r="F57" s="14" t="s">
        <v>625</v>
      </c>
      <c r="G57" s="1">
        <v>1.4</v>
      </c>
      <c r="H57" s="14" t="s">
        <v>626</v>
      </c>
      <c r="I57" s="14" t="s">
        <v>1</v>
      </c>
      <c r="J57">
        <f>IF((VLOOKUP(A57,Search!A:H,1))=A57,1,2)</f>
        <v>1</v>
      </c>
      <c r="K57" s="9">
        <f>VLOOKUP(LEFT(A57,6),Search!A:H,2,FALSE)</f>
        <v>2.35E-2</v>
      </c>
      <c r="L57" s="10">
        <f>VLOOKUP(LEFT(A57,6),Search!A:H,3,FALSE)</f>
        <v>2.1499999999999998E-2</v>
      </c>
      <c r="M57" s="11">
        <f>VLOOKUP(LEFT(A57,6),Search!A:H,4,FALSE)</f>
        <v>1.0000000000000009E-3</v>
      </c>
      <c r="N57" s="25">
        <f>VLOOKUP(LEFT(A57,6),Search!A:H,5,FALSE)</f>
        <v>0.59689999999999999</v>
      </c>
      <c r="O57" s="23">
        <f>VLOOKUP(LEFT(A57,6),Search!A:H,6,FALSE)</f>
        <v>0.54610000000000003</v>
      </c>
      <c r="P57" s="20">
        <f>VLOOKUP(LEFT(A57,6),Search!A:H,7,FALSE)</f>
        <v>2.5400000000000023E-2</v>
      </c>
      <c r="Q57" s="12" t="str">
        <f>VLOOKUP(LEFT(A57,6),Search!A:H,8,FALSE)</f>
        <v>Pt10Ir</v>
      </c>
    </row>
    <row r="58" spans="1:17" x14ac:dyDescent="0.2">
      <c r="A58" s="14" t="s">
        <v>141</v>
      </c>
      <c r="B58" s="14" t="s">
        <v>557</v>
      </c>
      <c r="C58" s="14" t="s">
        <v>417</v>
      </c>
      <c r="D58" s="14" t="s">
        <v>688</v>
      </c>
      <c r="E58" s="14">
        <v>0.54</v>
      </c>
      <c r="F58" s="14" t="s">
        <v>625</v>
      </c>
      <c r="G58" s="1">
        <v>1</v>
      </c>
      <c r="H58" s="14" t="s">
        <v>626</v>
      </c>
      <c r="I58" s="14" t="s">
        <v>18</v>
      </c>
      <c r="J58">
        <f>IF((VLOOKUP(A58,Search!A:H,1))=A58,1,2)</f>
        <v>1</v>
      </c>
      <c r="K58" s="9">
        <f>VLOOKUP(LEFT(A58,6),Search!A:H,2,FALSE)</f>
        <v>3.3000000000000002E-2</v>
      </c>
      <c r="L58" s="10">
        <f>VLOOKUP(LEFT(A58,6),Search!A:H,3,FALSE)</f>
        <v>2.3E-2</v>
      </c>
      <c r="M58" s="11">
        <f>VLOOKUP(LEFT(A58,6),Search!A:H,4,FALSE)</f>
        <v>5.0000000000000001E-3</v>
      </c>
      <c r="N58" s="25">
        <f>VLOOKUP(LEFT(A58,6),Search!A:H,5,FALSE)</f>
        <v>0.83819999999999995</v>
      </c>
      <c r="O58" s="23">
        <f>VLOOKUP(LEFT(A58,6),Search!A:H,6,FALSE)</f>
        <v>0.58420000000000005</v>
      </c>
      <c r="P58" s="20">
        <f>VLOOKUP(LEFT(A58,6),Search!A:H,7,FALSE)</f>
        <v>0.127</v>
      </c>
      <c r="Q58" s="12" t="str">
        <f>VLOOKUP(LEFT(A58,6),Search!A:H,8,FALSE)</f>
        <v>Gold</v>
      </c>
    </row>
    <row r="59" spans="1:17" x14ac:dyDescent="0.2">
      <c r="A59" s="14" t="s">
        <v>184</v>
      </c>
      <c r="B59" s="14" t="s">
        <v>558</v>
      </c>
      <c r="C59" s="14" t="s">
        <v>417</v>
      </c>
      <c r="D59" s="14" t="s">
        <v>689</v>
      </c>
      <c r="E59" s="14">
        <v>4.59</v>
      </c>
      <c r="F59" s="14" t="s">
        <v>625</v>
      </c>
      <c r="G59" s="1">
        <v>7.3</v>
      </c>
      <c r="H59" s="14" t="s">
        <v>626</v>
      </c>
      <c r="I59" s="14" t="s">
        <v>1</v>
      </c>
      <c r="J59">
        <f>IF((VLOOKUP(A59,Search!A:H,1))=A59,1,2)</f>
        <v>1</v>
      </c>
      <c r="K59" s="9">
        <f>VLOOKUP(LEFT(A59,6),Search!A:H,2,FALSE)</f>
        <v>6.2E-2</v>
      </c>
      <c r="L59" s="10">
        <f>VLOOKUP(LEFT(A59,6),Search!A:H,3,FALSE)</f>
        <v>5.8000000000000003E-2</v>
      </c>
      <c r="M59" s="11">
        <f>VLOOKUP(LEFT(A59,6),Search!A:H,4,FALSE)</f>
        <v>2E-3</v>
      </c>
      <c r="N59" s="25">
        <f>VLOOKUP(LEFT(A59,6),Search!A:H,5,FALSE)</f>
        <v>1.5748</v>
      </c>
      <c r="O59" s="23">
        <f>VLOOKUP(LEFT(A59,6),Search!A:H,6,FALSE)</f>
        <v>1.4732000000000001</v>
      </c>
      <c r="P59" s="20">
        <f>VLOOKUP(LEFT(A59,6),Search!A:H,7,FALSE)</f>
        <v>5.0799999999999998E-2</v>
      </c>
      <c r="Q59" s="12" t="str">
        <f>VLOOKUP(LEFT(A59,6),Search!A:H,8,FALSE)</f>
        <v>Pt10Ir</v>
      </c>
    </row>
    <row r="60" spans="1:17" x14ac:dyDescent="0.2">
      <c r="A60" s="14" t="s">
        <v>218</v>
      </c>
      <c r="B60" s="14" t="s">
        <v>559</v>
      </c>
      <c r="C60" s="14" t="s">
        <v>417</v>
      </c>
      <c r="D60" s="14" t="s">
        <v>690</v>
      </c>
      <c r="E60" s="14">
        <v>0.56000000000000005</v>
      </c>
      <c r="F60" s="14" t="s">
        <v>625</v>
      </c>
      <c r="G60" s="1">
        <v>1</v>
      </c>
      <c r="H60" s="14" t="s">
        <v>626</v>
      </c>
      <c r="I60" s="14" t="s">
        <v>1</v>
      </c>
      <c r="J60">
        <f>IF((VLOOKUP(A60,Search!A:H,1))=A60,1,2)</f>
        <v>1</v>
      </c>
      <c r="K60" s="9">
        <f>VLOOKUP(LEFT(A60,6),Search!A:H,2,FALSE)</f>
        <v>5.1499999999999997E-2</v>
      </c>
      <c r="L60" s="10">
        <f>VLOOKUP(LEFT(A60,6),Search!A:H,3,FALSE)</f>
        <v>4.6062992125984303E-2</v>
      </c>
      <c r="M60" s="11">
        <f>VLOOKUP(LEFT(A60,6),Search!A:H,4,FALSE)</f>
        <v>2.7185039370078799E-3</v>
      </c>
      <c r="N60" s="25">
        <f>VLOOKUP(LEFT(A60,6),Search!A:H,5,FALSE)</f>
        <v>1.3081</v>
      </c>
      <c r="O60" s="23">
        <f>VLOOKUP(LEFT(A60,6),Search!A:H,6,FALSE)</f>
        <v>1.17</v>
      </c>
      <c r="P60" s="20">
        <f>VLOOKUP(LEFT(A60,6),Search!A:H,7,FALSE)</f>
        <v>6.9050000000000097E-2</v>
      </c>
      <c r="Q60" s="12" t="str">
        <f>VLOOKUP(LEFT(A60,6),Search!A:H,8,FALSE)</f>
        <v>Pt10Ir</v>
      </c>
    </row>
    <row r="61" spans="1:17" x14ac:dyDescent="0.2">
      <c r="A61" s="14" t="s">
        <v>142</v>
      </c>
      <c r="B61" s="14" t="s">
        <v>560</v>
      </c>
      <c r="C61" s="14" t="s">
        <v>417</v>
      </c>
      <c r="D61" s="14" t="s">
        <v>691</v>
      </c>
      <c r="E61" s="14">
        <v>0.15</v>
      </c>
      <c r="F61" s="14" t="s">
        <v>625</v>
      </c>
      <c r="G61" s="1">
        <v>1</v>
      </c>
      <c r="H61" s="14" t="s">
        <v>626</v>
      </c>
      <c r="I61" s="14" t="s">
        <v>1</v>
      </c>
      <c r="J61">
        <f>IF((VLOOKUP(A61,Search!A:H,1))=A61,1,2)</f>
        <v>1</v>
      </c>
      <c r="K61" s="9">
        <f>VLOOKUP(LEFT(A61,6),Search!A:H,2,FALSE)</f>
        <v>0.109</v>
      </c>
      <c r="L61" s="10">
        <f>VLOOKUP(LEFT(A61,6),Search!A:H,3,FALSE)</f>
        <v>9.7000000000000003E-2</v>
      </c>
      <c r="M61" s="11">
        <f>VLOOKUP(LEFT(A61,6),Search!A:H,4,FALSE)</f>
        <v>6.0000000000000001E-3</v>
      </c>
      <c r="N61" s="25">
        <f>VLOOKUP(LEFT(A61,6),Search!A:H,5,FALSE)</f>
        <v>2.7686000000000002</v>
      </c>
      <c r="O61" s="23">
        <f>VLOOKUP(LEFT(A61,6),Search!A:H,6,FALSE)</f>
        <v>2.4638</v>
      </c>
      <c r="P61" s="20">
        <f>VLOOKUP(LEFT(A61,6),Search!A:H,7,FALSE)</f>
        <v>0.15240000000000001</v>
      </c>
      <c r="Q61" s="12" t="str">
        <f>VLOOKUP(LEFT(A61,6),Search!A:H,8,FALSE)</f>
        <v>Pt10Ir</v>
      </c>
    </row>
    <row r="62" spans="1:17" x14ac:dyDescent="0.2">
      <c r="A62" s="14" t="s">
        <v>143</v>
      </c>
      <c r="B62" s="14" t="s">
        <v>561</v>
      </c>
      <c r="C62" s="14" t="s">
        <v>417</v>
      </c>
      <c r="D62" s="14" t="s">
        <v>692</v>
      </c>
      <c r="E62" s="14">
        <v>1.41</v>
      </c>
      <c r="F62" s="14" t="s">
        <v>625</v>
      </c>
      <c r="G62" s="1">
        <v>1</v>
      </c>
      <c r="H62" s="14" t="s">
        <v>626</v>
      </c>
      <c r="I62" s="14" t="s">
        <v>1</v>
      </c>
      <c r="J62">
        <f>IF((VLOOKUP(A62,Search!A:H,1))=A62,1,2)</f>
        <v>1</v>
      </c>
      <c r="K62" s="9">
        <f>VLOOKUP(LEFT(A62,6),Search!A:H,2,FALSE)</f>
        <v>5.3999999999999999E-2</v>
      </c>
      <c r="L62" s="10">
        <f>VLOOKUP(LEFT(A62,6),Search!A:H,3,FALSE)</f>
        <v>5.1999999999999998E-2</v>
      </c>
      <c r="M62" s="11">
        <f>VLOOKUP(LEFT(A62,6),Search!A:H,4,FALSE)</f>
        <v>1E-3</v>
      </c>
      <c r="N62" s="25">
        <f>VLOOKUP(LEFT(A62,6),Search!A:H,5,FALSE)</f>
        <v>1.3715999999999999</v>
      </c>
      <c r="O62" s="23">
        <f>VLOOKUP(LEFT(A62,6),Search!A:H,6,FALSE)</f>
        <v>1.3208</v>
      </c>
      <c r="P62" s="20">
        <f>VLOOKUP(LEFT(A62,6),Search!A:H,7,FALSE)</f>
        <v>2.5399999999999999E-2</v>
      </c>
      <c r="Q62" s="12" t="str">
        <f>VLOOKUP(LEFT(A62,6),Search!A:H,8,FALSE)</f>
        <v>Pt10Ir</v>
      </c>
    </row>
    <row r="63" spans="1:17" x14ac:dyDescent="0.2">
      <c r="A63" s="14" t="s">
        <v>144</v>
      </c>
      <c r="B63" s="14" t="s">
        <v>562</v>
      </c>
      <c r="C63" s="14" t="s">
        <v>417</v>
      </c>
      <c r="D63" s="14" t="s">
        <v>693</v>
      </c>
      <c r="E63" s="14">
        <v>4.8</v>
      </c>
      <c r="F63" s="14" t="s">
        <v>625</v>
      </c>
      <c r="G63" s="1">
        <v>5.9</v>
      </c>
      <c r="H63" s="14" t="s">
        <v>626</v>
      </c>
      <c r="I63" s="14" t="s">
        <v>1</v>
      </c>
      <c r="J63">
        <f>IF((VLOOKUP(A63,Search!A:H,1))=A63,1,2)</f>
        <v>1</v>
      </c>
      <c r="K63" s="9">
        <f>VLOOKUP(LEFT(A63,6),Search!A:H,2,FALSE)</f>
        <v>4.8000000000000001E-2</v>
      </c>
      <c r="L63" s="10">
        <f>VLOOKUP(LEFT(A63,6),Search!A:H,3,FALSE)</f>
        <v>4.3999999999999997E-2</v>
      </c>
      <c r="M63" s="11">
        <f>VLOOKUP(LEFT(A63,6),Search!A:H,4,FALSE)</f>
        <v>2E-3</v>
      </c>
      <c r="N63" s="25">
        <f>VLOOKUP(LEFT(A63,6),Search!A:H,5,FALSE)</f>
        <v>1.2192000000000001</v>
      </c>
      <c r="O63" s="23">
        <f>VLOOKUP(LEFT(A63,6),Search!A:H,6,FALSE)</f>
        <v>1.1175999999999999</v>
      </c>
      <c r="P63" s="20">
        <f>VLOOKUP(LEFT(A63,6),Search!A:H,7,FALSE)</f>
        <v>5.0799999999999998E-2</v>
      </c>
      <c r="Q63" s="12" t="str">
        <f>VLOOKUP(LEFT(A63,6),Search!A:H,8,FALSE)</f>
        <v>Pt10Ir</v>
      </c>
    </row>
    <row r="64" spans="1:17" x14ac:dyDescent="0.2">
      <c r="A64" s="14" t="s">
        <v>219</v>
      </c>
      <c r="B64" s="14" t="s">
        <v>563</v>
      </c>
      <c r="C64" s="14" t="s">
        <v>417</v>
      </c>
      <c r="D64" s="14" t="s">
        <v>694</v>
      </c>
      <c r="E64" s="14">
        <v>0.27</v>
      </c>
      <c r="F64" s="14" t="s">
        <v>625</v>
      </c>
      <c r="G64" s="1">
        <v>1</v>
      </c>
      <c r="H64" s="14" t="s">
        <v>626</v>
      </c>
      <c r="I64" s="14" t="s">
        <v>1</v>
      </c>
      <c r="J64">
        <f>IF((VLOOKUP(A64,Search!A:H,1))=A64,1,2)</f>
        <v>1</v>
      </c>
      <c r="K64" s="9">
        <f>VLOOKUP(LEFT(A64,6),Search!A:H,2,FALSE)</f>
        <v>0.14299999999999999</v>
      </c>
      <c r="L64" s="10">
        <f>VLOOKUP(LEFT(A64,6),Search!A:H,3,FALSE)</f>
        <v>0.13900000000000001</v>
      </c>
      <c r="M64" s="11">
        <f>VLOOKUP(LEFT(A64,6),Search!A:H,4,FALSE)</f>
        <v>2E-3</v>
      </c>
      <c r="N64" s="25">
        <f>VLOOKUP(LEFT(A64,6),Search!A:H,5,FALSE)</f>
        <v>3.6322000000000001</v>
      </c>
      <c r="O64" s="23">
        <f>VLOOKUP(LEFT(A64,6),Search!A:H,6,FALSE)</f>
        <v>3.5306000000000002</v>
      </c>
      <c r="P64" s="20">
        <f>VLOOKUP(LEFT(A64,6),Search!A:H,7,FALSE)</f>
        <v>5.0799999999999998E-2</v>
      </c>
      <c r="Q64" s="12" t="str">
        <f>VLOOKUP(LEFT(A64,6),Search!A:H,8,FALSE)</f>
        <v>Pt10Ir</v>
      </c>
    </row>
    <row r="65" spans="1:17" x14ac:dyDescent="0.2">
      <c r="A65" s="14" t="s">
        <v>220</v>
      </c>
      <c r="B65" s="14" t="s">
        <v>564</v>
      </c>
      <c r="C65" s="14" t="s">
        <v>417</v>
      </c>
      <c r="D65" s="14" t="s">
        <v>695</v>
      </c>
      <c r="E65" s="14">
        <v>0.18</v>
      </c>
      <c r="F65" s="14" t="s">
        <v>625</v>
      </c>
      <c r="G65" s="1">
        <v>1</v>
      </c>
      <c r="H65" s="14" t="s">
        <v>626</v>
      </c>
      <c r="I65" s="14" t="s">
        <v>1</v>
      </c>
      <c r="J65">
        <f>IF((VLOOKUP(A65,Search!A:H,1))=A65,1,2)</f>
        <v>1</v>
      </c>
      <c r="K65" s="9">
        <f>VLOOKUP(LEFT(A65,6),Search!A:H,2,FALSE)</f>
        <v>7.4803149606299205E-2</v>
      </c>
      <c r="L65" s="10">
        <f>VLOOKUP(LEFT(A65,6),Search!A:H,3,FALSE)</f>
        <v>6.2992125984251995E-2</v>
      </c>
      <c r="M65" s="11">
        <f>VLOOKUP(LEFT(A65,6),Search!A:H,4,FALSE)</f>
        <v>5.9055118110236202E-3</v>
      </c>
      <c r="N65" s="25">
        <f>VLOOKUP(LEFT(A65,6),Search!A:H,5,FALSE)</f>
        <v>1.9</v>
      </c>
      <c r="O65" s="23">
        <f>VLOOKUP(LEFT(A65,6),Search!A:H,6,FALSE)</f>
        <v>1.6</v>
      </c>
      <c r="P65" s="20">
        <f>VLOOKUP(LEFT(A65,6),Search!A:H,7,FALSE)</f>
        <v>0.15</v>
      </c>
      <c r="Q65" s="12" t="str">
        <f>VLOOKUP(LEFT(A65,6),Search!A:H,8,FALSE)</f>
        <v>Pt10Ir</v>
      </c>
    </row>
    <row r="66" spans="1:17" x14ac:dyDescent="0.2">
      <c r="A66" s="14" t="s">
        <v>221</v>
      </c>
      <c r="B66" s="14" t="s">
        <v>565</v>
      </c>
      <c r="C66" s="14" t="s">
        <v>417</v>
      </c>
      <c r="D66" s="14" t="s">
        <v>696</v>
      </c>
      <c r="E66" s="14">
        <v>2.7</v>
      </c>
      <c r="F66" s="14" t="s">
        <v>625</v>
      </c>
      <c r="G66" s="1">
        <v>1</v>
      </c>
      <c r="H66" s="14" t="s">
        <v>626</v>
      </c>
      <c r="I66" s="14" t="s">
        <v>1</v>
      </c>
      <c r="J66">
        <f>IF((VLOOKUP(A66,Search!A:H,1))=A66,1,2)</f>
        <v>1</v>
      </c>
      <c r="K66" s="9">
        <f>VLOOKUP(LEFT(A66,6),Search!A:H,2,FALSE)</f>
        <v>2.5000000000000001E-2</v>
      </c>
      <c r="L66" s="10">
        <f>VLOOKUP(LEFT(A66,6),Search!A:H,3,FALSE)</f>
        <v>2.265E-2</v>
      </c>
      <c r="M66" s="11">
        <f>VLOOKUP(LEFT(A66,6),Search!A:H,4,FALSE)</f>
        <v>1.175E-3</v>
      </c>
      <c r="N66" s="25">
        <f>VLOOKUP(LEFT(A66,6),Search!A:H,5,FALSE)</f>
        <v>0.63500000000000001</v>
      </c>
      <c r="O66" s="23">
        <f>VLOOKUP(LEFT(A66,6),Search!A:H,6,FALSE)</f>
        <v>0.57530999999999999</v>
      </c>
      <c r="P66" s="20">
        <f>VLOOKUP(LEFT(A66,6),Search!A:H,7,FALSE)</f>
        <v>2.9845E-2</v>
      </c>
      <c r="Q66" s="12" t="str">
        <f>VLOOKUP(LEFT(A66,6),Search!A:H,8,FALSE)</f>
        <v>Pt10Ir</v>
      </c>
    </row>
    <row r="67" spans="1:17" x14ac:dyDescent="0.2">
      <c r="A67" s="14" t="s">
        <v>278</v>
      </c>
      <c r="B67" s="14" t="s">
        <v>566</v>
      </c>
      <c r="C67" s="14" t="s">
        <v>417</v>
      </c>
      <c r="D67" s="14" t="s">
        <v>697</v>
      </c>
      <c r="E67" s="14">
        <v>4.99</v>
      </c>
      <c r="F67" s="14" t="s">
        <v>625</v>
      </c>
      <c r="G67" s="1">
        <v>12.4</v>
      </c>
      <c r="H67" s="14" t="s">
        <v>626</v>
      </c>
      <c r="I67" s="14" t="s">
        <v>1</v>
      </c>
      <c r="J67">
        <f>IF((VLOOKUP(A67,Search!A:H,1))=A67,1,2)</f>
        <v>1</v>
      </c>
      <c r="K67" s="9">
        <f>VLOOKUP(LEFT(A67,6),Search!A:H,2,FALSE)</f>
        <v>0.1007</v>
      </c>
      <c r="L67" s="10">
        <f>VLOOKUP(LEFT(A67,6),Search!A:H,3,FALSE)</f>
        <v>9.69E-2</v>
      </c>
      <c r="M67" s="11">
        <f>VLOOKUP(LEFT(A67,6),Search!A:H,4,FALSE)</f>
        <v>1.8999999999999989E-3</v>
      </c>
      <c r="N67" s="25">
        <f>VLOOKUP(LEFT(A67,6),Search!A:H,5,FALSE)</f>
        <v>2.5577800000000002</v>
      </c>
      <c r="O67" s="23">
        <f>VLOOKUP(LEFT(A67,6),Search!A:H,6,FALSE)</f>
        <v>2.4612599999999998</v>
      </c>
      <c r="P67" s="20">
        <f>VLOOKUP(LEFT(A67,6),Search!A:H,7,FALSE)</f>
        <v>4.825999999999997E-2</v>
      </c>
      <c r="Q67" s="12" t="str">
        <f>VLOOKUP(LEFT(A67,6),Search!A:H,8,FALSE)</f>
        <v>Pt10Ir</v>
      </c>
    </row>
    <row r="68" spans="1:17" x14ac:dyDescent="0.2">
      <c r="A68" s="14" t="s">
        <v>222</v>
      </c>
      <c r="B68" s="14" t="s">
        <v>567</v>
      </c>
      <c r="C68" s="14" t="s">
        <v>417</v>
      </c>
      <c r="D68" s="14" t="s">
        <v>698</v>
      </c>
      <c r="E68" s="14">
        <v>0.19</v>
      </c>
      <c r="F68" s="14" t="s">
        <v>625</v>
      </c>
      <c r="G68" s="1">
        <v>1</v>
      </c>
      <c r="H68" s="14" t="s">
        <v>626</v>
      </c>
      <c r="I68" s="14" t="s">
        <v>1</v>
      </c>
      <c r="J68">
        <f>IF((VLOOKUP(A68,Search!A:H,1))=A68,1,2)</f>
        <v>1</v>
      </c>
      <c r="K68" s="9">
        <f>VLOOKUP(LEFT(A68,6),Search!A:H,2,FALSE)</f>
        <v>0.20399999999999999</v>
      </c>
      <c r="L68" s="10">
        <f>VLOOKUP(LEFT(A68,6),Search!A:H,3,FALSE)</f>
        <v>0.2</v>
      </c>
      <c r="M68" s="11">
        <f>VLOOKUP(LEFT(A68,6),Search!A:H,4,FALSE)</f>
        <v>2E-3</v>
      </c>
      <c r="N68" s="25">
        <f>VLOOKUP(LEFT(A68,6),Search!A:H,5,FALSE)</f>
        <v>5.1816000000000004</v>
      </c>
      <c r="O68" s="23">
        <f>VLOOKUP(LEFT(A68,6),Search!A:H,6,FALSE)</f>
        <v>5.08</v>
      </c>
      <c r="P68" s="20">
        <f>VLOOKUP(LEFT(A68,6),Search!A:H,7,FALSE)</f>
        <v>5.0799999999999998E-2</v>
      </c>
      <c r="Q68" s="12" t="str">
        <f>VLOOKUP(LEFT(A68,6),Search!A:H,8,FALSE)</f>
        <v>Pt10Ir</v>
      </c>
    </row>
    <row r="69" spans="1:17" x14ac:dyDescent="0.2">
      <c r="A69" s="14" t="s">
        <v>145</v>
      </c>
      <c r="B69" s="14" t="s">
        <v>568</v>
      </c>
      <c r="C69" s="14" t="s">
        <v>417</v>
      </c>
      <c r="D69" s="14" t="s">
        <v>699</v>
      </c>
      <c r="E69" s="14">
        <v>5.59</v>
      </c>
      <c r="F69" s="14" t="s">
        <v>625</v>
      </c>
      <c r="G69" s="1">
        <v>2.2000000000000002</v>
      </c>
      <c r="H69" s="14" t="s">
        <v>626</v>
      </c>
      <c r="I69" s="14" t="s">
        <v>1</v>
      </c>
      <c r="J69">
        <f>IF((VLOOKUP(A69,Search!A:H,1))=A69,1,2)</f>
        <v>1</v>
      </c>
      <c r="K69" s="9">
        <f>VLOOKUP(LEFT(A69,6),Search!A:H,2,FALSE)</f>
        <v>2.5000000000000001E-2</v>
      </c>
      <c r="L69" s="10">
        <f>VLOOKUP(LEFT(A69,6),Search!A:H,3,FALSE)</f>
        <v>2.2499999999999999E-2</v>
      </c>
      <c r="M69" s="11">
        <f>VLOOKUP(LEFT(A69,6),Search!A:H,4,FALSE)</f>
        <v>1.25E-3</v>
      </c>
      <c r="N69" s="25">
        <f>VLOOKUP(LEFT(A69,6),Search!A:H,5,FALSE)</f>
        <v>0.63500000000000001</v>
      </c>
      <c r="O69" s="23">
        <f>VLOOKUP(LEFT(A69,6),Search!A:H,6,FALSE)</f>
        <v>0.57150000000000001</v>
      </c>
      <c r="P69" s="20">
        <f>VLOOKUP(LEFT(A69,6),Search!A:H,7,FALSE)</f>
        <v>3.175E-2</v>
      </c>
      <c r="Q69" s="12" t="str">
        <f>VLOOKUP(LEFT(A69,6),Search!A:H,8,FALSE)</f>
        <v>Pt10Ir</v>
      </c>
    </row>
    <row r="70" spans="1:17" x14ac:dyDescent="0.2">
      <c r="A70" s="14" t="s">
        <v>146</v>
      </c>
      <c r="B70" s="14" t="s">
        <v>569</v>
      </c>
      <c r="C70" s="14" t="s">
        <v>417</v>
      </c>
      <c r="D70" s="14" t="s">
        <v>700</v>
      </c>
      <c r="E70" s="14">
        <v>4</v>
      </c>
      <c r="F70" s="14" t="s">
        <v>625</v>
      </c>
      <c r="G70" s="1">
        <v>2.4</v>
      </c>
      <c r="H70" s="14" t="s">
        <v>626</v>
      </c>
      <c r="I70" s="14" t="s">
        <v>1</v>
      </c>
      <c r="J70">
        <f>IF((VLOOKUP(A70,Search!A:H,1))=A70,1,2)</f>
        <v>1</v>
      </c>
      <c r="K70" s="9">
        <f>VLOOKUP(LEFT(A70,6),Search!A:H,2,FALSE)</f>
        <v>3.15E-2</v>
      </c>
      <c r="L70" s="10">
        <f>VLOOKUP(LEFT(A70,6),Search!A:H,3,FALSE)</f>
        <v>2.8500000000000001E-2</v>
      </c>
      <c r="M70" s="11">
        <f>VLOOKUP(LEFT(A70,6),Search!A:H,4,FALSE)</f>
        <v>1.5E-3</v>
      </c>
      <c r="N70" s="25">
        <f>VLOOKUP(LEFT(A70,6),Search!A:H,5,FALSE)</f>
        <v>0.80010000000000003</v>
      </c>
      <c r="O70" s="23">
        <f>VLOOKUP(LEFT(A70,6),Search!A:H,6,FALSE)</f>
        <v>0.72389999999999999</v>
      </c>
      <c r="P70" s="20">
        <f>VLOOKUP(LEFT(A70,6),Search!A:H,7,FALSE)</f>
        <v>3.8100000000000002E-2</v>
      </c>
      <c r="Q70" s="12" t="str">
        <f>VLOOKUP(LEFT(A70,6),Search!A:H,8,FALSE)</f>
        <v>Pt10Ir</v>
      </c>
    </row>
    <row r="71" spans="1:17" x14ac:dyDescent="0.2">
      <c r="A71" s="14" t="s">
        <v>148</v>
      </c>
      <c r="B71" s="14" t="s">
        <v>570</v>
      </c>
      <c r="C71" s="14" t="s">
        <v>417</v>
      </c>
      <c r="D71" s="14" t="s">
        <v>701</v>
      </c>
      <c r="E71" s="14">
        <v>9.49</v>
      </c>
      <c r="F71" s="14" t="s">
        <v>625</v>
      </c>
      <c r="G71" s="1">
        <v>24.2</v>
      </c>
      <c r="H71" s="14" t="s">
        <v>626</v>
      </c>
      <c r="I71" s="14" t="s">
        <v>1</v>
      </c>
      <c r="J71">
        <f>IF((VLOOKUP(A71,Search!A:H,1))=A71,1,2)</f>
        <v>1</v>
      </c>
      <c r="K71" s="9">
        <f>VLOOKUP(LEFT(A71,6),Search!A:H,2,FALSE)</f>
        <v>7.9000000000000001E-2</v>
      </c>
      <c r="L71" s="10">
        <f>VLOOKUP(LEFT(A71,6),Search!A:H,3,FALSE)</f>
        <v>7.3999999999999996E-2</v>
      </c>
      <c r="M71" s="11">
        <f>VLOOKUP(LEFT(A71,6),Search!A:H,4,FALSE)</f>
        <v>2.5000000000000001E-3</v>
      </c>
      <c r="N71" s="25">
        <f>VLOOKUP(LEFT(A71,6),Search!A:H,5,FALSE)</f>
        <v>2.0066000000000002</v>
      </c>
      <c r="O71" s="23">
        <f>VLOOKUP(LEFT(A71,6),Search!A:H,6,FALSE)</f>
        <v>1.8795999999999999</v>
      </c>
      <c r="P71" s="20">
        <f>VLOOKUP(LEFT(A71,6),Search!A:H,7,FALSE)</f>
        <v>6.3500000000000098E-2</v>
      </c>
      <c r="Q71" s="12" t="str">
        <f>VLOOKUP(LEFT(A71,6),Search!A:H,8,FALSE)</f>
        <v>Pt10Ir</v>
      </c>
    </row>
    <row r="72" spans="1:17" x14ac:dyDescent="0.2">
      <c r="A72" s="14" t="s">
        <v>188</v>
      </c>
      <c r="B72" s="14" t="s">
        <v>571</v>
      </c>
      <c r="C72" s="14" t="s">
        <v>417</v>
      </c>
      <c r="D72" s="14" t="s">
        <v>702</v>
      </c>
      <c r="E72" s="14">
        <v>0.42</v>
      </c>
      <c r="F72" s="14" t="s">
        <v>625</v>
      </c>
      <c r="G72" s="1">
        <v>1</v>
      </c>
      <c r="H72" s="14" t="s">
        <v>626</v>
      </c>
      <c r="I72" s="14" t="s">
        <v>1</v>
      </c>
      <c r="J72">
        <f>IF((VLOOKUP(A72,Search!A:H,1))=A72,1,2)</f>
        <v>1</v>
      </c>
      <c r="K72" s="9">
        <f>VLOOKUP(LEFT(A72,6),Search!A:H,2,FALSE)</f>
        <v>6.9015748031496099E-2</v>
      </c>
      <c r="L72" s="10">
        <f>VLOOKUP(LEFT(A72,6),Search!A:H,3,FALSE)</f>
        <v>6.3976377952755903E-2</v>
      </c>
      <c r="M72" s="11">
        <f>VLOOKUP(LEFT(A72,6),Search!A:H,4,FALSE)</f>
        <v>2.5196850393700799E-3</v>
      </c>
      <c r="N72" s="25">
        <f>VLOOKUP(LEFT(A72,6),Search!A:H,5,FALSE)</f>
        <v>1.7529999999999999</v>
      </c>
      <c r="O72" s="23">
        <f>VLOOKUP(LEFT(A72,6),Search!A:H,6,FALSE)</f>
        <v>1.625</v>
      </c>
      <c r="P72" s="20">
        <f>VLOOKUP(LEFT(A72,6),Search!A:H,7,FALSE)</f>
        <v>6.4000000000000001E-2</v>
      </c>
      <c r="Q72" s="12" t="str">
        <f>VLOOKUP(LEFT(A72,6),Search!A:H,8,FALSE)</f>
        <v>Pt10Ir</v>
      </c>
    </row>
    <row r="73" spans="1:17" x14ac:dyDescent="0.2">
      <c r="A73" s="14" t="s">
        <v>189</v>
      </c>
      <c r="B73" s="14" t="s">
        <v>572</v>
      </c>
      <c r="C73" s="14" t="s">
        <v>417</v>
      </c>
      <c r="D73" s="14" t="s">
        <v>703</v>
      </c>
      <c r="E73" s="14">
        <v>4.33</v>
      </c>
      <c r="F73" s="14" t="s">
        <v>625</v>
      </c>
      <c r="G73" s="1">
        <v>12.3</v>
      </c>
      <c r="H73" s="14" t="s">
        <v>626</v>
      </c>
      <c r="I73" s="14" t="s">
        <v>1</v>
      </c>
      <c r="J73">
        <f>IF((VLOOKUP(A73,Search!A:H,1))=A73,1,2)</f>
        <v>1</v>
      </c>
      <c r="K73" s="9">
        <f>VLOOKUP(LEFT(A73,6),Search!A:H,2,FALSE)</f>
        <v>8.2007874015747995E-2</v>
      </c>
      <c r="L73" s="10">
        <f>VLOOKUP(LEFT(A73,6),Search!A:H,3,FALSE)</f>
        <v>7.6968503937007895E-2</v>
      </c>
      <c r="M73" s="11">
        <f>VLOOKUP(LEFT(A73,6),Search!A:H,4,FALSE)</f>
        <v>2.5196850393700799E-3</v>
      </c>
      <c r="N73" s="25">
        <f>VLOOKUP(LEFT(A73,6),Search!A:H,5,FALSE)</f>
        <v>2.0830000000000002</v>
      </c>
      <c r="O73" s="23">
        <f>VLOOKUP(LEFT(A73,6),Search!A:H,6,FALSE)</f>
        <v>1.9550000000000001</v>
      </c>
      <c r="P73" s="20">
        <f>VLOOKUP(LEFT(A73,6),Search!A:H,7,FALSE)</f>
        <v>6.4000000000000001E-2</v>
      </c>
      <c r="Q73" s="12" t="str">
        <f>VLOOKUP(LEFT(A73,6),Search!A:H,8,FALSE)</f>
        <v>Pt10Ir</v>
      </c>
    </row>
    <row r="74" spans="1:17" x14ac:dyDescent="0.2">
      <c r="A74" s="14" t="s">
        <v>190</v>
      </c>
      <c r="B74" s="14" t="s">
        <v>573</v>
      </c>
      <c r="C74" s="14" t="s">
        <v>417</v>
      </c>
      <c r="D74" s="14" t="s">
        <v>704</v>
      </c>
      <c r="E74" s="14">
        <v>0.37</v>
      </c>
      <c r="F74" s="14" t="s">
        <v>625</v>
      </c>
      <c r="G74" s="1">
        <v>1</v>
      </c>
      <c r="H74" s="14" t="s">
        <v>626</v>
      </c>
      <c r="I74" s="14" t="s">
        <v>1</v>
      </c>
      <c r="J74">
        <f>IF((VLOOKUP(A74,Search!A:H,1))=A74,1,2)</f>
        <v>1</v>
      </c>
      <c r="K74" s="9">
        <f>VLOOKUP(LEFT(A74,6),Search!A:H,2,FALSE)</f>
        <v>0.104</v>
      </c>
      <c r="L74" s="10">
        <f>VLOOKUP(LEFT(A74,6),Search!A:H,3,FALSE)</f>
        <v>0.1</v>
      </c>
      <c r="M74" s="11">
        <f>VLOOKUP(LEFT(A74,6),Search!A:H,4,FALSE)</f>
        <v>2E-3</v>
      </c>
      <c r="N74" s="25">
        <f>VLOOKUP(LEFT(A74,6),Search!A:H,5,FALSE)</f>
        <v>2.6415999999999999</v>
      </c>
      <c r="O74" s="23">
        <f>VLOOKUP(LEFT(A74,6),Search!A:H,6,FALSE)</f>
        <v>2.54</v>
      </c>
      <c r="P74" s="20">
        <f>VLOOKUP(LEFT(A74,6),Search!A:H,7,FALSE)</f>
        <v>5.0799999999999998E-2</v>
      </c>
      <c r="Q74" s="12" t="str">
        <f>VLOOKUP(LEFT(A74,6),Search!A:H,8,FALSE)</f>
        <v>Pt10Ir</v>
      </c>
    </row>
    <row r="75" spans="1:17" x14ac:dyDescent="0.2">
      <c r="A75" s="14" t="s">
        <v>223</v>
      </c>
      <c r="B75" s="14" t="s">
        <v>574</v>
      </c>
      <c r="C75" s="14" t="s">
        <v>417</v>
      </c>
      <c r="D75" s="14" t="s">
        <v>705</v>
      </c>
      <c r="E75" s="14">
        <v>5.89</v>
      </c>
      <c r="F75" s="14" t="s">
        <v>625</v>
      </c>
      <c r="G75" s="1">
        <v>9.8000000000000007</v>
      </c>
      <c r="H75" s="14" t="s">
        <v>626</v>
      </c>
      <c r="I75" s="14" t="s">
        <v>1</v>
      </c>
      <c r="J75">
        <f>IF((VLOOKUP(A75,Search!A:H,1))=A75,1,2)</f>
        <v>1</v>
      </c>
      <c r="K75" s="9">
        <f>VLOOKUP(LEFT(A75,6),Search!A:H,2,FALSE)</f>
        <v>0.126</v>
      </c>
      <c r="L75" s="10">
        <f>VLOOKUP(LEFT(A75,6),Search!A:H,3,FALSE)</f>
        <v>0.124</v>
      </c>
      <c r="M75" s="11">
        <f>VLOOKUP(LEFT(A75,6),Search!A:H,4,FALSE)</f>
        <v>1E-3</v>
      </c>
      <c r="N75" s="25">
        <f>VLOOKUP(LEFT(A75,6),Search!A:H,5,FALSE)</f>
        <v>3.2004000000000001</v>
      </c>
      <c r="O75" s="23">
        <f>VLOOKUP(LEFT(A75,6),Search!A:H,6,FALSE)</f>
        <v>3.1496</v>
      </c>
      <c r="P75" s="20">
        <f>VLOOKUP(LEFT(A75,6),Search!A:H,7,FALSE)</f>
        <v>2.5399999999999999E-2</v>
      </c>
      <c r="Q75" s="12" t="str">
        <f>VLOOKUP(LEFT(A75,6),Search!A:H,8,FALSE)</f>
        <v>Pt10Ir</v>
      </c>
    </row>
    <row r="76" spans="1:17" x14ac:dyDescent="0.2">
      <c r="A76" s="14" t="s">
        <v>149</v>
      </c>
      <c r="B76" s="14" t="s">
        <v>575</v>
      </c>
      <c r="C76" s="14" t="s">
        <v>417</v>
      </c>
      <c r="D76" s="14" t="s">
        <v>706</v>
      </c>
      <c r="E76" s="14">
        <v>0.15</v>
      </c>
      <c r="F76" s="14" t="s">
        <v>625</v>
      </c>
      <c r="G76" s="1">
        <v>1</v>
      </c>
      <c r="H76" s="14" t="s">
        <v>626</v>
      </c>
      <c r="I76" s="14" t="s">
        <v>1</v>
      </c>
      <c r="J76">
        <f>IF((VLOOKUP(A76,Search!A:H,1))=A76,1,2)</f>
        <v>1</v>
      </c>
      <c r="K76" s="9">
        <f>VLOOKUP(LEFT(A76,6),Search!A:H,2,FALSE)</f>
        <v>9.0551181102362197E-2</v>
      </c>
      <c r="L76" s="10">
        <f>VLOOKUP(LEFT(A76,6),Search!A:H,3,FALSE)</f>
        <v>7.8740157480315001E-2</v>
      </c>
      <c r="M76" s="11">
        <f>VLOOKUP(LEFT(A76,6),Search!A:H,4,FALSE)</f>
        <v>5.9055118110236202E-3</v>
      </c>
      <c r="N76" s="25">
        <f>VLOOKUP(LEFT(A76,6),Search!A:H,5,FALSE)</f>
        <v>2.2999999999999998</v>
      </c>
      <c r="O76" s="23">
        <f>VLOOKUP(LEFT(A76,6),Search!A:H,6,FALSE)</f>
        <v>2</v>
      </c>
      <c r="P76" s="20">
        <f>VLOOKUP(LEFT(A76,6),Search!A:H,7,FALSE)</f>
        <v>0.15</v>
      </c>
      <c r="Q76" s="12" t="str">
        <f>VLOOKUP(LEFT(A76,6),Search!A:H,8,FALSE)</f>
        <v>Pt10Ir</v>
      </c>
    </row>
    <row r="77" spans="1:17" x14ac:dyDescent="0.2">
      <c r="A77" s="14" t="s">
        <v>151</v>
      </c>
      <c r="B77" s="14" t="s">
        <v>576</v>
      </c>
      <c r="C77" s="14" t="s">
        <v>417</v>
      </c>
      <c r="D77" s="14" t="s">
        <v>707</v>
      </c>
      <c r="E77" s="14">
        <v>3.69</v>
      </c>
      <c r="F77" s="14" t="s">
        <v>625</v>
      </c>
      <c r="G77" s="1">
        <v>11.8</v>
      </c>
      <c r="H77" s="14" t="s">
        <v>626</v>
      </c>
      <c r="I77" s="14" t="s">
        <v>18</v>
      </c>
      <c r="J77">
        <f>IF((VLOOKUP(A77,Search!A:H,1))=A77,1,2)</f>
        <v>1</v>
      </c>
      <c r="K77" s="9">
        <f>VLOOKUP(LEFT(A77,6),Search!A:H,2,FALSE)</f>
        <v>9.8500000000000004E-2</v>
      </c>
      <c r="L77" s="10">
        <f>VLOOKUP(LEFT(A77,6),Search!A:H,3,FALSE)</f>
        <v>9.35E-2</v>
      </c>
      <c r="M77" s="11">
        <f>VLOOKUP(LEFT(A77,6),Search!A:H,4,FALSE)</f>
        <v>2.5000000000000001E-3</v>
      </c>
      <c r="N77" s="25">
        <f>VLOOKUP(LEFT(A77,6),Search!A:H,5,FALSE)</f>
        <v>2.5019</v>
      </c>
      <c r="O77" s="23">
        <f>VLOOKUP(LEFT(A77,6),Search!A:H,6,FALSE)</f>
        <v>2.3748999999999998</v>
      </c>
      <c r="P77" s="20">
        <f>VLOOKUP(LEFT(A77,6),Search!A:H,7,FALSE)</f>
        <v>6.3500000000000098E-2</v>
      </c>
      <c r="Q77" s="12" t="str">
        <f>VLOOKUP(LEFT(A77,6),Search!A:H,8,FALSE)</f>
        <v>Pt10Ir</v>
      </c>
    </row>
    <row r="78" spans="1:17" x14ac:dyDescent="0.2">
      <c r="A78" s="14" t="s">
        <v>152</v>
      </c>
      <c r="B78" s="14" t="s">
        <v>577</v>
      </c>
      <c r="C78" s="14" t="s">
        <v>417</v>
      </c>
      <c r="D78" s="14" t="s">
        <v>708</v>
      </c>
      <c r="E78" s="14">
        <v>5.28</v>
      </c>
      <c r="F78" s="14" t="s">
        <v>625</v>
      </c>
      <c r="G78" s="1">
        <v>17.7</v>
      </c>
      <c r="H78" s="14" t="s">
        <v>626</v>
      </c>
      <c r="I78" s="14" t="s">
        <v>1</v>
      </c>
      <c r="J78">
        <f>IF((VLOOKUP(A78,Search!A:H,1))=A78,1,2)</f>
        <v>1</v>
      </c>
      <c r="K78" s="9">
        <f>VLOOKUP(LEFT(A78,6),Search!A:H,2,FALSE)</f>
        <v>0.10299999999999999</v>
      </c>
      <c r="L78" s="10">
        <f>VLOOKUP(LEFT(A78,6),Search!A:H,3,FALSE)</f>
        <v>9.8000000000000004E-2</v>
      </c>
      <c r="M78" s="11">
        <f>VLOOKUP(LEFT(A78,6),Search!A:H,4,FALSE)</f>
        <v>2.5000000000000001E-3</v>
      </c>
      <c r="N78" s="25">
        <f>VLOOKUP(LEFT(A78,6),Search!A:H,5,FALSE)</f>
        <v>2.6162000000000001</v>
      </c>
      <c r="O78" s="23">
        <f>VLOOKUP(LEFT(A78,6),Search!A:H,6,FALSE)</f>
        <v>2.4891999999999999</v>
      </c>
      <c r="P78" s="20">
        <f>VLOOKUP(LEFT(A78,6),Search!A:H,7,FALSE)</f>
        <v>6.3499999999999904E-2</v>
      </c>
      <c r="Q78" s="12" t="str">
        <f>VLOOKUP(LEFT(A78,6),Search!A:H,8,FALSE)</f>
        <v>Pt10Ir</v>
      </c>
    </row>
    <row r="79" spans="1:17" x14ac:dyDescent="0.2">
      <c r="A79" s="14" t="s">
        <v>191</v>
      </c>
      <c r="B79" s="14" t="s">
        <v>578</v>
      </c>
      <c r="C79" s="14" t="s">
        <v>417</v>
      </c>
      <c r="D79" s="14" t="s">
        <v>709</v>
      </c>
      <c r="E79" s="14">
        <v>5.88</v>
      </c>
      <c r="F79" s="14" t="s">
        <v>625</v>
      </c>
      <c r="G79" s="1">
        <v>2.2999999999999998</v>
      </c>
      <c r="H79" s="14" t="s">
        <v>626</v>
      </c>
      <c r="I79" s="14" t="s">
        <v>50</v>
      </c>
      <c r="J79">
        <f>IF((VLOOKUP(A79,Search!A:H,1))=A79,1,2)</f>
        <v>1</v>
      </c>
      <c r="K79" s="9">
        <f>VLOOKUP(LEFT(A79,6),Search!A:H,2,FALSE)</f>
        <v>3.0499999999999999E-2</v>
      </c>
      <c r="L79" s="10">
        <f>VLOOKUP(LEFT(A79,6),Search!A:H,3,FALSE)</f>
        <v>2.8500000000000001E-2</v>
      </c>
      <c r="M79" s="11">
        <f>VLOOKUP(LEFT(A79,6),Search!A:H,4,FALSE)</f>
        <v>9.9999999999999894E-4</v>
      </c>
      <c r="N79" s="25">
        <f>VLOOKUP(LEFT(A79,6),Search!A:H,5,FALSE)</f>
        <v>0.77470000000000006</v>
      </c>
      <c r="O79" s="23">
        <f>VLOOKUP(LEFT(A79,6),Search!A:H,6,FALSE)</f>
        <v>0.72389999999999999</v>
      </c>
      <c r="P79" s="20">
        <f>VLOOKUP(LEFT(A79,6),Search!A:H,7,FALSE)</f>
        <v>2.5399999999999999E-2</v>
      </c>
      <c r="Q79" s="12" t="str">
        <f>VLOOKUP(LEFT(A79,6),Search!A:H,8,FALSE)</f>
        <v>Pt10Ir</v>
      </c>
    </row>
    <row r="80" spans="1:17" x14ac:dyDescent="0.2">
      <c r="A80" s="14" t="s">
        <v>192</v>
      </c>
      <c r="B80" s="14" t="s">
        <v>579</v>
      </c>
      <c r="C80" s="14" t="s">
        <v>417</v>
      </c>
      <c r="D80" s="14" t="s">
        <v>710</v>
      </c>
      <c r="E80" s="14">
        <v>0.13</v>
      </c>
      <c r="F80" s="14" t="s">
        <v>625</v>
      </c>
      <c r="G80" s="1">
        <v>1</v>
      </c>
      <c r="H80" s="14" t="s">
        <v>626</v>
      </c>
      <c r="I80" s="14" t="s">
        <v>1</v>
      </c>
      <c r="J80">
        <f>IF((VLOOKUP(A80,Search!A:H,1))=A80,1,2)</f>
        <v>1</v>
      </c>
      <c r="K80" s="9">
        <f>VLOOKUP(LEFT(A80,6),Search!A:H,2,FALSE)</f>
        <v>0.10299999999999999</v>
      </c>
      <c r="L80" s="10">
        <f>VLOOKUP(LEFT(A80,6),Search!A:H,3,FALSE)</f>
        <v>9.0999999999999998E-2</v>
      </c>
      <c r="M80" s="11">
        <f>VLOOKUP(LEFT(A80,6),Search!A:H,4,FALSE)</f>
        <v>6.0000000000000001E-3</v>
      </c>
      <c r="N80" s="25">
        <f>VLOOKUP(LEFT(A80,6),Search!A:H,5,FALSE)</f>
        <v>2.6162000000000001</v>
      </c>
      <c r="O80" s="23">
        <f>VLOOKUP(LEFT(A80,6),Search!A:H,6,FALSE)</f>
        <v>2.3113999999999999</v>
      </c>
      <c r="P80" s="20">
        <f>VLOOKUP(LEFT(A80,6),Search!A:H,7,FALSE)</f>
        <v>0.15240000000000001</v>
      </c>
      <c r="Q80" s="12" t="str">
        <f>VLOOKUP(LEFT(A80,6),Search!A:H,8,FALSE)</f>
        <v>Pt10Ir</v>
      </c>
    </row>
    <row r="81" spans="1:17" x14ac:dyDescent="0.2">
      <c r="A81" s="14" t="s">
        <v>194</v>
      </c>
      <c r="B81" s="14" t="s">
        <v>580</v>
      </c>
      <c r="C81" s="14" t="s">
        <v>417</v>
      </c>
      <c r="D81" s="14" t="s">
        <v>711</v>
      </c>
      <c r="E81" s="14">
        <v>0.52</v>
      </c>
      <c r="F81" s="14" t="s">
        <v>625</v>
      </c>
      <c r="G81" s="1">
        <v>1</v>
      </c>
      <c r="H81" s="14" t="s">
        <v>626</v>
      </c>
      <c r="I81" s="14" t="s">
        <v>18</v>
      </c>
      <c r="J81">
        <f>IF((VLOOKUP(A81,Search!A:H,1))=A81,1,2)</f>
        <v>1</v>
      </c>
      <c r="K81" s="9">
        <f>VLOOKUP(LEFT(A81,6),Search!A:H,2,FALSE)</f>
        <v>8.4645669291338599E-2</v>
      </c>
      <c r="L81" s="10">
        <f>VLOOKUP(LEFT(A81,6),Search!A:H,3,FALSE)</f>
        <v>8.0708661417322802E-2</v>
      </c>
      <c r="M81" s="11">
        <f>VLOOKUP(LEFT(A81,6),Search!A:H,4,FALSE)</f>
        <v>1.9685039370078801E-3</v>
      </c>
      <c r="N81" s="25">
        <f>VLOOKUP(LEFT(A81,6),Search!A:H,5,FALSE)</f>
        <v>2.15</v>
      </c>
      <c r="O81" s="23">
        <f>VLOOKUP(LEFT(A81,6),Search!A:H,6,FALSE)</f>
        <v>2.0499999999999998</v>
      </c>
      <c r="P81" s="20">
        <f>VLOOKUP(LEFT(A81,6),Search!A:H,7,FALSE)</f>
        <v>0.05</v>
      </c>
      <c r="Q81" s="12" t="str">
        <f>VLOOKUP(LEFT(A81,6),Search!A:H,8,FALSE)</f>
        <v>Gold</v>
      </c>
    </row>
    <row r="82" spans="1:17" x14ac:dyDescent="0.2">
      <c r="A82" s="14" t="s">
        <v>195</v>
      </c>
      <c r="B82" s="14" t="s">
        <v>581</v>
      </c>
      <c r="C82" s="14" t="s">
        <v>417</v>
      </c>
      <c r="D82" s="14" t="s">
        <v>712</v>
      </c>
      <c r="E82" s="14">
        <v>0.3</v>
      </c>
      <c r="F82" s="14" t="s">
        <v>625</v>
      </c>
      <c r="G82" s="1">
        <v>1</v>
      </c>
      <c r="H82" s="14" t="s">
        <v>626</v>
      </c>
      <c r="I82" s="14" t="s">
        <v>1</v>
      </c>
      <c r="J82">
        <f>IF((VLOOKUP(A82,Search!A:H,1))=A82,1,2)</f>
        <v>1</v>
      </c>
      <c r="K82" s="9">
        <f>VLOOKUP(LEFT(A82,6),Search!A:H,2,FALSE)</f>
        <v>0.127</v>
      </c>
      <c r="L82" s="10">
        <f>VLOOKUP(LEFT(A82,6),Search!A:H,3,FALSE)</f>
        <v>0.123</v>
      </c>
      <c r="M82" s="11">
        <f>VLOOKUP(LEFT(A82,6),Search!A:H,4,FALSE)</f>
        <v>2E-3</v>
      </c>
      <c r="N82" s="25">
        <f>VLOOKUP(LEFT(A82,6),Search!A:H,5,FALSE)</f>
        <v>3.2258</v>
      </c>
      <c r="O82" s="23">
        <f>VLOOKUP(LEFT(A82,6),Search!A:H,6,FALSE)</f>
        <v>3.1242000000000001</v>
      </c>
      <c r="P82" s="20">
        <f>VLOOKUP(LEFT(A82,6),Search!A:H,7,FALSE)</f>
        <v>5.0799999999999998E-2</v>
      </c>
      <c r="Q82" s="12" t="str">
        <f>VLOOKUP(LEFT(A82,6),Search!A:H,8,FALSE)</f>
        <v>Pt10Ir</v>
      </c>
    </row>
    <row r="83" spans="1:17" x14ac:dyDescent="0.2">
      <c r="A83" s="14" t="s">
        <v>196</v>
      </c>
      <c r="B83" s="14" t="s">
        <v>582</v>
      </c>
      <c r="C83" s="14" t="s">
        <v>417</v>
      </c>
      <c r="D83" s="14" t="s">
        <v>713</v>
      </c>
      <c r="E83" s="14">
        <v>0.45</v>
      </c>
      <c r="F83" s="14" t="s">
        <v>625</v>
      </c>
      <c r="G83" s="1">
        <v>1</v>
      </c>
      <c r="H83" s="14" t="s">
        <v>626</v>
      </c>
      <c r="I83" s="14" t="s">
        <v>1</v>
      </c>
      <c r="J83">
        <f>IF((VLOOKUP(A83,Search!A:H,1))=A83,1,2)</f>
        <v>1</v>
      </c>
      <c r="K83" s="9">
        <f>VLOOKUP(LEFT(A83,6),Search!A:H,2,FALSE)</f>
        <v>8.5000000000000006E-2</v>
      </c>
      <c r="L83" s="10">
        <f>VLOOKUP(LEFT(A83,6),Search!A:H,3,FALSE)</f>
        <v>8.1000000000000003E-2</v>
      </c>
      <c r="M83" s="11">
        <f>VLOOKUP(LEFT(A83,6),Search!A:H,4,FALSE)</f>
        <v>2E-3</v>
      </c>
      <c r="N83" s="25">
        <f>VLOOKUP(LEFT(A83,6),Search!A:H,5,FALSE)</f>
        <v>2.1589999999999998</v>
      </c>
      <c r="O83" s="23">
        <f>VLOOKUP(LEFT(A83,6),Search!A:H,6,FALSE)</f>
        <v>2.0573999999999999</v>
      </c>
      <c r="P83" s="20">
        <f>VLOOKUP(LEFT(A83,6),Search!A:H,7,FALSE)</f>
        <v>5.0799999999999998E-2</v>
      </c>
      <c r="Q83" s="12" t="str">
        <f>VLOOKUP(LEFT(A83,6),Search!A:H,8,FALSE)</f>
        <v>Pt10Ir</v>
      </c>
    </row>
    <row r="84" spans="1:17" x14ac:dyDescent="0.2">
      <c r="A84" s="14" t="s">
        <v>153</v>
      </c>
      <c r="B84" s="14" t="s">
        <v>583</v>
      </c>
      <c r="C84" s="14" t="s">
        <v>417</v>
      </c>
      <c r="D84" s="14" t="s">
        <v>714</v>
      </c>
      <c r="E84" s="14">
        <v>11.83</v>
      </c>
      <c r="F84" s="14" t="s">
        <v>625</v>
      </c>
      <c r="G84" s="1">
        <v>8.4</v>
      </c>
      <c r="H84" s="14" t="s">
        <v>626</v>
      </c>
      <c r="I84" s="14" t="s">
        <v>1</v>
      </c>
      <c r="J84">
        <f>IF((VLOOKUP(A84,Search!A:H,1))=A84,1,2)</f>
        <v>1</v>
      </c>
      <c r="K84" s="9">
        <f>VLOOKUP(LEFT(A84,6),Search!A:H,2,FALSE)</f>
        <v>5.3999999999999999E-2</v>
      </c>
      <c r="L84" s="10">
        <f>VLOOKUP(LEFT(A84,6),Search!A:H,3,FALSE)</f>
        <v>5.1999999999999998E-2</v>
      </c>
      <c r="M84" s="11">
        <f>VLOOKUP(LEFT(A84,6),Search!A:H,4,FALSE)</f>
        <v>1E-3</v>
      </c>
      <c r="N84" s="25">
        <f>VLOOKUP(LEFT(A84,6),Search!A:H,5,FALSE)</f>
        <v>1.3715999999999999</v>
      </c>
      <c r="O84" s="23">
        <f>VLOOKUP(LEFT(A84,6),Search!A:H,6,FALSE)</f>
        <v>1.3208</v>
      </c>
      <c r="P84" s="20">
        <f>VLOOKUP(LEFT(A84,6),Search!A:H,7,FALSE)</f>
        <v>2.5399999999999999E-2</v>
      </c>
      <c r="Q84" s="12" t="str">
        <f>VLOOKUP(LEFT(A84,6),Search!A:H,8,FALSE)</f>
        <v>Pt10Ir</v>
      </c>
    </row>
    <row r="85" spans="1:17" x14ac:dyDescent="0.2">
      <c r="A85" s="14" t="s">
        <v>154</v>
      </c>
      <c r="B85" s="14" t="s">
        <v>584</v>
      </c>
      <c r="C85" s="14" t="s">
        <v>417</v>
      </c>
      <c r="D85" s="14" t="s">
        <v>715</v>
      </c>
      <c r="E85" s="14">
        <v>1.1200000000000001</v>
      </c>
      <c r="F85" s="14" t="s">
        <v>625</v>
      </c>
      <c r="G85" s="1">
        <v>1</v>
      </c>
      <c r="H85" s="14" t="s">
        <v>626</v>
      </c>
      <c r="I85" s="14" t="s">
        <v>1</v>
      </c>
      <c r="J85">
        <f>IF((VLOOKUP(A85,Search!A:H,1))=A85,1,2)</f>
        <v>1</v>
      </c>
      <c r="K85" s="9">
        <f>VLOOKUP(LEFT(A85,6),Search!A:H,2,FALSE)</f>
        <v>4.5999999999999999E-2</v>
      </c>
      <c r="L85" s="10">
        <f>VLOOKUP(LEFT(A85,6),Search!A:H,3,FALSE)</f>
        <v>4.2999999999999997E-2</v>
      </c>
      <c r="M85" s="11">
        <f>VLOOKUP(LEFT(A85,6),Search!A:H,4,FALSE)</f>
        <v>1.5E-3</v>
      </c>
      <c r="N85" s="25">
        <f>VLOOKUP(LEFT(A85,6),Search!A:H,5,FALSE)</f>
        <v>1.1684000000000001</v>
      </c>
      <c r="O85" s="23">
        <f>VLOOKUP(LEFT(A85,6),Search!A:H,6,FALSE)</f>
        <v>1.0922000000000001</v>
      </c>
      <c r="P85" s="20">
        <f>VLOOKUP(LEFT(A85,6),Search!A:H,7,FALSE)</f>
        <v>3.8100000000000002E-2</v>
      </c>
      <c r="Q85" s="12" t="str">
        <f>VLOOKUP(LEFT(A85,6),Search!A:H,8,FALSE)</f>
        <v>Pt10Ir</v>
      </c>
    </row>
    <row r="86" spans="1:17" x14ac:dyDescent="0.2">
      <c r="A86" s="14" t="s">
        <v>155</v>
      </c>
      <c r="B86" s="14" t="s">
        <v>585</v>
      </c>
      <c r="C86" s="14" t="s">
        <v>417</v>
      </c>
      <c r="D86" s="14" t="s">
        <v>716</v>
      </c>
      <c r="E86" s="14">
        <v>4.84</v>
      </c>
      <c r="F86" s="14" t="s">
        <v>625</v>
      </c>
      <c r="G86" s="1">
        <v>17.8</v>
      </c>
      <c r="H86" s="14" t="s">
        <v>626</v>
      </c>
      <c r="I86" s="14" t="s">
        <v>1</v>
      </c>
      <c r="J86">
        <f>IF((VLOOKUP(A86,Search!A:H,1))=A86,1,2)</f>
        <v>1</v>
      </c>
      <c r="K86" s="9">
        <f>VLOOKUP(LEFT(A86,6),Search!A:H,2,FALSE)</f>
        <v>0.113</v>
      </c>
      <c r="L86" s="10">
        <f>VLOOKUP(LEFT(A86,6),Search!A:H,3,FALSE)</f>
        <v>0.108</v>
      </c>
      <c r="M86" s="11">
        <f>VLOOKUP(LEFT(A86,6),Search!A:H,4,FALSE)</f>
        <v>2.5000000000000001E-3</v>
      </c>
      <c r="N86" s="25">
        <f>VLOOKUP(LEFT(A86,6),Search!A:H,5,FALSE)</f>
        <v>2.8702000000000001</v>
      </c>
      <c r="O86" s="23">
        <f>VLOOKUP(LEFT(A86,6),Search!A:H,6,FALSE)</f>
        <v>2.7431999999999999</v>
      </c>
      <c r="P86" s="20">
        <f>VLOOKUP(LEFT(A86,6),Search!A:H,7,FALSE)</f>
        <v>6.3500000000000098E-2</v>
      </c>
      <c r="Q86" s="12" t="str">
        <f>VLOOKUP(LEFT(A86,6),Search!A:H,8,FALSE)</f>
        <v>Pt10Ir</v>
      </c>
    </row>
    <row r="87" spans="1:17" x14ac:dyDescent="0.2">
      <c r="A87" s="14" t="s">
        <v>277</v>
      </c>
      <c r="B87" s="14" t="s">
        <v>586</v>
      </c>
      <c r="C87" s="14" t="s">
        <v>417</v>
      </c>
      <c r="D87" s="14" t="s">
        <v>717</v>
      </c>
      <c r="E87" s="14">
        <v>2.98</v>
      </c>
      <c r="F87" s="14" t="s">
        <v>625</v>
      </c>
      <c r="G87" s="1">
        <v>13.6</v>
      </c>
      <c r="H87" s="14" t="s">
        <v>626</v>
      </c>
      <c r="I87" s="14" t="s">
        <v>1</v>
      </c>
      <c r="J87">
        <f>IF((VLOOKUP(A87,Search!A:H,1))=A87,1,2)</f>
        <v>1</v>
      </c>
      <c r="K87" s="9">
        <f>VLOOKUP(LEFT(A87,6),Search!A:H,2,FALSE)</f>
        <v>0.13900000000000001</v>
      </c>
      <c r="L87" s="10">
        <f>VLOOKUP(LEFT(A87,6),Search!A:H,3,FALSE)</f>
        <v>0.13400000000000001</v>
      </c>
      <c r="M87" s="11">
        <f>VLOOKUP(LEFT(A87,6),Search!A:H,4,FALSE)</f>
        <v>2.5000000000000022E-3</v>
      </c>
      <c r="N87" s="25">
        <f>VLOOKUP(LEFT(A87,6),Search!A:H,5,FALSE)</f>
        <v>3.5306000000000002</v>
      </c>
      <c r="O87" s="23">
        <f>VLOOKUP(LEFT(A87,6),Search!A:H,6,FALSE)</f>
        <v>3.4036</v>
      </c>
      <c r="P87" s="20">
        <f>VLOOKUP(LEFT(A87,6),Search!A:H,7,FALSE)</f>
        <v>6.3500000000000056E-2</v>
      </c>
      <c r="Q87" s="12" t="str">
        <f>VLOOKUP(LEFT(A87,6),Search!A:H,8,FALSE)</f>
        <v>Pt10Ir</v>
      </c>
    </row>
    <row r="88" spans="1:17" x14ac:dyDescent="0.2">
      <c r="A88" s="14" t="s">
        <v>156</v>
      </c>
      <c r="B88" s="14" t="s">
        <v>587</v>
      </c>
      <c r="C88" s="14" t="s">
        <v>417</v>
      </c>
      <c r="D88" s="14" t="s">
        <v>718</v>
      </c>
      <c r="E88" s="14">
        <v>3.73</v>
      </c>
      <c r="F88" s="14" t="s">
        <v>625</v>
      </c>
      <c r="G88" s="1">
        <v>2.5</v>
      </c>
      <c r="H88" s="14" t="s">
        <v>626</v>
      </c>
      <c r="I88" s="14" t="s">
        <v>1</v>
      </c>
      <c r="J88">
        <f>IF((VLOOKUP(A88,Search!A:H,1))=A88,1,2)</f>
        <v>1</v>
      </c>
      <c r="K88" s="9">
        <f>VLOOKUP(LEFT(A88,6),Search!A:H,2,FALSE)</f>
        <v>3.5000000000000003E-2</v>
      </c>
      <c r="L88" s="10">
        <f>VLOOKUP(LEFT(A88,6),Search!A:H,3,FALSE)</f>
        <v>3.2000000000000001E-2</v>
      </c>
      <c r="M88" s="11">
        <f>VLOOKUP(LEFT(A88,6),Search!A:H,4,FALSE)</f>
        <v>1.5E-3</v>
      </c>
      <c r="N88" s="25">
        <f>VLOOKUP(LEFT(A88,6),Search!A:H,5,FALSE)</f>
        <v>0.88900000000000001</v>
      </c>
      <c r="O88" s="23">
        <f>VLOOKUP(LEFT(A88,6),Search!A:H,6,FALSE)</f>
        <v>0.81279999999999997</v>
      </c>
      <c r="P88" s="20">
        <f>VLOOKUP(LEFT(A88,6),Search!A:H,7,FALSE)</f>
        <v>3.8100000000000002E-2</v>
      </c>
      <c r="Q88" s="12" t="str">
        <f>VLOOKUP(LEFT(A88,6),Search!A:H,8,FALSE)</f>
        <v>Pt10Ir</v>
      </c>
    </row>
    <row r="89" spans="1:17" x14ac:dyDescent="0.2">
      <c r="A89" s="14" t="s">
        <v>197</v>
      </c>
      <c r="B89" s="14" t="s">
        <v>588</v>
      </c>
      <c r="C89" s="14" t="s">
        <v>417</v>
      </c>
      <c r="D89" s="14" t="s">
        <v>719</v>
      </c>
      <c r="E89" s="14">
        <v>5.41</v>
      </c>
      <c r="F89" s="14" t="s">
        <v>625</v>
      </c>
      <c r="G89" s="1">
        <v>6.8</v>
      </c>
      <c r="H89" s="14" t="s">
        <v>626</v>
      </c>
      <c r="I89" s="14" t="s">
        <v>18</v>
      </c>
      <c r="J89">
        <f>IF((VLOOKUP(A89,Search!A:H,1))=A89,1,2)</f>
        <v>1</v>
      </c>
      <c r="K89" s="9">
        <f>VLOOKUP(LEFT(A89,6),Search!A:H,2,FALSE)</f>
        <v>5.47244094488189E-2</v>
      </c>
      <c r="L89" s="10">
        <f>VLOOKUP(LEFT(A89,6),Search!A:H,3,FALSE)</f>
        <v>5.0787401574803201E-2</v>
      </c>
      <c r="M89" s="11">
        <f>VLOOKUP(LEFT(A89,6),Search!A:H,4,FALSE)</f>
        <v>1.9685039370078701E-3</v>
      </c>
      <c r="N89" s="25">
        <f>VLOOKUP(LEFT(A89,6),Search!A:H,5,FALSE)</f>
        <v>1.39</v>
      </c>
      <c r="O89" s="23">
        <f>VLOOKUP(LEFT(A89,6),Search!A:H,6,FALSE)</f>
        <v>1.29</v>
      </c>
      <c r="P89" s="20">
        <f>VLOOKUP(LEFT(A89,6),Search!A:H,7,FALSE)</f>
        <v>4.9999999999999899E-2</v>
      </c>
      <c r="Q89" s="12" t="str">
        <f>VLOOKUP(LEFT(A89,6),Search!A:H,8,FALSE)</f>
        <v>Gold</v>
      </c>
    </row>
    <row r="90" spans="1:17" x14ac:dyDescent="0.2">
      <c r="A90" s="14" t="s">
        <v>198</v>
      </c>
      <c r="B90" s="14" t="s">
        <v>589</v>
      </c>
      <c r="C90" s="14" t="s">
        <v>417</v>
      </c>
      <c r="D90" s="14" t="s">
        <v>720</v>
      </c>
      <c r="E90" s="14">
        <v>0.43</v>
      </c>
      <c r="F90" s="14" t="s">
        <v>625</v>
      </c>
      <c r="G90" s="1">
        <v>1</v>
      </c>
      <c r="H90" s="14" t="s">
        <v>626</v>
      </c>
      <c r="I90" s="14" t="s">
        <v>1</v>
      </c>
      <c r="J90">
        <f>IF((VLOOKUP(A90,Search!A:H,1))=A90,1,2)</f>
        <v>1</v>
      </c>
      <c r="K90" s="9">
        <f>VLOOKUP(LEFT(A90,6),Search!A:H,2,FALSE)</f>
        <v>8.8999999999999996E-2</v>
      </c>
      <c r="L90" s="10">
        <f>VLOOKUP(LEFT(A90,6),Search!A:H,3,FALSE)</f>
        <v>8.5000000000000006E-2</v>
      </c>
      <c r="M90" s="11">
        <f>VLOOKUP(LEFT(A90,6),Search!A:H,4,FALSE)</f>
        <v>1.9999999999999901E-3</v>
      </c>
      <c r="N90" s="25">
        <f>VLOOKUP(LEFT(A90,6),Search!A:H,5,FALSE)</f>
        <v>2.2606000000000002</v>
      </c>
      <c r="O90" s="23">
        <f>VLOOKUP(LEFT(A90,6),Search!A:H,6,FALSE)</f>
        <v>2.1589999999999998</v>
      </c>
      <c r="P90" s="20">
        <f>VLOOKUP(LEFT(A90,6),Search!A:H,7,FALSE)</f>
        <v>5.0799999999999901E-2</v>
      </c>
      <c r="Q90" s="12" t="str">
        <f>VLOOKUP(LEFT(A90,6),Search!A:H,8,FALSE)</f>
        <v>Pt10Ir</v>
      </c>
    </row>
    <row r="91" spans="1:17" x14ac:dyDescent="0.2">
      <c r="A91" s="14" t="s">
        <v>200</v>
      </c>
      <c r="B91" s="14" t="s">
        <v>590</v>
      </c>
      <c r="C91" s="14" t="s">
        <v>417</v>
      </c>
      <c r="D91" s="14" t="s">
        <v>721</v>
      </c>
      <c r="E91" s="14">
        <v>1.4</v>
      </c>
      <c r="F91" s="14" t="s">
        <v>625</v>
      </c>
      <c r="G91" s="1">
        <v>1</v>
      </c>
      <c r="H91" s="14" t="s">
        <v>626</v>
      </c>
      <c r="I91" s="14" t="s">
        <v>50</v>
      </c>
      <c r="J91">
        <f>IF((VLOOKUP(A91,Search!A:H,1))=A91,1,2)</f>
        <v>1</v>
      </c>
      <c r="K91" s="9">
        <f>VLOOKUP(LEFT(A91,6),Search!A:H,2,FALSE)</f>
        <v>7.5999999999999998E-2</v>
      </c>
      <c r="L91" s="10">
        <f>VLOOKUP(LEFT(A91,6),Search!A:H,3,FALSE)</f>
        <v>7.3999999999999996E-2</v>
      </c>
      <c r="M91" s="11">
        <f>VLOOKUP(LEFT(A91,6),Search!A:H,4,FALSE)</f>
        <v>1E-3</v>
      </c>
      <c r="N91" s="25">
        <f>VLOOKUP(LEFT(A91,6),Search!A:H,5,FALSE)</f>
        <v>1.9303999999999999</v>
      </c>
      <c r="O91" s="23">
        <f>VLOOKUP(LEFT(A91,6),Search!A:H,6,FALSE)</f>
        <v>1.8795999999999999</v>
      </c>
      <c r="P91" s="20">
        <f>VLOOKUP(LEFT(A91,6),Search!A:H,7,FALSE)</f>
        <v>2.5399999999999999E-2</v>
      </c>
      <c r="Q91" s="12" t="str">
        <f>VLOOKUP(LEFT(A91,6),Search!A:H,8,FALSE)</f>
        <v>75% Gold, 12.5% Silver, 12.5% Copper (18kAu)</v>
      </c>
    </row>
    <row r="92" spans="1:17" x14ac:dyDescent="0.2">
      <c r="A92" s="14" t="s">
        <v>245</v>
      </c>
      <c r="B92" s="14" t="s">
        <v>591</v>
      </c>
      <c r="C92" s="14" t="s">
        <v>417</v>
      </c>
      <c r="D92" s="14" t="s">
        <v>722</v>
      </c>
      <c r="E92" s="14">
        <v>0.23</v>
      </c>
      <c r="F92" s="14" t="s">
        <v>625</v>
      </c>
      <c r="G92" s="1">
        <v>1</v>
      </c>
      <c r="H92" s="14" t="s">
        <v>626</v>
      </c>
      <c r="I92" s="14" t="s">
        <v>1</v>
      </c>
      <c r="J92">
        <f>IF((VLOOKUP(A92,Search!A:H,1))=A92,1,2)</f>
        <v>1</v>
      </c>
      <c r="K92" s="9">
        <f>VLOOKUP(LEFT(A92,6),Search!A:H,2,FALSE)</f>
        <v>8.6614173228346497E-2</v>
      </c>
      <c r="L92" s="10">
        <f>VLOOKUP(LEFT(A92,6),Search!A:H,3,FALSE)</f>
        <v>7.8740157480315001E-2</v>
      </c>
      <c r="M92" s="11">
        <f>VLOOKUP(LEFT(A92,6),Search!A:H,4,FALSE)</f>
        <v>3.9370078740157497E-3</v>
      </c>
      <c r="N92" s="25">
        <f>VLOOKUP(LEFT(A92,6),Search!A:H,5,FALSE)</f>
        <v>2.2000000000000002</v>
      </c>
      <c r="O92" s="23">
        <f>VLOOKUP(LEFT(A92,6),Search!A:H,6,FALSE)</f>
        <v>2</v>
      </c>
      <c r="P92" s="20">
        <f>VLOOKUP(LEFT(A92,6),Search!A:H,7,FALSE)</f>
        <v>0.1</v>
      </c>
      <c r="Q92" s="12" t="str">
        <f>VLOOKUP(LEFT(A92,6),Search!A:H,8,FALSE)</f>
        <v>Pt10Ir</v>
      </c>
    </row>
    <row r="93" spans="1:17" x14ac:dyDescent="0.2">
      <c r="A93" s="14" t="s">
        <v>264</v>
      </c>
      <c r="B93" s="14" t="s">
        <v>592</v>
      </c>
      <c r="C93" s="14" t="s">
        <v>417</v>
      </c>
      <c r="D93" s="14" t="s">
        <v>723</v>
      </c>
      <c r="E93" s="14">
        <v>0.49</v>
      </c>
      <c r="F93" s="14" t="s">
        <v>625</v>
      </c>
      <c r="G93" s="1">
        <v>1</v>
      </c>
      <c r="H93" s="14" t="s">
        <v>626</v>
      </c>
      <c r="I93" s="14" t="s">
        <v>18</v>
      </c>
      <c r="J93">
        <f>IF((VLOOKUP(A93,Search!A:H,1))=A93,1,2)</f>
        <v>1</v>
      </c>
      <c r="K93" s="9">
        <f>VLOOKUP(LEFT(A93,6),Search!A:H,2,FALSE)</f>
        <v>7.8E-2</v>
      </c>
      <c r="L93" s="10">
        <f>VLOOKUP(LEFT(A93,6),Search!A:H,3,FALSE)</f>
        <v>7.3999999999999996E-2</v>
      </c>
      <c r="M93" s="11">
        <f>VLOOKUP(LEFT(A93,6),Search!A:H,4,FALSE)</f>
        <v>2E-3</v>
      </c>
      <c r="N93" s="25">
        <f>VLOOKUP(LEFT(A93,6),Search!A:H,5,FALSE)</f>
        <v>1.9812000000000001</v>
      </c>
      <c r="O93" s="23">
        <f>VLOOKUP(LEFT(A93,6),Search!A:H,6,FALSE)</f>
        <v>1.8795999999999999</v>
      </c>
      <c r="P93" s="20">
        <f>VLOOKUP(LEFT(A93,6),Search!A:H,7,FALSE)</f>
        <v>5.0799999999999998E-2</v>
      </c>
      <c r="Q93" s="12" t="str">
        <f>VLOOKUP(LEFT(A93,6),Search!A:H,8,FALSE)</f>
        <v>Pt10Ir</v>
      </c>
    </row>
    <row r="94" spans="1:17" x14ac:dyDescent="0.2">
      <c r="A94" s="14" t="s">
        <v>254</v>
      </c>
      <c r="B94" s="14" t="s">
        <v>593</v>
      </c>
      <c r="C94" s="14" t="s">
        <v>417</v>
      </c>
      <c r="D94" s="14" t="s">
        <v>724</v>
      </c>
      <c r="E94" s="14">
        <v>2.23</v>
      </c>
      <c r="F94" s="14" t="s">
        <v>625</v>
      </c>
      <c r="G94" s="1">
        <v>1</v>
      </c>
      <c r="H94" s="14" t="s">
        <v>626</v>
      </c>
      <c r="I94" s="14" t="s">
        <v>1</v>
      </c>
      <c r="J94">
        <f>IF((VLOOKUP(A94,Search!A:H,1))=A94,1,2)</f>
        <v>1</v>
      </c>
      <c r="K94" s="9">
        <f>VLOOKUP(LEFT(A94,6),Search!A:H,2,FALSE)</f>
        <v>2.1499999999999998E-2</v>
      </c>
      <c r="L94" s="10">
        <f>VLOOKUP(LEFT(A94,6),Search!A:H,3,FALSE)</f>
        <v>1.8100000000000002E-2</v>
      </c>
      <c r="M94" s="11">
        <f>VLOOKUP(LEFT(A94,6),Search!A:H,4,FALSE)</f>
        <v>1.6999999999999999E-3</v>
      </c>
      <c r="N94" s="25">
        <f>VLOOKUP(LEFT(A94,6),Search!A:H,5,FALSE)</f>
        <v>0.54610000000000003</v>
      </c>
      <c r="O94" s="23">
        <f>VLOOKUP(LEFT(A94,6),Search!A:H,6,FALSE)</f>
        <v>0.45973999999999998</v>
      </c>
      <c r="P94" s="20">
        <f>VLOOKUP(LEFT(A94,6),Search!A:H,7,FALSE)</f>
        <v>4.3180000000000003E-2</v>
      </c>
      <c r="Q94" s="12" t="str">
        <f>VLOOKUP(LEFT(A94,6),Search!A:H,8,FALSE)</f>
        <v>Pt10Ir</v>
      </c>
    </row>
    <row r="95" spans="1:17" x14ac:dyDescent="0.2">
      <c r="A95" s="14" t="s">
        <v>255</v>
      </c>
      <c r="B95" s="14" t="s">
        <v>594</v>
      </c>
      <c r="C95" s="14" t="s">
        <v>417</v>
      </c>
      <c r="D95" s="14" t="s">
        <v>725</v>
      </c>
      <c r="E95" s="14">
        <v>3.9</v>
      </c>
      <c r="F95" s="14" t="s">
        <v>625</v>
      </c>
      <c r="G95" s="1">
        <v>7.1</v>
      </c>
      <c r="H95" s="14" t="s">
        <v>626</v>
      </c>
      <c r="I95" s="14" t="s">
        <v>1</v>
      </c>
      <c r="J95">
        <f>IF((VLOOKUP(A95,Search!A:H,1))=A95,1,2)</f>
        <v>1</v>
      </c>
      <c r="K95" s="9">
        <f>VLOOKUP(LEFT(A95,6),Search!A:H,2,FALSE)</f>
        <v>3.0314960629921301E-2</v>
      </c>
      <c r="L95" s="10">
        <f>VLOOKUP(LEFT(A95,6),Search!A:H,3,FALSE)</f>
        <v>1.92913385826772E-2</v>
      </c>
      <c r="M95" s="11">
        <f>VLOOKUP(LEFT(A95,6),Search!A:H,4,FALSE)</f>
        <v>5.5118110236220498E-3</v>
      </c>
      <c r="N95" s="25">
        <f>VLOOKUP(LEFT(A95,6),Search!A:H,5,FALSE)</f>
        <v>0.77</v>
      </c>
      <c r="O95" s="23">
        <f>VLOOKUP(LEFT(A95,6),Search!A:H,6,FALSE)</f>
        <v>0.49</v>
      </c>
      <c r="P95" s="20">
        <f>VLOOKUP(LEFT(A95,6),Search!A:H,7,FALSE)</f>
        <v>0.14000000000000001</v>
      </c>
      <c r="Q95" s="12" t="str">
        <f>VLOOKUP(LEFT(A95,6),Search!A:H,8,FALSE)</f>
        <v>Pt10Ir</v>
      </c>
    </row>
    <row r="96" spans="1:17" x14ac:dyDescent="0.2">
      <c r="A96" s="14" t="s">
        <v>246</v>
      </c>
      <c r="B96" s="14" t="s">
        <v>595</v>
      </c>
      <c r="C96" s="14" t="s">
        <v>417</v>
      </c>
      <c r="D96" s="14" t="s">
        <v>726</v>
      </c>
      <c r="E96" s="14">
        <v>0.9</v>
      </c>
      <c r="F96" s="14" t="s">
        <v>625</v>
      </c>
      <c r="G96" s="1">
        <v>1</v>
      </c>
      <c r="H96" s="14" t="s">
        <v>626</v>
      </c>
      <c r="I96" s="14" t="s">
        <v>18</v>
      </c>
      <c r="J96">
        <f>IF((VLOOKUP(A96,Search!A:H,1))=A96,1,2)</f>
        <v>1</v>
      </c>
      <c r="K96" s="9">
        <f>VLOOKUP(LEFT(A96,6),Search!A:H,2,FALSE)</f>
        <v>5.5500000000000001E-2</v>
      </c>
      <c r="L96" s="10">
        <f>VLOOKUP(LEFT(A96,6),Search!A:H,3,FALSE)</f>
        <v>5.1499999999999997E-2</v>
      </c>
      <c r="M96" s="11">
        <f>VLOOKUP(LEFT(A96,6),Search!A:H,4,FALSE)</f>
        <v>2E-3</v>
      </c>
      <c r="N96" s="25">
        <f>VLOOKUP(LEFT(A96,6),Search!A:H,5,FALSE)</f>
        <v>1.4097</v>
      </c>
      <c r="O96" s="23">
        <f>VLOOKUP(LEFT(A96,6),Search!A:H,6,FALSE)</f>
        <v>1.3081</v>
      </c>
      <c r="P96" s="20">
        <f>VLOOKUP(LEFT(A96,6),Search!A:H,7,FALSE)</f>
        <v>5.0799999999999998E-2</v>
      </c>
      <c r="Q96" s="12" t="str">
        <f>VLOOKUP(LEFT(A96,6),Search!A:H,8,FALSE)</f>
        <v>Gold</v>
      </c>
    </row>
    <row r="97" spans="1:17" x14ac:dyDescent="0.2">
      <c r="A97" s="14" t="s">
        <v>423</v>
      </c>
      <c r="B97" s="14" t="s">
        <v>596</v>
      </c>
      <c r="C97" s="14" t="s">
        <v>417</v>
      </c>
      <c r="D97" s="14" t="s">
        <v>727</v>
      </c>
      <c r="E97" s="14">
        <v>3.56</v>
      </c>
      <c r="F97" s="14" t="s">
        <v>625</v>
      </c>
      <c r="G97" s="1">
        <v>2.8</v>
      </c>
      <c r="H97" s="14" t="s">
        <v>626</v>
      </c>
      <c r="I97" s="14" t="s">
        <v>1</v>
      </c>
      <c r="J97">
        <f>IF((VLOOKUP(A97,Search!A:H,1))=A97,1,2)</f>
        <v>1</v>
      </c>
      <c r="K97" s="9">
        <f>VLOOKUP(LEFT(A97,6),Search!A:H,2,FALSE)</f>
        <v>3.1496062992125984E-2</v>
      </c>
      <c r="L97" s="10">
        <f>VLOOKUP(LEFT(A97,6),Search!A:H,3,FALSE)</f>
        <v>2.7559055118110239E-2</v>
      </c>
      <c r="M97" s="11">
        <f>VLOOKUP(LEFT(A97,6),Search!A:H,4,FALSE)</f>
        <v>1.9685039370078757E-3</v>
      </c>
      <c r="N97" s="25">
        <f>VLOOKUP(LEFT(A97,6),Search!A:H,5,FALSE)</f>
        <v>0.8</v>
      </c>
      <c r="O97" s="23">
        <f>VLOOKUP(LEFT(A97,6),Search!A:H,6,FALSE)</f>
        <v>0.7</v>
      </c>
      <c r="P97" s="20">
        <f>VLOOKUP(LEFT(A97,6),Search!A:H,7,FALSE)</f>
        <v>5.0000000000000044E-2</v>
      </c>
      <c r="Q97" s="12" t="str">
        <f>VLOOKUP(LEFT(A97,6),Search!A:H,8,FALSE)</f>
        <v>Pt10Ir</v>
      </c>
    </row>
    <row r="98" spans="1:17" x14ac:dyDescent="0.2">
      <c r="A98" s="14" t="s">
        <v>247</v>
      </c>
      <c r="B98" s="14" t="s">
        <v>597</v>
      </c>
      <c r="C98" s="14" t="s">
        <v>417</v>
      </c>
      <c r="D98" s="14" t="s">
        <v>728</v>
      </c>
      <c r="E98" s="14">
        <v>0.28999999999999998</v>
      </c>
      <c r="F98" s="14" t="s">
        <v>625</v>
      </c>
      <c r="G98" s="1">
        <v>1</v>
      </c>
      <c r="H98" s="14" t="s">
        <v>626</v>
      </c>
      <c r="I98" s="14" t="s">
        <v>1</v>
      </c>
      <c r="J98">
        <f>IF((VLOOKUP(A98,Search!A:H,1))=A98,1,2)</f>
        <v>1</v>
      </c>
      <c r="K98" s="9">
        <f>VLOOKUP(LEFT(A98,6),Search!A:H,2,FALSE)</f>
        <v>0.124015748031496</v>
      </c>
      <c r="L98" s="10">
        <f>VLOOKUP(LEFT(A98,6),Search!A:H,3,FALSE)</f>
        <v>0.12007874015748</v>
      </c>
      <c r="M98" s="11">
        <f>VLOOKUP(LEFT(A98,6),Search!A:H,4,FALSE)</f>
        <v>1.9685039370078701E-3</v>
      </c>
      <c r="N98" s="25">
        <f>VLOOKUP(LEFT(A98,6),Search!A:H,5,FALSE)</f>
        <v>3.15</v>
      </c>
      <c r="O98" s="23">
        <f>VLOOKUP(LEFT(A98,6),Search!A:H,6,FALSE)</f>
        <v>3.05</v>
      </c>
      <c r="P98" s="20">
        <f>VLOOKUP(LEFT(A98,6),Search!A:H,7,FALSE)</f>
        <v>0.05</v>
      </c>
      <c r="Q98" s="12" t="str">
        <f>VLOOKUP(LEFT(A98,6),Search!A:H,8,FALSE)</f>
        <v>Pt10Ir</v>
      </c>
    </row>
    <row r="99" spans="1:17" x14ac:dyDescent="0.2">
      <c r="A99" s="14" t="s">
        <v>230</v>
      </c>
      <c r="B99" s="14" t="s">
        <v>598</v>
      </c>
      <c r="C99" s="14" t="s">
        <v>417</v>
      </c>
      <c r="D99" s="14" t="s">
        <v>729</v>
      </c>
      <c r="E99" s="14">
        <v>0.09</v>
      </c>
      <c r="F99" s="14" t="s">
        <v>625</v>
      </c>
      <c r="G99" s="1">
        <v>1</v>
      </c>
      <c r="H99" s="14" t="s">
        <v>626</v>
      </c>
      <c r="I99" s="14" t="s">
        <v>75</v>
      </c>
      <c r="J99">
        <f>IF((VLOOKUP(A99,Search!A:H,1))=A99,1,2)</f>
        <v>1</v>
      </c>
      <c r="K99" s="9">
        <f>VLOOKUP(LEFT(A99,6),Search!A:H,2,FALSE)</f>
        <v>0.15</v>
      </c>
      <c r="L99" s="10">
        <f>VLOOKUP(LEFT(A99,6),Search!A:H,3,FALSE)</f>
        <v>0.13800000000000001</v>
      </c>
      <c r="M99" s="11">
        <f>VLOOKUP(LEFT(A99,6),Search!A:H,4,FALSE)</f>
        <v>5.9999999999999897E-3</v>
      </c>
      <c r="N99" s="25">
        <f>VLOOKUP(LEFT(A99,6),Search!A:H,5,FALSE)</f>
        <v>3.81</v>
      </c>
      <c r="O99" s="23">
        <f>VLOOKUP(LEFT(A99,6),Search!A:H,6,FALSE)</f>
        <v>3.5051999999999999</v>
      </c>
      <c r="P99" s="20">
        <f>VLOOKUP(LEFT(A99,6),Search!A:H,7,FALSE)</f>
        <v>0.15240000000000001</v>
      </c>
      <c r="Q99" s="12" t="str">
        <f>VLOOKUP(LEFT(A99,6),Search!A:H,8,FALSE)</f>
        <v>Pt10Ir</v>
      </c>
    </row>
    <row r="100" spans="1:17" x14ac:dyDescent="0.2">
      <c r="A100" s="14" t="s">
        <v>248</v>
      </c>
      <c r="B100" s="14" t="s">
        <v>599</v>
      </c>
      <c r="C100" s="14" t="s">
        <v>417</v>
      </c>
      <c r="D100" s="14" t="s">
        <v>730</v>
      </c>
      <c r="E100" s="14">
        <v>5.59</v>
      </c>
      <c r="F100" s="14" t="s">
        <v>625</v>
      </c>
      <c r="G100" s="1">
        <v>1.6</v>
      </c>
      <c r="H100" s="14" t="s">
        <v>626</v>
      </c>
      <c r="I100" s="14" t="s">
        <v>18</v>
      </c>
      <c r="J100">
        <f>IF((VLOOKUP(A100,Search!A:H,1))=A100,1,2)</f>
        <v>1</v>
      </c>
      <c r="K100" s="9">
        <f>VLOOKUP(LEFT(A100,6),Search!A:H,2,FALSE)</f>
        <v>2.2499999999999999E-2</v>
      </c>
      <c r="L100" s="10">
        <f>VLOOKUP(LEFT(A100,6),Search!A:H,3,FALSE)</f>
        <v>2.0500000000000001E-2</v>
      </c>
      <c r="M100" s="11">
        <f>VLOOKUP(LEFT(A100,6),Search!A:H,4,FALSE)</f>
        <v>9.9999999999999894E-4</v>
      </c>
      <c r="N100" s="25">
        <f>VLOOKUP(LEFT(A100,6),Search!A:H,5,FALSE)</f>
        <v>0.57150000000000001</v>
      </c>
      <c r="O100" s="23">
        <f>VLOOKUP(LEFT(A100,6),Search!A:H,6,FALSE)</f>
        <v>0.52070000000000005</v>
      </c>
      <c r="P100" s="20">
        <f>VLOOKUP(LEFT(A100,6),Search!A:H,7,FALSE)</f>
        <v>2.5399999999999999E-2</v>
      </c>
      <c r="Q100" s="12" t="str">
        <f>VLOOKUP(LEFT(A100,6),Search!A:H,8,FALSE)</f>
        <v>Pt10Ir</v>
      </c>
    </row>
    <row r="101" spans="1:17" x14ac:dyDescent="0.2">
      <c r="A101" s="14" t="s">
        <v>257</v>
      </c>
      <c r="B101" s="14" t="s">
        <v>539</v>
      </c>
      <c r="C101" s="14" t="s">
        <v>417</v>
      </c>
      <c r="D101" s="14" t="s">
        <v>731</v>
      </c>
      <c r="E101" s="14">
        <v>2.04</v>
      </c>
      <c r="F101" s="14" t="s">
        <v>625</v>
      </c>
      <c r="G101" s="1">
        <v>1</v>
      </c>
      <c r="H101" s="14" t="s">
        <v>626</v>
      </c>
      <c r="I101" s="14" t="s">
        <v>1</v>
      </c>
      <c r="J101">
        <f>IF((VLOOKUP(A101,Search!A:H,1))=A101,1,2)</f>
        <v>1</v>
      </c>
      <c r="K101" s="9">
        <f>VLOOKUP(LEFT(A101,6),Search!A:H,2,FALSE)</f>
        <v>2.5999999999999999E-2</v>
      </c>
      <c r="L101" s="10">
        <f>VLOOKUP(LEFT(A101,6),Search!A:H,3,FALSE)</f>
        <v>2.3E-2</v>
      </c>
      <c r="M101" s="11">
        <f>VLOOKUP(LEFT(A101,6),Search!A:H,4,FALSE)</f>
        <v>1.5E-3</v>
      </c>
      <c r="N101" s="25">
        <f>VLOOKUP(LEFT(A101,6),Search!A:H,5,FALSE)</f>
        <v>0.66039999999999999</v>
      </c>
      <c r="O101" s="23">
        <f>VLOOKUP(LEFT(A101,6),Search!A:H,6,FALSE)</f>
        <v>0.58420000000000005</v>
      </c>
      <c r="P101" s="20">
        <f>VLOOKUP(LEFT(A101,6),Search!A:H,7,FALSE)</f>
        <v>3.8100000000000002E-2</v>
      </c>
      <c r="Q101" s="12" t="str">
        <f>VLOOKUP(LEFT(A101,6),Search!A:H,8,FALSE)</f>
        <v>Pt10Ir</v>
      </c>
    </row>
    <row r="102" spans="1:17" x14ac:dyDescent="0.2">
      <c r="A102" s="14" t="s">
        <v>249</v>
      </c>
      <c r="B102" s="14" t="s">
        <v>600</v>
      </c>
      <c r="C102" s="14" t="s">
        <v>417</v>
      </c>
      <c r="D102" s="14" t="s">
        <v>732</v>
      </c>
      <c r="E102" s="14">
        <v>0.67</v>
      </c>
      <c r="F102" s="14" t="s">
        <v>625</v>
      </c>
      <c r="G102" s="1">
        <v>1</v>
      </c>
      <c r="H102" s="14" t="s">
        <v>626</v>
      </c>
      <c r="I102" s="14" t="s">
        <v>75</v>
      </c>
      <c r="J102">
        <f>IF((VLOOKUP(A102,Search!A:H,1))=A102,1,2)</f>
        <v>1</v>
      </c>
      <c r="K102" s="9">
        <f>VLOOKUP(LEFT(A102,6),Search!A:H,2,FALSE)</f>
        <v>6.5000000000000002E-2</v>
      </c>
      <c r="L102" s="10">
        <f>VLOOKUP(LEFT(A102,6),Search!A:H,3,FALSE)</f>
        <v>6.0999999999999999E-2</v>
      </c>
      <c r="M102" s="11">
        <f>VLOOKUP(LEFT(A102,6),Search!A:H,4,FALSE)</f>
        <v>2E-3</v>
      </c>
      <c r="N102" s="25">
        <f>VLOOKUP(LEFT(A102,6),Search!A:H,5,FALSE)</f>
        <v>1.651</v>
      </c>
      <c r="O102" s="23">
        <f>VLOOKUP(LEFT(A102,6),Search!A:H,6,FALSE)</f>
        <v>1.5494000000000001</v>
      </c>
      <c r="P102" s="20">
        <f>VLOOKUP(LEFT(A102,6),Search!A:H,7,FALSE)</f>
        <v>5.0799999999999998E-2</v>
      </c>
      <c r="Q102" s="12" t="str">
        <f>VLOOKUP(LEFT(A102,6),Search!A:H,8,FALSE)</f>
        <v>5000-06: 24k Gold alloy</v>
      </c>
    </row>
    <row r="103" spans="1:17" x14ac:dyDescent="0.2">
      <c r="A103" s="14" t="s">
        <v>234</v>
      </c>
      <c r="B103" s="14" t="s">
        <v>601</v>
      </c>
      <c r="C103" s="14" t="s">
        <v>417</v>
      </c>
      <c r="D103" s="14" t="s">
        <v>733</v>
      </c>
      <c r="E103" s="14">
        <v>5.56</v>
      </c>
      <c r="F103" s="14" t="s">
        <v>625</v>
      </c>
      <c r="G103" s="1">
        <v>7.1</v>
      </c>
      <c r="H103" s="14" t="s">
        <v>626</v>
      </c>
      <c r="I103" s="14" t="s">
        <v>1</v>
      </c>
      <c r="J103">
        <f>IF((VLOOKUP(A103,Search!A:H,1))=A103,1,2)</f>
        <v>1</v>
      </c>
      <c r="K103" s="9">
        <f>VLOOKUP(LEFT(A103,6),Search!A:H,2,FALSE)</f>
        <v>2.8346456692913399E-2</v>
      </c>
      <c r="L103" s="10">
        <f>VLOOKUP(LEFT(A103,6),Search!A:H,3,FALSE)</f>
        <v>2.04724409448819E-2</v>
      </c>
      <c r="M103" s="11">
        <f>VLOOKUP(LEFT(A103,6),Search!A:H,4,FALSE)</f>
        <v>3.9370078740157497E-3</v>
      </c>
      <c r="N103" s="25">
        <f>VLOOKUP(LEFT(A103,6),Search!A:H,5,FALSE)</f>
        <v>0.72</v>
      </c>
      <c r="O103" s="23">
        <f>VLOOKUP(LEFT(A103,6),Search!A:H,6,FALSE)</f>
        <v>0.52</v>
      </c>
      <c r="P103" s="20">
        <f>VLOOKUP(LEFT(A103,6),Search!A:H,7,FALSE)</f>
        <v>0.1</v>
      </c>
      <c r="Q103" s="12" t="str">
        <f>VLOOKUP(LEFT(A103,6),Search!A:H,8,FALSE)</f>
        <v>Pt10Ir</v>
      </c>
    </row>
    <row r="104" spans="1:17" x14ac:dyDescent="0.2">
      <c r="A104" s="14" t="s">
        <v>258</v>
      </c>
      <c r="B104" s="14" t="s">
        <v>602</v>
      </c>
      <c r="C104" s="14" t="s">
        <v>417</v>
      </c>
      <c r="D104" s="14" t="s">
        <v>734</v>
      </c>
      <c r="E104" s="14">
        <v>0.36</v>
      </c>
      <c r="F104" s="14" t="s">
        <v>625</v>
      </c>
      <c r="G104" s="1">
        <v>1</v>
      </c>
      <c r="H104" s="14" t="s">
        <v>626</v>
      </c>
      <c r="I104" s="14" t="s">
        <v>1</v>
      </c>
      <c r="J104">
        <f>IF((VLOOKUP(A104,Search!A:H,1))=A104,1,2)</f>
        <v>1</v>
      </c>
      <c r="K104" s="9">
        <f>VLOOKUP(LEFT(A104,6),Search!A:H,2,FALSE)</f>
        <v>0.107086614173228</v>
      </c>
      <c r="L104" s="10">
        <f>VLOOKUP(LEFT(A104,6),Search!A:H,3,FALSE)</f>
        <v>0.10314960629921301</v>
      </c>
      <c r="M104" s="11">
        <f>VLOOKUP(LEFT(A104,6),Search!A:H,4,FALSE)</f>
        <v>1.9685039370078801E-3</v>
      </c>
      <c r="N104" s="25">
        <f>VLOOKUP(LEFT(A104,6),Search!A:H,5,FALSE)</f>
        <v>2.72</v>
      </c>
      <c r="O104" s="23">
        <f>VLOOKUP(LEFT(A104,6),Search!A:H,6,FALSE)</f>
        <v>2.62</v>
      </c>
      <c r="P104" s="20">
        <f>VLOOKUP(LEFT(A104,6),Search!A:H,7,FALSE)</f>
        <v>0.05</v>
      </c>
      <c r="Q104" s="12" t="str">
        <f>VLOOKUP(LEFT(A104,6),Search!A:H,8,FALSE)</f>
        <v>Pt10Ir</v>
      </c>
    </row>
    <row r="105" spans="1:17" x14ac:dyDescent="0.2">
      <c r="A105" s="14" t="s">
        <v>235</v>
      </c>
      <c r="B105" s="14" t="s">
        <v>603</v>
      </c>
      <c r="C105" s="14" t="s">
        <v>417</v>
      </c>
      <c r="D105" s="14" t="s">
        <v>735</v>
      </c>
      <c r="E105" s="14">
        <v>5.57</v>
      </c>
      <c r="F105" s="14" t="s">
        <v>625</v>
      </c>
      <c r="G105" s="1">
        <v>11.9</v>
      </c>
      <c r="H105" s="14" t="s">
        <v>626</v>
      </c>
      <c r="I105" s="14" t="s">
        <v>1</v>
      </c>
      <c r="J105">
        <f>IF((VLOOKUP(A105,Search!A:H,1))=A105,1,2)</f>
        <v>1</v>
      </c>
      <c r="K105" s="9">
        <f>VLOOKUP(LEFT(A105,6),Search!A:H,2,FALSE)</f>
        <v>5.6500000000000002E-2</v>
      </c>
      <c r="L105" s="10">
        <f>VLOOKUP(LEFT(A105,6),Search!A:H,3,FALSE)</f>
        <v>5.0500000000000003E-2</v>
      </c>
      <c r="M105" s="11">
        <f>VLOOKUP(LEFT(A105,6),Search!A:H,4,FALSE)</f>
        <v>3.0000000000000001E-3</v>
      </c>
      <c r="N105" s="25">
        <f>VLOOKUP(LEFT(A105,6),Search!A:H,5,FALSE)</f>
        <v>1.4351</v>
      </c>
      <c r="O105" s="23">
        <f>VLOOKUP(LEFT(A105,6),Search!A:H,6,FALSE)</f>
        <v>1.2827</v>
      </c>
      <c r="P105" s="20">
        <f>VLOOKUP(LEFT(A105,6),Search!A:H,7,FALSE)</f>
        <v>7.6200000000000004E-2</v>
      </c>
      <c r="Q105" s="12" t="str">
        <f>VLOOKUP(LEFT(A105,6),Search!A:H,8,FALSE)</f>
        <v>Pt10Ir</v>
      </c>
    </row>
    <row r="106" spans="1:17" x14ac:dyDescent="0.2">
      <c r="A106" s="14" t="s">
        <v>236</v>
      </c>
      <c r="B106" s="14" t="s">
        <v>604</v>
      </c>
      <c r="C106" s="14" t="s">
        <v>417</v>
      </c>
      <c r="D106" s="14" t="s">
        <v>736</v>
      </c>
      <c r="E106" s="14">
        <v>5.19</v>
      </c>
      <c r="F106" s="14" t="s">
        <v>625</v>
      </c>
      <c r="G106" s="1">
        <v>6.6</v>
      </c>
      <c r="H106" s="14" t="s">
        <v>626</v>
      </c>
      <c r="I106" s="14" t="s">
        <v>1</v>
      </c>
      <c r="J106">
        <f>IF((VLOOKUP(A106,Search!A:H,1))=A106,1,2)</f>
        <v>1</v>
      </c>
      <c r="K106" s="9">
        <f>VLOOKUP(LEFT(A106,6),Search!A:H,2,FALSE)</f>
        <v>3.3464566929133903E-2</v>
      </c>
      <c r="L106" s="10">
        <f>VLOOKUP(LEFT(A106,6),Search!A:H,3,FALSE)</f>
        <v>2.7165354330708699E-2</v>
      </c>
      <c r="M106" s="11">
        <f>VLOOKUP(LEFT(A106,6),Search!A:H,4,FALSE)</f>
        <v>3.1496062992126001E-3</v>
      </c>
      <c r="N106" s="25">
        <f>VLOOKUP(LEFT(A106,6),Search!A:H,5,FALSE)</f>
        <v>0.85</v>
      </c>
      <c r="O106" s="23">
        <f>VLOOKUP(LEFT(A106,6),Search!A:H,6,FALSE)</f>
        <v>0.69</v>
      </c>
      <c r="P106" s="20">
        <f>VLOOKUP(LEFT(A106,6),Search!A:H,7,FALSE)</f>
        <v>0.08</v>
      </c>
      <c r="Q106" s="12" t="str">
        <f>VLOOKUP(LEFT(A106,6),Search!A:H,8,FALSE)</f>
        <v>Pt10Ir</v>
      </c>
    </row>
    <row r="107" spans="1:17" x14ac:dyDescent="0.2">
      <c r="A107" s="14" t="s">
        <v>237</v>
      </c>
      <c r="B107" s="14" t="s">
        <v>605</v>
      </c>
      <c r="C107" s="14" t="s">
        <v>417</v>
      </c>
      <c r="D107" s="14" t="s">
        <v>737</v>
      </c>
      <c r="E107" s="14">
        <v>5.9</v>
      </c>
      <c r="F107" s="14" t="s">
        <v>625</v>
      </c>
      <c r="G107" s="1">
        <v>10.9</v>
      </c>
      <c r="H107" s="14" t="s">
        <v>626</v>
      </c>
      <c r="I107" s="14" t="s">
        <v>1</v>
      </c>
      <c r="J107">
        <f>IF((VLOOKUP(A107,Search!A:H,1))=A107,1,2)</f>
        <v>1</v>
      </c>
      <c r="K107" s="9">
        <f>VLOOKUP(LEFT(A107,6),Search!A:H,2,FALSE)</f>
        <v>4.7244094488188997E-2</v>
      </c>
      <c r="L107" s="10">
        <f>VLOOKUP(LEFT(A107,6),Search!A:H,3,FALSE)</f>
        <v>4.09448818897638E-2</v>
      </c>
      <c r="M107" s="11">
        <f>VLOOKUP(LEFT(A107,6),Search!A:H,4,FALSE)</f>
        <v>3.1496062992126001E-3</v>
      </c>
      <c r="N107" s="25">
        <f>VLOOKUP(LEFT(A107,6),Search!A:H,5,FALSE)</f>
        <v>1.2</v>
      </c>
      <c r="O107" s="23">
        <f>VLOOKUP(LEFT(A107,6),Search!A:H,6,FALSE)</f>
        <v>1.04</v>
      </c>
      <c r="P107" s="20">
        <f>VLOOKUP(LEFT(A107,6),Search!A:H,7,FALSE)</f>
        <v>0.08</v>
      </c>
      <c r="Q107" s="12" t="str">
        <f>VLOOKUP(LEFT(A107,6),Search!A:H,8,FALSE)</f>
        <v>Pt10Ir</v>
      </c>
    </row>
    <row r="108" spans="1:17" x14ac:dyDescent="0.2">
      <c r="A108" s="14" t="s">
        <v>238</v>
      </c>
      <c r="B108" s="14" t="s">
        <v>606</v>
      </c>
      <c r="C108" s="14" t="s">
        <v>417</v>
      </c>
      <c r="D108" s="14" t="s">
        <v>738</v>
      </c>
      <c r="E108" s="14">
        <v>1.36</v>
      </c>
      <c r="F108" s="14" t="s">
        <v>625</v>
      </c>
      <c r="G108" s="1">
        <v>1</v>
      </c>
      <c r="H108" s="14" t="s">
        <v>626</v>
      </c>
      <c r="I108" s="14" t="s">
        <v>1</v>
      </c>
      <c r="J108">
        <f>IF((VLOOKUP(A108,Search!A:H,1))=A108,1,2)</f>
        <v>1</v>
      </c>
      <c r="K108" s="9">
        <f>VLOOKUP(LEFT(A108,6),Search!A:H,2,FALSE)</f>
        <v>5.62992125984252E-2</v>
      </c>
      <c r="L108" s="10">
        <f>VLOOKUP(LEFT(A108,6),Search!A:H,3,FALSE)</f>
        <v>5.4330708661417301E-2</v>
      </c>
      <c r="M108" s="11">
        <f>VLOOKUP(LEFT(A108,6),Search!A:H,4,FALSE)</f>
        <v>9.8425196850393808E-4</v>
      </c>
      <c r="N108" s="25">
        <f>VLOOKUP(LEFT(A108,6),Search!A:H,5,FALSE)</f>
        <v>1.43</v>
      </c>
      <c r="O108" s="23">
        <f>VLOOKUP(LEFT(A108,6),Search!A:H,6,FALSE)</f>
        <v>1.38</v>
      </c>
      <c r="P108" s="20">
        <f>VLOOKUP(LEFT(A108,6),Search!A:H,7,FALSE)</f>
        <v>2.5000000000000001E-2</v>
      </c>
      <c r="Q108" s="12" t="str">
        <f>VLOOKUP(LEFT(A108,6),Search!A:H,8,FALSE)</f>
        <v>Pt10Ir</v>
      </c>
    </row>
    <row r="109" spans="1:17" x14ac:dyDescent="0.2">
      <c r="A109" s="14" t="s">
        <v>276</v>
      </c>
      <c r="B109" s="14" t="s">
        <v>607</v>
      </c>
      <c r="C109" s="14" t="s">
        <v>417</v>
      </c>
      <c r="D109" s="14" t="s">
        <v>739</v>
      </c>
      <c r="E109" s="14">
        <v>4.54</v>
      </c>
      <c r="F109" s="14" t="s">
        <v>625</v>
      </c>
      <c r="G109" s="1">
        <v>18.7</v>
      </c>
      <c r="H109" s="14" t="s">
        <v>626</v>
      </c>
      <c r="I109" s="14" t="s">
        <v>1</v>
      </c>
      <c r="J109">
        <f>IF((VLOOKUP(A109,Search!A:H,1))=A109,1,2)</f>
        <v>1</v>
      </c>
      <c r="K109" s="9">
        <f>VLOOKUP(LEFT(A109,6),Search!A:H,2,FALSE)</f>
        <v>0.1265</v>
      </c>
      <c r="L109" s="10">
        <f>VLOOKUP(LEFT(A109,6),Search!A:H,3,FALSE)</f>
        <v>0.1215</v>
      </c>
      <c r="M109" s="11">
        <f>VLOOKUP(LEFT(A109,6),Search!A:H,4,FALSE)</f>
        <v>2.5000000000000001E-3</v>
      </c>
      <c r="N109" s="25">
        <f>VLOOKUP(LEFT(A109,6),Search!A:H,5,FALSE)</f>
        <v>3.2130999999999998</v>
      </c>
      <c r="O109" s="23">
        <f>VLOOKUP(LEFT(A109,6),Search!A:H,6,FALSE)</f>
        <v>3.0861000000000001</v>
      </c>
      <c r="P109" s="20">
        <f>VLOOKUP(LEFT(A109,6),Search!A:H,7,FALSE)</f>
        <v>6.3500000000000001E-2</v>
      </c>
      <c r="Q109" s="12" t="str">
        <f>VLOOKUP(LEFT(A109,6),Search!A:H,8,FALSE)</f>
        <v>Pt10Ir</v>
      </c>
    </row>
    <row r="110" spans="1:17" x14ac:dyDescent="0.2">
      <c r="A110" s="14" t="s">
        <v>266</v>
      </c>
      <c r="B110" s="14" t="s">
        <v>608</v>
      </c>
      <c r="C110" s="14" t="s">
        <v>417</v>
      </c>
      <c r="D110" s="14" t="s">
        <v>740</v>
      </c>
      <c r="E110" s="14">
        <v>8.5299999999999994</v>
      </c>
      <c r="F110" s="14" t="s">
        <v>625</v>
      </c>
      <c r="G110" s="1">
        <v>11</v>
      </c>
      <c r="H110" s="14" t="s">
        <v>626</v>
      </c>
      <c r="I110" s="14" t="s">
        <v>1</v>
      </c>
      <c r="J110">
        <f>IF((VLOOKUP(A110,Search!A:H,1))=A110,1,2)</f>
        <v>1</v>
      </c>
      <c r="K110" s="9">
        <f>VLOOKUP(LEFT(A110,6),Search!A:H,2,FALSE)</f>
        <v>9.8000000000000004E-2</v>
      </c>
      <c r="L110" s="10">
        <f>VLOOKUP(LEFT(A110,6),Search!A:H,3,FALSE)</f>
        <v>9.6000000000000002E-2</v>
      </c>
      <c r="M110" s="11">
        <f>VLOOKUP(LEFT(A110,6),Search!A:H,4,FALSE)</f>
        <v>1.0000000000000009E-3</v>
      </c>
      <c r="N110" s="25">
        <f>VLOOKUP(LEFT(A110,6),Search!A:H,5,FALSE)</f>
        <v>2.4891999999999999</v>
      </c>
      <c r="O110" s="23">
        <f>VLOOKUP(LEFT(A110,6),Search!A:H,6,FALSE)</f>
        <v>2.4383999999999997</v>
      </c>
      <c r="P110" s="20">
        <f>VLOOKUP(LEFT(A110,6),Search!A:H,7,FALSE)</f>
        <v>2.5400000000000023E-2</v>
      </c>
      <c r="Q110" s="12" t="str">
        <f>VLOOKUP(LEFT(A110,6),Search!A:H,8,FALSE)</f>
        <v>Pt10Ir</v>
      </c>
    </row>
    <row r="111" spans="1:17" x14ac:dyDescent="0.2">
      <c r="A111" s="14" t="s">
        <v>282</v>
      </c>
      <c r="B111" s="14" t="s">
        <v>609</v>
      </c>
      <c r="C111" s="14" t="s">
        <v>417</v>
      </c>
      <c r="D111" s="14" t="s">
        <v>741</v>
      </c>
      <c r="E111" s="14">
        <v>5.1100000000000003</v>
      </c>
      <c r="F111" s="14" t="s">
        <v>625</v>
      </c>
      <c r="G111" s="1">
        <v>8.6999999999999993</v>
      </c>
      <c r="H111" s="14" t="s">
        <v>626</v>
      </c>
      <c r="I111" s="14" t="s">
        <v>1</v>
      </c>
      <c r="J111">
        <f>IF((VLOOKUP(A111,Search!A:H,1))=A111,1,2)</f>
        <v>1</v>
      </c>
      <c r="K111" s="9">
        <f>VLOOKUP(LEFT(A111,6),Search!A:H,2,FALSE)</f>
        <v>0.1295</v>
      </c>
      <c r="L111" s="10">
        <f>VLOOKUP(LEFT(A111,6),Search!A:H,3,FALSE)</f>
        <v>0.127</v>
      </c>
      <c r="M111" s="11">
        <f>VLOOKUP(LEFT(A111,6),Search!A:H,4,FALSE)</f>
        <v>1.2500000000000011E-3</v>
      </c>
      <c r="N111" s="25">
        <f>VLOOKUP(LEFT(A111,6),Search!A:H,5,FALSE)</f>
        <v>3.2893000000000003</v>
      </c>
      <c r="O111" s="23">
        <f>VLOOKUP(LEFT(A111,6),Search!A:H,6,FALSE)</f>
        <v>3.2258</v>
      </c>
      <c r="P111" s="20">
        <f>VLOOKUP(LEFT(A111,6),Search!A:H,7,FALSE)</f>
        <v>3.1750000000000028E-2</v>
      </c>
      <c r="Q111" s="12" t="str">
        <f>VLOOKUP(LEFT(A111,6),Search!A:H,8,FALSE)</f>
        <v>Pt10Ir</v>
      </c>
    </row>
    <row r="112" spans="1:17" x14ac:dyDescent="0.2">
      <c r="A112" s="14" t="s">
        <v>284</v>
      </c>
      <c r="B112" s="14" t="s">
        <v>610</v>
      </c>
      <c r="C112" s="14" t="s">
        <v>417</v>
      </c>
      <c r="D112" s="14" t="s">
        <v>742</v>
      </c>
      <c r="E112" s="14">
        <v>5.79</v>
      </c>
      <c r="F112" s="14" t="s">
        <v>625</v>
      </c>
      <c r="G112" s="1">
        <v>7.6</v>
      </c>
      <c r="H112" s="14" t="s">
        <v>626</v>
      </c>
      <c r="I112" s="14" t="s">
        <v>18</v>
      </c>
      <c r="J112">
        <f>IF((VLOOKUP(A112,Search!A:H,1))=A112,1,2)</f>
        <v>1</v>
      </c>
      <c r="K112" s="9">
        <f>VLOOKUP(LEFT(A112,6),Search!A:H,2,FALSE)</f>
        <v>3.7401574803149609E-2</v>
      </c>
      <c r="L112" s="10">
        <f>VLOOKUP(LEFT(A112,6),Search!A:H,3,FALSE)</f>
        <v>3.1496062992125984E-2</v>
      </c>
      <c r="M112" s="11">
        <f>VLOOKUP(LEFT(A112,6),Search!A:H,4,FALSE)</f>
        <v>2.9527559055118092E-3</v>
      </c>
      <c r="N112" s="25">
        <f>VLOOKUP(LEFT(A112,6),Search!A:H,5,FALSE)</f>
        <v>0.95</v>
      </c>
      <c r="O112" s="23">
        <f>VLOOKUP(LEFT(A112,6),Search!A:H,6,FALSE)</f>
        <v>0.8</v>
      </c>
      <c r="P112" s="20">
        <f>VLOOKUP(LEFT(A112,6),Search!A:H,7,FALSE)</f>
        <v>7.4999999999999956E-2</v>
      </c>
      <c r="Q112" s="12" t="str">
        <f>VLOOKUP(LEFT(A112,6),Search!A:H,8,FALSE)</f>
        <v>Pt10Ir</v>
      </c>
    </row>
    <row r="113" spans="1:17" x14ac:dyDescent="0.2">
      <c r="A113" s="14" t="s">
        <v>283</v>
      </c>
      <c r="B113" s="14" t="s">
        <v>611</v>
      </c>
      <c r="C113" s="14" t="s">
        <v>417</v>
      </c>
      <c r="D113" s="14" t="s">
        <v>743</v>
      </c>
      <c r="E113" s="14">
        <v>4.88</v>
      </c>
      <c r="F113" s="14" t="s">
        <v>625</v>
      </c>
      <c r="G113" s="1">
        <v>8.1999999999999993</v>
      </c>
      <c r="H113" s="14" t="s">
        <v>626</v>
      </c>
      <c r="I113" s="14" t="s">
        <v>1</v>
      </c>
      <c r="J113">
        <f>IF((VLOOKUP(A113,Search!A:H,1))=A113,1,2)</f>
        <v>1</v>
      </c>
      <c r="K113" s="9">
        <f>VLOOKUP(LEFT(A113,6),Search!A:H,2,FALSE)</f>
        <v>2.7559055118110239E-2</v>
      </c>
      <c r="L113" s="10">
        <f>VLOOKUP(LEFT(A113,6),Search!A:H,3,FALSE)</f>
        <v>1.5748031496062992E-2</v>
      </c>
      <c r="M113" s="11">
        <f>VLOOKUP(LEFT(A113,6),Search!A:H,4,FALSE)</f>
        <v>5.9055118110236211E-3</v>
      </c>
      <c r="N113" s="25">
        <f>VLOOKUP(LEFT(A113,6),Search!A:H,5,FALSE)</f>
        <v>0.7</v>
      </c>
      <c r="O113" s="23">
        <f>VLOOKUP(LEFT(A113,6),Search!A:H,6,FALSE)</f>
        <v>0.4</v>
      </c>
      <c r="P113" s="20">
        <f>VLOOKUP(LEFT(A113,6),Search!A:H,7,FALSE)</f>
        <v>0.14999999999999997</v>
      </c>
      <c r="Q113" s="12" t="str">
        <f>VLOOKUP(LEFT(A113,6),Search!A:H,8,FALSE)</f>
        <v>Pt10Ir</v>
      </c>
    </row>
    <row r="114" spans="1:17" x14ac:dyDescent="0.2">
      <c r="A114" s="14" t="s">
        <v>285</v>
      </c>
      <c r="B114" s="14" t="s">
        <v>612</v>
      </c>
      <c r="C114" s="14" t="s">
        <v>417</v>
      </c>
      <c r="D114" s="14" t="s">
        <v>744</v>
      </c>
      <c r="E114" s="14">
        <v>3.36</v>
      </c>
      <c r="F114" s="14" t="s">
        <v>625</v>
      </c>
      <c r="G114" s="1">
        <v>4.4000000000000004</v>
      </c>
      <c r="H114" s="14" t="s">
        <v>626</v>
      </c>
      <c r="I114" s="14" t="s">
        <v>50</v>
      </c>
      <c r="J114">
        <f>IF((VLOOKUP(A114,Search!A:H,1))=A114,1,2)</f>
        <v>1</v>
      </c>
      <c r="K114" s="9">
        <f>VLOOKUP(LEFT(A114,6),Search!A:H,2,FALSE)</f>
        <v>5.1181102362204724E-2</v>
      </c>
      <c r="L114" s="10">
        <f>VLOOKUP(LEFT(A114,6),Search!A:H,3,FALSE)</f>
        <v>4.7244094488188976E-2</v>
      </c>
      <c r="M114" s="11">
        <f>VLOOKUP(LEFT(A114,6),Search!A:H,4,FALSE)</f>
        <v>1.9685039370078757E-3</v>
      </c>
      <c r="N114" s="25">
        <f>VLOOKUP(LEFT(A114,6),Search!A:H,5,FALSE)</f>
        <v>1.3</v>
      </c>
      <c r="O114" s="23">
        <f>VLOOKUP(LEFT(A114,6),Search!A:H,6,FALSE)</f>
        <v>1.2</v>
      </c>
      <c r="P114" s="20">
        <f>VLOOKUP(LEFT(A114,6),Search!A:H,7,FALSE)</f>
        <v>5.0000000000000044E-2</v>
      </c>
      <c r="Q114" s="12" t="str">
        <f>VLOOKUP(LEFT(A114,6),Search!A:H,8,FALSE)</f>
        <v>Pt10Ir</v>
      </c>
    </row>
    <row r="115" spans="1:17" x14ac:dyDescent="0.2">
      <c r="A115" s="14" t="s">
        <v>239</v>
      </c>
      <c r="B115" s="14" t="s">
        <v>613</v>
      </c>
      <c r="C115" s="14" t="s">
        <v>417</v>
      </c>
      <c r="D115" s="14" t="s">
        <v>745</v>
      </c>
      <c r="E115" s="14">
        <v>0.45</v>
      </c>
      <c r="F115" s="14" t="s">
        <v>625</v>
      </c>
      <c r="G115" s="1">
        <v>1</v>
      </c>
      <c r="H115" s="14" t="s">
        <v>626</v>
      </c>
      <c r="I115" s="14" t="s">
        <v>1</v>
      </c>
      <c r="J115">
        <f>IF((VLOOKUP(A115,Search!A:H,1))=A115,1,2)</f>
        <v>1</v>
      </c>
      <c r="K115" s="9">
        <f>VLOOKUP(LEFT(A115,6),Search!A:H,2,FALSE)</f>
        <v>9.9606299212598448E-2</v>
      </c>
      <c r="L115" s="10">
        <f>VLOOKUP(LEFT(A115,6),Search!A:H,3,FALSE)</f>
        <v>9.5669291338582679E-2</v>
      </c>
      <c r="M115" s="11">
        <f>VLOOKUP(LEFT(A115,6),Search!A:H,4,FALSE)</f>
        <v>1.968503937007874E-3</v>
      </c>
      <c r="N115" s="25">
        <f>VLOOKUP(LEFT(A115,6),Search!A:H,5,FALSE)</f>
        <v>2.5299999999999998</v>
      </c>
      <c r="O115" s="23">
        <f>VLOOKUP(LEFT(A115,6),Search!A:H,6,FALSE)</f>
        <v>2.4300000000000002</v>
      </c>
      <c r="P115" s="20">
        <f>VLOOKUP(LEFT(A115,6),Search!A:H,7,FALSE)</f>
        <v>0.05</v>
      </c>
      <c r="Q115" s="12" t="str">
        <f>VLOOKUP(LEFT(A115,6),Search!A:H,8,FALSE)</f>
        <v>Pt10Ir</v>
      </c>
    </row>
    <row r="116" spans="1:17" x14ac:dyDescent="0.2">
      <c r="A116" s="14" t="s">
        <v>241</v>
      </c>
      <c r="B116" s="14" t="s">
        <v>614</v>
      </c>
      <c r="C116" s="14" t="s">
        <v>417</v>
      </c>
      <c r="D116" s="14" t="s">
        <v>746</v>
      </c>
      <c r="E116" s="14">
        <v>0.77</v>
      </c>
      <c r="F116" s="14" t="s">
        <v>625</v>
      </c>
      <c r="G116" s="1">
        <v>1</v>
      </c>
      <c r="H116" s="14" t="s">
        <v>626</v>
      </c>
      <c r="I116" s="14" t="s">
        <v>1</v>
      </c>
      <c r="J116">
        <f>IF((VLOOKUP(A116,Search!A:H,1))=A116,1,2)</f>
        <v>1</v>
      </c>
      <c r="K116" s="9">
        <f>VLOOKUP(LEFT(A116,6),Search!A:H,2,FALSE)</f>
        <v>4.87E-2</v>
      </c>
      <c r="L116" s="10">
        <f>VLOOKUP(LEFT(A116,6),Search!A:H,3,FALSE)</f>
        <v>4.4499999999999998E-2</v>
      </c>
      <c r="M116" s="11">
        <f>VLOOKUP(LEFT(A116,6),Search!A:H,4,FALSE)</f>
        <v>2.0999999999999999E-3</v>
      </c>
      <c r="N116" s="25">
        <f>VLOOKUP(LEFT(A116,6),Search!A:H,5,FALSE)</f>
        <v>1.23698</v>
      </c>
      <c r="O116" s="23">
        <f>VLOOKUP(LEFT(A116,6),Search!A:H,6,FALSE)</f>
        <v>1.1303000000000001</v>
      </c>
      <c r="P116" s="20">
        <f>VLOOKUP(LEFT(A116,6),Search!A:H,7,FALSE)</f>
        <v>5.3339999999999999E-2</v>
      </c>
      <c r="Q116" s="12" t="str">
        <f>VLOOKUP(LEFT(A116,6),Search!A:H,8,FALSE)</f>
        <v>Pt10Ir</v>
      </c>
    </row>
    <row r="117" spans="1:17" x14ac:dyDescent="0.2">
      <c r="A117" s="14" t="s">
        <v>279</v>
      </c>
      <c r="B117" s="14" t="s">
        <v>615</v>
      </c>
      <c r="C117" s="14" t="s">
        <v>417</v>
      </c>
      <c r="D117" s="14" t="s">
        <v>747</v>
      </c>
      <c r="E117" s="14">
        <v>5.56</v>
      </c>
      <c r="F117" s="14" t="s">
        <v>625</v>
      </c>
      <c r="G117" s="1">
        <v>10.199999999999999</v>
      </c>
      <c r="H117" s="14" t="s">
        <v>626</v>
      </c>
      <c r="I117" s="14" t="s">
        <v>1</v>
      </c>
      <c r="J117">
        <f>IF((VLOOKUP(A117,Search!A:H,1))=A117,1,2)</f>
        <v>1</v>
      </c>
      <c r="K117" s="9">
        <f>VLOOKUP(LEFT(A117,6),Search!A:H,2,FALSE)</f>
        <v>4.8999999999999995E-2</v>
      </c>
      <c r="L117" s="10">
        <f>VLOOKUP(LEFT(A117,6),Search!A:H,3,FALSE)</f>
        <v>4.2999999999999997E-2</v>
      </c>
      <c r="M117" s="11">
        <f>VLOOKUP(LEFT(A117,6),Search!A:H,4,FALSE)</f>
        <v>3.0000000000000001E-3</v>
      </c>
      <c r="N117" s="25">
        <f>VLOOKUP(LEFT(A117,6),Search!A:H,5,FALSE)</f>
        <v>1.2445999999999997</v>
      </c>
      <c r="O117" s="23">
        <f>VLOOKUP(LEFT(A117,6),Search!A:H,6,FALSE)</f>
        <v>1.0922000000000001</v>
      </c>
      <c r="P117" s="20">
        <f>VLOOKUP(LEFT(A117,6),Search!A:H,7,FALSE)</f>
        <v>7.619999999999999E-2</v>
      </c>
      <c r="Q117" s="12" t="str">
        <f>VLOOKUP(LEFT(A117,6),Search!A:H,8,FALSE)</f>
        <v>Pt10Ir</v>
      </c>
    </row>
    <row r="118" spans="1:17" x14ac:dyDescent="0.2">
      <c r="A118" s="14" t="s">
        <v>251</v>
      </c>
      <c r="B118" s="14" t="s">
        <v>616</v>
      </c>
      <c r="C118" s="14" t="s">
        <v>417</v>
      </c>
      <c r="D118" s="14" t="s">
        <v>748</v>
      </c>
      <c r="E118" s="14">
        <v>0.34</v>
      </c>
      <c r="F118" s="14" t="s">
        <v>625</v>
      </c>
      <c r="G118" s="1">
        <v>1</v>
      </c>
      <c r="H118" s="14" t="s">
        <v>626</v>
      </c>
      <c r="I118" s="14" t="s">
        <v>1</v>
      </c>
      <c r="J118">
        <f>IF((VLOOKUP(A118,Search!A:H,1))=A118,1,2)</f>
        <v>1</v>
      </c>
      <c r="K118" s="9">
        <f>VLOOKUP(LEFT(A118,6),Search!A:H,2,FALSE)</f>
        <v>0.114</v>
      </c>
      <c r="L118" s="10">
        <f>VLOOKUP(LEFT(A118,6),Search!A:H,3,FALSE)</f>
        <v>0.11</v>
      </c>
      <c r="M118" s="11">
        <f>VLOOKUP(LEFT(A118,6),Search!A:H,4,FALSE)</f>
        <v>2E-3</v>
      </c>
      <c r="N118" s="25">
        <f>VLOOKUP(LEFT(A118,6),Search!A:H,5,FALSE)</f>
        <v>2.8956</v>
      </c>
      <c r="O118" s="23">
        <f>VLOOKUP(LEFT(A118,6),Search!A:H,6,FALSE)</f>
        <v>2.794</v>
      </c>
      <c r="P118" s="20">
        <f>VLOOKUP(LEFT(A118,6),Search!A:H,7,FALSE)</f>
        <v>5.0799999999999998E-2</v>
      </c>
      <c r="Q118" s="12" t="str">
        <f>VLOOKUP(LEFT(A118,6),Search!A:H,8,FALSE)</f>
        <v>Pt10Ir</v>
      </c>
    </row>
    <row r="119" spans="1:17" x14ac:dyDescent="0.2">
      <c r="A119" s="14" t="s">
        <v>259</v>
      </c>
      <c r="B119" s="14" t="s">
        <v>617</v>
      </c>
      <c r="C119" s="14" t="s">
        <v>417</v>
      </c>
      <c r="D119" s="14" t="s">
        <v>749</v>
      </c>
      <c r="E119" s="14">
        <v>0.8</v>
      </c>
      <c r="F119" s="14" t="s">
        <v>625</v>
      </c>
      <c r="G119" s="1">
        <v>1</v>
      </c>
      <c r="H119" s="14" t="s">
        <v>626</v>
      </c>
      <c r="I119" s="14" t="s">
        <v>1</v>
      </c>
      <c r="J119">
        <f>IF((VLOOKUP(A119,Search!A:H,1))=A119,1,2)</f>
        <v>1</v>
      </c>
      <c r="K119" s="9">
        <f>VLOOKUP(LEFT(A119,6),Search!A:H,2,FALSE)</f>
        <v>9.5000000000000001E-2</v>
      </c>
      <c r="L119" s="10">
        <f>VLOOKUP(LEFT(A119,6),Search!A:H,3,FALSE)</f>
        <v>9.2999999999999999E-2</v>
      </c>
      <c r="M119" s="11">
        <f>VLOOKUP(LEFT(A119,6),Search!A:H,4,FALSE)</f>
        <v>1E-3</v>
      </c>
      <c r="N119" s="25">
        <f>VLOOKUP(LEFT(A119,6),Search!A:H,5,FALSE)</f>
        <v>2.4129999999999998</v>
      </c>
      <c r="O119" s="23">
        <f>VLOOKUP(LEFT(A119,6),Search!A:H,6,FALSE)</f>
        <v>2.3622000000000001</v>
      </c>
      <c r="P119" s="20">
        <f>VLOOKUP(LEFT(A119,6),Search!A:H,7,FALSE)</f>
        <v>2.5399999999999999E-2</v>
      </c>
      <c r="Q119" s="12" t="str">
        <f>VLOOKUP(LEFT(A119,6),Search!A:H,8,FALSE)</f>
        <v>Pt10Ir</v>
      </c>
    </row>
    <row r="120" spans="1:17" x14ac:dyDescent="0.2">
      <c r="A120" s="14" t="s">
        <v>242</v>
      </c>
      <c r="B120" s="14" t="s">
        <v>618</v>
      </c>
      <c r="C120" s="14" t="s">
        <v>417</v>
      </c>
      <c r="D120" s="14" t="s">
        <v>750</v>
      </c>
      <c r="E120" s="14">
        <v>1.18</v>
      </c>
      <c r="F120" s="14" t="s">
        <v>625</v>
      </c>
      <c r="G120" s="1">
        <v>1</v>
      </c>
      <c r="H120" s="14" t="s">
        <v>626</v>
      </c>
      <c r="I120" s="14" t="s">
        <v>1</v>
      </c>
      <c r="J120">
        <f>IF((VLOOKUP(A120,Search!A:H,1))=A120,1,2)</f>
        <v>1</v>
      </c>
      <c r="K120" s="9">
        <f>VLOOKUP(LEFT(A120,6),Search!A:H,2,FALSE)</f>
        <v>4.9212598425196902E-2</v>
      </c>
      <c r="L120" s="10">
        <f>VLOOKUP(LEFT(A120,6),Search!A:H,3,FALSE)</f>
        <v>4.67125984251969E-2</v>
      </c>
      <c r="M120" s="11">
        <f>VLOOKUP(LEFT(A120,6),Search!A:H,4,FALSE)</f>
        <v>1.25E-3</v>
      </c>
      <c r="N120" s="25">
        <f>VLOOKUP(LEFT(A120,6),Search!A:H,5,FALSE)</f>
        <v>1.25</v>
      </c>
      <c r="O120" s="23">
        <f>VLOOKUP(LEFT(A120,6),Search!A:H,6,FALSE)</f>
        <v>1.1865000000000001</v>
      </c>
      <c r="P120" s="20">
        <f>VLOOKUP(LEFT(A120,6),Search!A:H,7,FALSE)</f>
        <v>3.175E-2</v>
      </c>
      <c r="Q120" s="12" t="str">
        <f>VLOOKUP(LEFT(A120,6),Search!A:H,8,FALSE)</f>
        <v>Pt10Ir</v>
      </c>
    </row>
    <row r="121" spans="1:17" x14ac:dyDescent="0.2">
      <c r="A121" s="14" t="s">
        <v>243</v>
      </c>
      <c r="B121" s="14" t="s">
        <v>619</v>
      </c>
      <c r="C121" s="14" t="s">
        <v>417</v>
      </c>
      <c r="D121" s="14" t="s">
        <v>751</v>
      </c>
      <c r="E121" s="14">
        <v>4.7300000000000004</v>
      </c>
      <c r="F121" s="14" t="s">
        <v>625</v>
      </c>
      <c r="G121" s="1">
        <v>2.1</v>
      </c>
      <c r="H121" s="14" t="s">
        <v>626</v>
      </c>
      <c r="I121" s="14" t="s">
        <v>1</v>
      </c>
      <c r="J121">
        <f>IF((VLOOKUP(A121,Search!A:H,1))=A121,1,2)</f>
        <v>1</v>
      </c>
      <c r="K121" s="9">
        <f>VLOOKUP(LEFT(A121,6),Search!A:H,2,FALSE)</f>
        <v>2.55905511811024E-2</v>
      </c>
      <c r="L121" s="10">
        <f>VLOOKUP(LEFT(A121,6),Search!A:H,3,FALSE)</f>
        <v>2.28346456692913E-2</v>
      </c>
      <c r="M121" s="11">
        <f>VLOOKUP(LEFT(A121,6),Search!A:H,4,FALSE)</f>
        <v>1.3779527559055101E-3</v>
      </c>
      <c r="N121" s="25">
        <f>VLOOKUP(LEFT(A121,6),Search!A:H,5,FALSE)</f>
        <v>0.65</v>
      </c>
      <c r="O121" s="23">
        <f>VLOOKUP(LEFT(A121,6),Search!A:H,6,FALSE)</f>
        <v>0.57999999999999996</v>
      </c>
      <c r="P121" s="20">
        <f>VLOOKUP(LEFT(A121,6),Search!A:H,7,FALSE)</f>
        <v>3.5000000000000003E-2</v>
      </c>
      <c r="Q121" s="12" t="str">
        <f>VLOOKUP(LEFT(A121,6),Search!A:H,8,FALSE)</f>
        <v>Pt10Ir</v>
      </c>
    </row>
    <row r="122" spans="1:17" x14ac:dyDescent="0.2">
      <c r="A122" s="14" t="s">
        <v>261</v>
      </c>
      <c r="B122" s="14" t="s">
        <v>620</v>
      </c>
      <c r="C122" s="14" t="s">
        <v>417</v>
      </c>
      <c r="D122" s="14" t="s">
        <v>752</v>
      </c>
      <c r="E122" s="14">
        <v>6.01</v>
      </c>
      <c r="F122" s="14" t="s">
        <v>625</v>
      </c>
      <c r="G122" s="1">
        <v>1</v>
      </c>
      <c r="H122" s="14" t="s">
        <v>626</v>
      </c>
      <c r="I122" s="14" t="s">
        <v>1</v>
      </c>
      <c r="J122">
        <f>IF((VLOOKUP(A122,Search!A:H,1))=A122,1,2)</f>
        <v>1</v>
      </c>
      <c r="K122" s="9">
        <f>VLOOKUP(LEFT(A122,6),Search!A:H,2,FALSE)</f>
        <v>1.35E-2</v>
      </c>
      <c r="L122" s="10">
        <f>VLOOKUP(LEFT(A122,6),Search!A:H,3,FALSE)</f>
        <v>1.15E-2</v>
      </c>
      <c r="M122" s="11">
        <f>VLOOKUP(LEFT(A122,6),Search!A:H,4,FALSE)</f>
        <v>1E-3</v>
      </c>
      <c r="N122" s="25">
        <f>VLOOKUP(LEFT(A122,6),Search!A:H,5,FALSE)</f>
        <v>0.34289999999999998</v>
      </c>
      <c r="O122" s="23">
        <f>VLOOKUP(LEFT(A122,6),Search!A:H,6,FALSE)</f>
        <v>0.29210000000000003</v>
      </c>
      <c r="P122" s="20">
        <f>VLOOKUP(LEFT(A122,6),Search!A:H,7,FALSE)</f>
        <v>2.5399999999999999E-2</v>
      </c>
      <c r="Q122" s="12" t="str">
        <f>VLOOKUP(LEFT(A122,6),Search!A:H,8,FALSE)</f>
        <v>Pt10Ir</v>
      </c>
    </row>
    <row r="123" spans="1:17" x14ac:dyDescent="0.2">
      <c r="A123" s="14" t="s">
        <v>253</v>
      </c>
      <c r="B123" s="14" t="s">
        <v>621</v>
      </c>
      <c r="C123" s="14" t="s">
        <v>417</v>
      </c>
      <c r="D123" s="14" t="s">
        <v>753</v>
      </c>
      <c r="E123" s="14">
        <v>5.26</v>
      </c>
      <c r="F123" s="14" t="s">
        <v>625</v>
      </c>
      <c r="G123" s="1">
        <v>26.3</v>
      </c>
      <c r="H123" s="14" t="s">
        <v>626</v>
      </c>
      <c r="I123" s="14" t="s">
        <v>1</v>
      </c>
      <c r="J123">
        <f>IF((VLOOKUP(A123,Search!A:H,1))=A123,1,2)</f>
        <v>1</v>
      </c>
      <c r="K123" s="9">
        <f>VLOOKUP(LEFT(A123,6),Search!A:H,2,FALSE)</f>
        <v>9.9212598425196794E-2</v>
      </c>
      <c r="L123" s="10">
        <f>VLOOKUP(LEFT(A123,6),Search!A:H,3,FALSE)</f>
        <v>9.1338582677165395E-2</v>
      </c>
      <c r="M123" s="11">
        <f>VLOOKUP(LEFT(A123,6),Search!A:H,4,FALSE)</f>
        <v>3.9370078740157497E-3</v>
      </c>
      <c r="N123" s="25">
        <f>VLOOKUP(LEFT(A123,6),Search!A:H,5,FALSE)</f>
        <v>2.52</v>
      </c>
      <c r="O123" s="23">
        <f>VLOOKUP(LEFT(A123,6),Search!A:H,6,FALSE)</f>
        <v>2.3199999999999998</v>
      </c>
      <c r="P123" s="20">
        <f>VLOOKUP(LEFT(A123,6),Search!A:H,7,FALSE)</f>
        <v>0.1</v>
      </c>
      <c r="Q123" s="12" t="str">
        <f>VLOOKUP(LEFT(A123,6),Search!A:H,8,FALSE)</f>
        <v>Pt10Ir</v>
      </c>
    </row>
    <row r="124" spans="1:17" x14ac:dyDescent="0.2">
      <c r="A124" s="14" t="s">
        <v>262</v>
      </c>
      <c r="B124" s="14" t="s">
        <v>622</v>
      </c>
      <c r="C124" s="14" t="s">
        <v>417</v>
      </c>
      <c r="D124" s="14" t="s">
        <v>754</v>
      </c>
      <c r="E124" s="14">
        <v>5.58</v>
      </c>
      <c r="F124" s="14" t="s">
        <v>625</v>
      </c>
      <c r="G124" s="1">
        <v>18.2</v>
      </c>
      <c r="H124" s="14" t="s">
        <v>626</v>
      </c>
      <c r="I124" s="14" t="s">
        <v>1</v>
      </c>
      <c r="J124">
        <f>IF((VLOOKUP(A124,Search!A:H,1))=A124,1,2)</f>
        <v>1</v>
      </c>
      <c r="K124" s="9">
        <f>VLOOKUP(LEFT(A124,6),Search!A:H,2,FALSE)</f>
        <v>0.10050000000000001</v>
      </c>
      <c r="L124" s="10">
        <f>VLOOKUP(LEFT(A124,6),Search!A:H,3,FALSE)</f>
        <v>9.5500000000000002E-2</v>
      </c>
      <c r="M124" s="11">
        <f>VLOOKUP(LEFT(A124,6),Search!A:H,4,FALSE)</f>
        <v>2.5000000000000001E-3</v>
      </c>
      <c r="N124" s="25">
        <f>VLOOKUP(LEFT(A124,6),Search!A:H,5,FALSE)</f>
        <v>2.5527000000000002</v>
      </c>
      <c r="O124" s="23">
        <f>VLOOKUP(LEFT(A124,6),Search!A:H,6,FALSE)</f>
        <v>2.4257</v>
      </c>
      <c r="P124" s="20">
        <f>VLOOKUP(LEFT(A124,6),Search!A:H,7,FALSE)</f>
        <v>6.3500000000000001E-2</v>
      </c>
      <c r="Q124" s="12" t="str">
        <f>VLOOKUP(LEFT(A124,6),Search!A:H,8,FALSE)</f>
        <v>Pt10Ir</v>
      </c>
    </row>
  </sheetData>
  <autoFilter ref="A1:Q124" xr:uid="{1D4D8910-FF0A-4BAF-BFEE-625B22EE19F0}"/>
  <pageMargins left="0.75" right="0.75" top="1" bottom="1" header="0.5" footer="0.5"/>
  <pageSetup orientation="portrait" horizontalDpi="300" verticalDpi="300" copies="0"/>
  <headerFooter alignWithMargins="0">
    <oddFooter>&amp;L_x000D_&amp;1#&amp;"Calibri"&amp;8&amp;K000000 Classified as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80C1-8CDC-43DD-A47F-F99E2DD4D16A}">
  <dimension ref="A1"/>
  <sheetViews>
    <sheetView workbookViewId="0">
      <selection activeCell="E13" sqref="E13"/>
    </sheetView>
  </sheetViews>
  <sheetFormatPr defaultRowHeight="12.75" x14ac:dyDescent="0.2"/>
  <sheetData>
    <row r="1" spans="1:1" x14ac:dyDescent="0.2">
      <c r="A1" s="15" t="s">
        <v>417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81CA-BA7B-457B-99DB-81D7150BC1A5}">
  <dimension ref="A1:AB212"/>
  <sheetViews>
    <sheetView topLeftCell="A85" workbookViewId="0">
      <selection activeCell="B91" sqref="B91"/>
    </sheetView>
  </sheetViews>
  <sheetFormatPr defaultRowHeight="12.75" x14ac:dyDescent="0.2"/>
  <cols>
    <col min="10" max="10" width="35.42578125" customWidth="1"/>
    <col min="11" max="11" width="12.7109375" customWidth="1"/>
  </cols>
  <sheetData>
    <row r="1" spans="1:15" x14ac:dyDescent="0.2">
      <c r="A1" t="s">
        <v>107</v>
      </c>
      <c r="B1" t="s">
        <v>108</v>
      </c>
      <c r="C1" t="s">
        <v>109</v>
      </c>
      <c r="D1" t="s">
        <v>110</v>
      </c>
      <c r="E1" t="s">
        <v>111</v>
      </c>
      <c r="F1" t="s">
        <v>112</v>
      </c>
      <c r="G1" t="s">
        <v>113</v>
      </c>
      <c r="H1" t="s">
        <v>114</v>
      </c>
      <c r="I1" s="17" t="s">
        <v>450</v>
      </c>
      <c r="J1" s="17" t="s">
        <v>451</v>
      </c>
      <c r="K1" t="s">
        <v>755</v>
      </c>
    </row>
    <row r="2" spans="1:15" x14ac:dyDescent="0.2">
      <c r="A2" t="s">
        <v>116</v>
      </c>
      <c r="B2" s="3">
        <v>7.6999999999999999E-2</v>
      </c>
      <c r="C2" s="3">
        <v>6.9000000000000006E-2</v>
      </c>
      <c r="D2" s="3">
        <v>4.0000000000000001E-3</v>
      </c>
      <c r="E2" s="4">
        <v>1.9558</v>
      </c>
      <c r="F2" s="4">
        <v>1.7525999999999999</v>
      </c>
      <c r="G2" s="4">
        <v>0.1016</v>
      </c>
      <c r="H2" t="s">
        <v>117</v>
      </c>
      <c r="I2" s="14" t="s">
        <v>294</v>
      </c>
      <c r="J2" s="14" t="s">
        <v>3</v>
      </c>
      <c r="K2" t="s">
        <v>1</v>
      </c>
      <c r="M2" t="s">
        <v>115</v>
      </c>
      <c r="N2" t="s">
        <v>432</v>
      </c>
      <c r="O2" t="s">
        <v>114</v>
      </c>
    </row>
    <row r="3" spans="1:15" x14ac:dyDescent="0.2">
      <c r="A3" t="s">
        <v>274</v>
      </c>
      <c r="B3">
        <v>9.2500000000000013E-2</v>
      </c>
      <c r="C3">
        <v>8.5500000000000007E-2</v>
      </c>
      <c r="D3">
        <v>3.5000000000000001E-3</v>
      </c>
      <c r="E3" s="4">
        <v>2.3495000000000004</v>
      </c>
      <c r="F3" s="4">
        <v>2.1717</v>
      </c>
      <c r="G3" s="4">
        <v>8.8900000000000007E-2</v>
      </c>
      <c r="H3" t="s">
        <v>117</v>
      </c>
      <c r="I3" t="s">
        <v>274</v>
      </c>
      <c r="J3" s="14" t="s">
        <v>484</v>
      </c>
      <c r="K3" t="s">
        <v>1</v>
      </c>
      <c r="M3" t="s">
        <v>118</v>
      </c>
      <c r="N3" t="s">
        <v>1</v>
      </c>
      <c r="O3" t="s">
        <v>117</v>
      </c>
    </row>
    <row r="4" spans="1:15" x14ac:dyDescent="0.2">
      <c r="A4" s="16" t="s">
        <v>418</v>
      </c>
      <c r="B4">
        <v>6.6400000000000001E-2</v>
      </c>
      <c r="C4">
        <v>0.06</v>
      </c>
      <c r="D4">
        <v>3.2000000000000002E-3</v>
      </c>
      <c r="E4">
        <v>1.6865599999999998</v>
      </c>
      <c r="F4">
        <v>1.524</v>
      </c>
      <c r="G4">
        <v>8.1279999999999991E-2</v>
      </c>
      <c r="H4" t="s">
        <v>117</v>
      </c>
      <c r="I4" s="14" t="s">
        <v>405</v>
      </c>
      <c r="J4" s="14" t="s">
        <v>406</v>
      </c>
      <c r="K4" t="s">
        <v>1</v>
      </c>
      <c r="M4" t="s">
        <v>120</v>
      </c>
      <c r="O4" t="s">
        <v>121</v>
      </c>
    </row>
    <row r="5" spans="1:15" x14ac:dyDescent="0.2">
      <c r="A5" t="s">
        <v>281</v>
      </c>
      <c r="B5" s="3">
        <v>6.0999999999999999E-2</v>
      </c>
      <c r="C5" s="3">
        <v>5.5E-2</v>
      </c>
      <c r="D5" s="3">
        <v>3.0000000000000001E-3</v>
      </c>
      <c r="E5" s="4">
        <v>1.5494000000000001</v>
      </c>
      <c r="F5" s="4">
        <v>1.397</v>
      </c>
      <c r="G5" s="4">
        <v>7.619999999999999E-2</v>
      </c>
      <c r="H5" t="s">
        <v>117</v>
      </c>
      <c r="I5" t="s">
        <v>281</v>
      </c>
      <c r="J5" s="14" t="s">
        <v>489</v>
      </c>
      <c r="K5" t="s">
        <v>1</v>
      </c>
      <c r="N5" t="s">
        <v>18</v>
      </c>
      <c r="O5" t="s">
        <v>123</v>
      </c>
    </row>
    <row r="6" spans="1:15" x14ac:dyDescent="0.2">
      <c r="A6" t="s">
        <v>119</v>
      </c>
      <c r="B6" s="3">
        <v>7.8399999999999997E-2</v>
      </c>
      <c r="C6" s="3">
        <v>7.1999999999999995E-2</v>
      </c>
      <c r="D6" s="3">
        <v>3.2000000000000002E-3</v>
      </c>
      <c r="E6" s="4">
        <v>1.99136</v>
      </c>
      <c r="F6" s="4">
        <v>1.8288</v>
      </c>
      <c r="G6" s="4">
        <v>8.1280000000000005E-2</v>
      </c>
      <c r="H6" t="s">
        <v>117</v>
      </c>
      <c r="I6" s="14" t="s">
        <v>301</v>
      </c>
      <c r="J6" s="14" t="s">
        <v>9</v>
      </c>
      <c r="K6" t="s">
        <v>1</v>
      </c>
      <c r="N6" t="s">
        <v>50</v>
      </c>
      <c r="O6" t="s">
        <v>125</v>
      </c>
    </row>
    <row r="7" spans="1:15" x14ac:dyDescent="0.2">
      <c r="A7" t="s">
        <v>122</v>
      </c>
      <c r="B7" s="3">
        <v>5.0999999999999997E-2</v>
      </c>
      <c r="C7" s="3">
        <v>4.65E-2</v>
      </c>
      <c r="D7" s="3">
        <v>2.2499999999999998E-3</v>
      </c>
      <c r="E7" s="4">
        <v>1.2954000000000001</v>
      </c>
      <c r="F7" s="4">
        <v>1.1811</v>
      </c>
      <c r="G7" s="4">
        <v>5.7149999999999999E-2</v>
      </c>
      <c r="H7" t="s">
        <v>117</v>
      </c>
      <c r="I7" s="14" t="s">
        <v>319</v>
      </c>
      <c r="J7" s="14" t="s">
        <v>17</v>
      </c>
      <c r="K7" t="s">
        <v>1</v>
      </c>
      <c r="N7" t="s">
        <v>75</v>
      </c>
      <c r="O7" t="s">
        <v>433</v>
      </c>
    </row>
    <row r="8" spans="1:15" x14ac:dyDescent="0.2">
      <c r="A8" t="s">
        <v>124</v>
      </c>
      <c r="B8" s="3">
        <v>0.14899999999999999</v>
      </c>
      <c r="C8" s="3">
        <v>0.14399999999999999</v>
      </c>
      <c r="D8" s="3">
        <v>2.5000000000000001E-3</v>
      </c>
      <c r="E8" s="4">
        <v>3.7846000000000002</v>
      </c>
      <c r="F8" s="4">
        <v>3.6576</v>
      </c>
      <c r="G8" s="4">
        <v>6.3500000000000098E-2</v>
      </c>
      <c r="H8" t="s">
        <v>117</v>
      </c>
      <c r="I8" t="s">
        <v>124</v>
      </c>
      <c r="J8" s="14" t="s">
        <v>452</v>
      </c>
      <c r="K8" t="s">
        <v>1</v>
      </c>
      <c r="N8" s="15" t="s">
        <v>96</v>
      </c>
      <c r="O8" t="s">
        <v>129</v>
      </c>
    </row>
    <row r="9" spans="1:15" x14ac:dyDescent="0.2">
      <c r="A9" t="s">
        <v>275</v>
      </c>
      <c r="B9" s="3">
        <v>0.17699999999999999</v>
      </c>
      <c r="C9" s="3">
        <v>0.17199999999999999</v>
      </c>
      <c r="D9" s="3">
        <v>2.5000000000000022E-3</v>
      </c>
      <c r="E9" s="4">
        <v>4.4958</v>
      </c>
      <c r="F9" s="4">
        <v>4.3688000000000002</v>
      </c>
      <c r="G9" s="4">
        <v>6.3500000000000056E-2</v>
      </c>
      <c r="H9" t="s">
        <v>117</v>
      </c>
      <c r="I9" s="14" t="s">
        <v>293</v>
      </c>
      <c r="J9" s="14" t="s">
        <v>267</v>
      </c>
      <c r="K9" t="s">
        <v>1</v>
      </c>
      <c r="N9" t="s">
        <v>72</v>
      </c>
      <c r="O9" t="s">
        <v>131</v>
      </c>
    </row>
    <row r="10" spans="1:15" x14ac:dyDescent="0.2">
      <c r="A10" t="s">
        <v>126</v>
      </c>
      <c r="B10" s="3">
        <v>8.6999999999999994E-2</v>
      </c>
      <c r="C10" s="3">
        <v>8.1000000000000003E-2</v>
      </c>
      <c r="D10" s="3">
        <v>3.0000000000000001E-3</v>
      </c>
      <c r="E10" s="4">
        <v>2.2098</v>
      </c>
      <c r="F10" s="4">
        <v>2.0573999999999999</v>
      </c>
      <c r="G10" s="4">
        <v>7.6200000000000004E-2</v>
      </c>
      <c r="H10" t="s">
        <v>117</v>
      </c>
      <c r="I10" s="14" t="s">
        <v>296</v>
      </c>
      <c r="J10" s="14" t="s">
        <v>5</v>
      </c>
      <c r="K10" t="s">
        <v>1</v>
      </c>
      <c r="N10" t="s">
        <v>105</v>
      </c>
      <c r="O10" t="s">
        <v>291</v>
      </c>
    </row>
    <row r="11" spans="1:15" x14ac:dyDescent="0.2">
      <c r="A11" t="s">
        <v>128</v>
      </c>
      <c r="B11" s="3">
        <v>2.5999999999999999E-2</v>
      </c>
      <c r="C11" s="3">
        <v>2.3E-2</v>
      </c>
      <c r="D11" s="3">
        <v>1.5E-3</v>
      </c>
      <c r="E11" s="4">
        <v>0.66039999999999999</v>
      </c>
      <c r="F11" s="4">
        <v>0.58420000000000005</v>
      </c>
      <c r="G11" s="4">
        <v>3.8100000000000002E-2</v>
      </c>
      <c r="H11" t="s">
        <v>117</v>
      </c>
      <c r="I11" s="14" t="s">
        <v>333</v>
      </c>
      <c r="J11" s="14" t="s">
        <v>29</v>
      </c>
      <c r="K11" t="s">
        <v>1</v>
      </c>
    </row>
    <row r="12" spans="1:15" x14ac:dyDescent="0.2">
      <c r="A12" t="s">
        <v>130</v>
      </c>
      <c r="B12" s="3">
        <v>5.0999999999999997E-2</v>
      </c>
      <c r="C12" s="3">
        <v>4.8000000000000001E-2</v>
      </c>
      <c r="D12" s="3">
        <v>1.5E-3</v>
      </c>
      <c r="E12" s="4">
        <v>1.2954000000000001</v>
      </c>
      <c r="F12" s="4">
        <v>1.2192000000000001</v>
      </c>
      <c r="G12" s="4">
        <v>3.8100000000000002E-2</v>
      </c>
      <c r="H12" t="s">
        <v>117</v>
      </c>
      <c r="I12" t="s">
        <v>130</v>
      </c>
      <c r="J12" s="14" t="s">
        <v>453</v>
      </c>
      <c r="K12" t="s">
        <v>1</v>
      </c>
    </row>
    <row r="13" spans="1:15" x14ac:dyDescent="0.2">
      <c r="A13" t="s">
        <v>132</v>
      </c>
      <c r="B13" s="3">
        <v>6.7000000000000004E-2</v>
      </c>
      <c r="C13" s="3">
        <v>6.3E-2</v>
      </c>
      <c r="D13" s="3">
        <v>2E-3</v>
      </c>
      <c r="E13" s="4">
        <v>1.7018</v>
      </c>
      <c r="F13" s="4">
        <v>1.6002000000000001</v>
      </c>
      <c r="G13" s="4">
        <v>5.0799999999999998E-2</v>
      </c>
      <c r="H13" t="s">
        <v>117</v>
      </c>
      <c r="I13" s="14" t="s">
        <v>335</v>
      </c>
      <c r="J13" s="14" t="s">
        <v>31</v>
      </c>
      <c r="K13" t="s">
        <v>1</v>
      </c>
    </row>
    <row r="14" spans="1:15" x14ac:dyDescent="0.2">
      <c r="A14" t="s">
        <v>133</v>
      </c>
      <c r="B14" s="3">
        <v>6.0999999999999999E-2</v>
      </c>
      <c r="C14" s="3">
        <v>5.7000000000000002E-2</v>
      </c>
      <c r="D14" s="3">
        <v>2E-3</v>
      </c>
      <c r="E14" s="4">
        <v>1.5494000000000001</v>
      </c>
      <c r="F14" s="4">
        <v>1.4478</v>
      </c>
      <c r="G14" s="4">
        <v>5.0799999999999998E-2</v>
      </c>
      <c r="H14" t="s">
        <v>117</v>
      </c>
      <c r="I14" s="14" t="s">
        <v>362</v>
      </c>
      <c r="J14" s="14" t="s">
        <v>61</v>
      </c>
      <c r="K14" t="s">
        <v>1</v>
      </c>
    </row>
    <row r="15" spans="1:15" x14ac:dyDescent="0.2">
      <c r="A15" t="s">
        <v>134</v>
      </c>
      <c r="B15" s="3">
        <v>0.08</v>
      </c>
      <c r="C15" s="3">
        <v>7.5999999999999998E-2</v>
      </c>
      <c r="D15" s="3">
        <v>2E-3</v>
      </c>
      <c r="E15" s="4">
        <v>2.032</v>
      </c>
      <c r="F15" s="4">
        <v>1.9303999999999999</v>
      </c>
      <c r="G15" s="4">
        <v>5.0799999999999998E-2</v>
      </c>
      <c r="H15" t="s">
        <v>117</v>
      </c>
      <c r="I15" t="s">
        <v>134</v>
      </c>
      <c r="J15" s="14" t="s">
        <v>454</v>
      </c>
      <c r="K15" t="s">
        <v>1</v>
      </c>
    </row>
    <row r="16" spans="1:15" x14ac:dyDescent="0.2">
      <c r="A16" t="s">
        <v>135</v>
      </c>
      <c r="B16" s="3">
        <v>5.5E-2</v>
      </c>
      <c r="C16" s="3">
        <v>5.1999999999999998E-2</v>
      </c>
      <c r="D16" s="3">
        <v>1.5E-3</v>
      </c>
      <c r="E16" s="4">
        <v>1.397</v>
      </c>
      <c r="F16" s="4">
        <v>1.3208</v>
      </c>
      <c r="G16" s="4">
        <v>3.8100000000000002E-2</v>
      </c>
      <c r="H16" t="s">
        <v>117</v>
      </c>
      <c r="I16" s="14" t="s">
        <v>434</v>
      </c>
      <c r="J16" s="14" t="s">
        <v>435</v>
      </c>
      <c r="K16" t="s">
        <v>1</v>
      </c>
    </row>
    <row r="17" spans="1:11" x14ac:dyDescent="0.2">
      <c r="A17" t="s">
        <v>136</v>
      </c>
      <c r="B17" s="3">
        <v>2.4E-2</v>
      </c>
      <c r="C17" s="3">
        <v>2.1000000000000001E-2</v>
      </c>
      <c r="D17" s="3">
        <v>1.5E-3</v>
      </c>
      <c r="E17" s="4">
        <v>0.60960000000000003</v>
      </c>
      <c r="F17" s="4">
        <v>0.53339999999999999</v>
      </c>
      <c r="G17" s="4">
        <v>3.8100000000000002E-2</v>
      </c>
      <c r="H17" t="s">
        <v>117</v>
      </c>
      <c r="I17" t="s">
        <v>136</v>
      </c>
      <c r="J17" s="14" t="s">
        <v>455</v>
      </c>
      <c r="K17" t="s">
        <v>1</v>
      </c>
    </row>
    <row r="18" spans="1:11" x14ac:dyDescent="0.2">
      <c r="A18" t="s">
        <v>137</v>
      </c>
      <c r="B18" s="3">
        <v>2.6499999999999999E-2</v>
      </c>
      <c r="C18" s="3">
        <v>2.4500000000000001E-2</v>
      </c>
      <c r="D18" s="3">
        <v>9.9999999999999894E-4</v>
      </c>
      <c r="E18" s="4">
        <v>0.67310000000000003</v>
      </c>
      <c r="F18" s="4">
        <v>0.62229999999999996</v>
      </c>
      <c r="G18" s="4">
        <v>2.5399999999999999E-2</v>
      </c>
      <c r="H18" t="s">
        <v>117</v>
      </c>
      <c r="I18" s="14" t="s">
        <v>334</v>
      </c>
      <c r="J18" s="14" t="s">
        <v>30</v>
      </c>
      <c r="K18" t="s">
        <v>1</v>
      </c>
    </row>
    <row r="19" spans="1:11" x14ac:dyDescent="0.2">
      <c r="A19" t="s">
        <v>138</v>
      </c>
      <c r="B19" s="3">
        <v>0.101968503937008</v>
      </c>
      <c r="C19" s="3">
        <v>9.8031496062992093E-2</v>
      </c>
      <c r="D19" s="3">
        <v>1.9685039370078701E-3</v>
      </c>
      <c r="E19" s="4">
        <v>2.59</v>
      </c>
      <c r="F19" s="4">
        <v>2.4900000000000002</v>
      </c>
      <c r="G19" s="4">
        <v>4.9999999999999802E-2</v>
      </c>
      <c r="H19" t="s">
        <v>117</v>
      </c>
      <c r="I19" s="14" t="s">
        <v>372</v>
      </c>
      <c r="J19" s="14" t="s">
        <v>70</v>
      </c>
      <c r="K19" t="s">
        <v>1</v>
      </c>
    </row>
    <row r="20" spans="1:11" x14ac:dyDescent="0.2">
      <c r="A20" t="s">
        <v>139</v>
      </c>
      <c r="B20" s="3">
        <v>8.2000000000000003E-2</v>
      </c>
      <c r="C20" s="3">
        <v>7.6999999999999999E-2</v>
      </c>
      <c r="D20" s="3">
        <v>2.5000000000000001E-3</v>
      </c>
      <c r="E20" s="4">
        <v>2.0828000000000002</v>
      </c>
      <c r="F20" s="4">
        <v>1.9558</v>
      </c>
      <c r="G20" s="4">
        <v>6.3500000000000001E-2</v>
      </c>
      <c r="H20" t="s">
        <v>117</v>
      </c>
      <c r="I20" t="s">
        <v>139</v>
      </c>
      <c r="J20" s="14" t="s">
        <v>456</v>
      </c>
      <c r="K20" t="s">
        <v>1</v>
      </c>
    </row>
    <row r="21" spans="1:11" x14ac:dyDescent="0.2">
      <c r="A21" s="16" t="s">
        <v>422</v>
      </c>
      <c r="B21">
        <v>3.6499999999999998E-2</v>
      </c>
      <c r="C21">
        <v>3.3500000000000002E-2</v>
      </c>
      <c r="D21">
        <v>1.4999999999999979E-3</v>
      </c>
      <c r="E21">
        <v>0.92710000000000004</v>
      </c>
      <c r="F21">
        <v>0.85089999999999999</v>
      </c>
      <c r="G21">
        <v>3.8099999999999953E-2</v>
      </c>
      <c r="H21" t="s">
        <v>117</v>
      </c>
      <c r="I21" s="14" t="s">
        <v>411</v>
      </c>
      <c r="J21" s="14" t="s">
        <v>412</v>
      </c>
      <c r="K21" t="s">
        <v>1</v>
      </c>
    </row>
    <row r="22" spans="1:11" x14ac:dyDescent="0.2">
      <c r="A22" s="16" t="s">
        <v>448</v>
      </c>
      <c r="B22">
        <v>2.35E-2</v>
      </c>
      <c r="C22" s="3">
        <v>2.1499999999999998E-2</v>
      </c>
      <c r="D22">
        <f>+(B22-C22)/2</f>
        <v>1.0000000000000009E-3</v>
      </c>
      <c r="E22" s="4">
        <f>+CONVERT(B22,"in","mm")</f>
        <v>0.59689999999999999</v>
      </c>
      <c r="F22" s="4">
        <f>+CONVERT(C22,"in","mm")</f>
        <v>0.54610000000000003</v>
      </c>
      <c r="G22" s="4">
        <f>+CONVERT(D22,"in","mm")</f>
        <v>2.5400000000000023E-2</v>
      </c>
      <c r="H22" t="s">
        <v>117</v>
      </c>
      <c r="I22" s="14" t="s">
        <v>446</v>
      </c>
      <c r="J22" s="14" t="s">
        <v>447</v>
      </c>
      <c r="K22" t="s">
        <v>1</v>
      </c>
    </row>
    <row r="23" spans="1:11" x14ac:dyDescent="0.2">
      <c r="A23" t="s">
        <v>140</v>
      </c>
      <c r="B23" s="3">
        <v>0.105</v>
      </c>
      <c r="C23" s="3">
        <v>9.8000000000000004E-2</v>
      </c>
      <c r="D23" s="3">
        <v>3.5000000000000001E-3</v>
      </c>
      <c r="E23" s="4">
        <v>2.6669999999999998</v>
      </c>
      <c r="F23" s="4">
        <v>2.4891999999999999</v>
      </c>
      <c r="G23" s="4">
        <v>8.8900000000000007E-2</v>
      </c>
      <c r="H23" t="s">
        <v>117</v>
      </c>
      <c r="I23" t="s">
        <v>140</v>
      </c>
      <c r="J23" s="14" t="s">
        <v>457</v>
      </c>
      <c r="K23" t="s">
        <v>1</v>
      </c>
    </row>
    <row r="24" spans="1:11" x14ac:dyDescent="0.2">
      <c r="A24" t="s">
        <v>141</v>
      </c>
      <c r="B24" s="3">
        <v>3.3000000000000002E-2</v>
      </c>
      <c r="C24" s="3">
        <v>2.3E-2</v>
      </c>
      <c r="D24" s="3">
        <v>5.0000000000000001E-3</v>
      </c>
      <c r="E24" s="4">
        <v>0.83819999999999995</v>
      </c>
      <c r="F24" s="4">
        <v>0.58420000000000005</v>
      </c>
      <c r="G24" s="4">
        <v>0.127</v>
      </c>
      <c r="H24" t="s">
        <v>123</v>
      </c>
      <c r="I24" s="14" t="s">
        <v>350</v>
      </c>
      <c r="J24" s="14" t="s">
        <v>47</v>
      </c>
      <c r="K24" t="s">
        <v>18</v>
      </c>
    </row>
    <row r="25" spans="1:11" x14ac:dyDescent="0.2">
      <c r="A25" t="s">
        <v>142</v>
      </c>
      <c r="B25" s="3">
        <v>0.109</v>
      </c>
      <c r="C25" s="3">
        <v>9.7000000000000003E-2</v>
      </c>
      <c r="D25" s="3">
        <v>6.0000000000000001E-3</v>
      </c>
      <c r="E25" s="4">
        <v>2.7686000000000002</v>
      </c>
      <c r="F25" s="4">
        <v>2.4638</v>
      </c>
      <c r="G25" s="4">
        <v>0.15240000000000001</v>
      </c>
      <c r="H25" t="s">
        <v>117</v>
      </c>
      <c r="I25" s="14" t="s">
        <v>370</v>
      </c>
      <c r="J25" s="14" t="s">
        <v>68</v>
      </c>
      <c r="K25" t="s">
        <v>1</v>
      </c>
    </row>
    <row r="26" spans="1:11" x14ac:dyDescent="0.2">
      <c r="A26" t="s">
        <v>143</v>
      </c>
      <c r="B26" s="3">
        <v>5.3999999999999999E-2</v>
      </c>
      <c r="C26" s="3">
        <v>5.1999999999999998E-2</v>
      </c>
      <c r="D26" s="3">
        <v>1E-3</v>
      </c>
      <c r="E26" s="4">
        <v>1.3715999999999999</v>
      </c>
      <c r="F26" s="4">
        <v>1.3208</v>
      </c>
      <c r="G26" s="4">
        <v>2.5399999999999999E-2</v>
      </c>
      <c r="H26" t="s">
        <v>117</v>
      </c>
      <c r="I26" s="14" t="s">
        <v>378</v>
      </c>
      <c r="J26" s="14" t="s">
        <v>77</v>
      </c>
      <c r="K26" t="s">
        <v>1</v>
      </c>
    </row>
    <row r="27" spans="1:11" x14ac:dyDescent="0.2">
      <c r="A27" t="s">
        <v>144</v>
      </c>
      <c r="B27" s="3">
        <v>4.8000000000000001E-2</v>
      </c>
      <c r="C27" s="3">
        <v>4.3999999999999997E-2</v>
      </c>
      <c r="D27" s="3">
        <v>2E-3</v>
      </c>
      <c r="E27" s="4">
        <v>1.2192000000000001</v>
      </c>
      <c r="F27" s="4">
        <v>1.1175999999999999</v>
      </c>
      <c r="G27" s="4">
        <v>5.0799999999999998E-2</v>
      </c>
      <c r="H27" t="s">
        <v>117</v>
      </c>
      <c r="I27" s="14" t="s">
        <v>322</v>
      </c>
      <c r="J27" s="14" t="s">
        <v>20</v>
      </c>
      <c r="K27" t="s">
        <v>1</v>
      </c>
    </row>
    <row r="28" spans="1:11" x14ac:dyDescent="0.2">
      <c r="A28" t="s">
        <v>145</v>
      </c>
      <c r="B28" s="3">
        <v>2.5000000000000001E-2</v>
      </c>
      <c r="C28" s="3">
        <v>2.2499999999999999E-2</v>
      </c>
      <c r="D28" s="3">
        <v>1.25E-3</v>
      </c>
      <c r="E28" s="4">
        <v>0.63500000000000001</v>
      </c>
      <c r="F28" s="4">
        <v>0.57150000000000001</v>
      </c>
      <c r="G28" s="4">
        <v>3.175E-2</v>
      </c>
      <c r="H28" t="s">
        <v>117</v>
      </c>
      <c r="I28" s="14" t="s">
        <v>348</v>
      </c>
      <c r="J28" s="14" t="s">
        <v>45</v>
      </c>
      <c r="K28" t="s">
        <v>1</v>
      </c>
    </row>
    <row r="29" spans="1:11" x14ac:dyDescent="0.2">
      <c r="A29" t="s">
        <v>287</v>
      </c>
      <c r="B29" s="3">
        <v>0.04</v>
      </c>
      <c r="C29" s="3">
        <v>3.7999999999999999E-2</v>
      </c>
      <c r="D29" s="3">
        <v>1E-3</v>
      </c>
      <c r="E29" s="4">
        <v>1.016</v>
      </c>
      <c r="F29" s="4">
        <v>0.96520000000000006</v>
      </c>
      <c r="G29" s="4">
        <v>2.5400000000000002E-2</v>
      </c>
      <c r="H29" t="s">
        <v>117</v>
      </c>
      <c r="I29" t="s">
        <v>287</v>
      </c>
      <c r="J29" s="14" t="s">
        <v>490</v>
      </c>
      <c r="K29" t="s">
        <v>1</v>
      </c>
    </row>
    <row r="30" spans="1:11" x14ac:dyDescent="0.2">
      <c r="A30" t="s">
        <v>146</v>
      </c>
      <c r="B30" s="3">
        <v>3.15E-2</v>
      </c>
      <c r="C30" s="3">
        <v>2.8500000000000001E-2</v>
      </c>
      <c r="D30" s="3">
        <v>1.5E-3</v>
      </c>
      <c r="E30" s="4">
        <v>0.80010000000000003</v>
      </c>
      <c r="F30" s="4">
        <v>0.72389999999999999</v>
      </c>
      <c r="G30" s="4">
        <v>3.8100000000000002E-2</v>
      </c>
      <c r="H30" t="s">
        <v>117</v>
      </c>
      <c r="I30" s="14" t="s">
        <v>331</v>
      </c>
      <c r="J30" s="14" t="s">
        <v>34</v>
      </c>
      <c r="K30" t="s">
        <v>1</v>
      </c>
    </row>
    <row r="31" spans="1:11" x14ac:dyDescent="0.2">
      <c r="A31" t="s">
        <v>147</v>
      </c>
      <c r="B31" s="3">
        <v>5.3999999999999999E-2</v>
      </c>
      <c r="C31" s="3">
        <v>5.0999999999999997E-2</v>
      </c>
      <c r="D31" s="3">
        <v>1.5E-3</v>
      </c>
      <c r="E31" s="4">
        <v>1.3715999999999999</v>
      </c>
      <c r="F31" s="4">
        <v>1.2954000000000001</v>
      </c>
      <c r="G31" s="4">
        <v>3.8100000000000002E-2</v>
      </c>
      <c r="H31" t="s">
        <v>117</v>
      </c>
      <c r="I31" t="s">
        <v>147</v>
      </c>
      <c r="J31" s="14" t="s">
        <v>458</v>
      </c>
      <c r="K31" t="s">
        <v>1</v>
      </c>
    </row>
    <row r="32" spans="1:11" x14ac:dyDescent="0.2">
      <c r="A32" t="s">
        <v>148</v>
      </c>
      <c r="B32" s="3">
        <v>7.9000000000000001E-2</v>
      </c>
      <c r="C32" s="3">
        <v>7.3999999999999996E-2</v>
      </c>
      <c r="D32" s="3">
        <v>2.5000000000000001E-3</v>
      </c>
      <c r="E32" s="4">
        <v>2.0066000000000002</v>
      </c>
      <c r="F32" s="4">
        <v>1.8795999999999999</v>
      </c>
      <c r="G32" s="4">
        <v>6.3500000000000098E-2</v>
      </c>
      <c r="H32" t="s">
        <v>117</v>
      </c>
      <c r="I32" s="14" t="s">
        <v>346</v>
      </c>
      <c r="J32" s="14" t="s">
        <v>43</v>
      </c>
      <c r="K32" t="s">
        <v>1</v>
      </c>
    </row>
    <row r="33" spans="1:11" x14ac:dyDescent="0.2">
      <c r="A33" t="s">
        <v>149</v>
      </c>
      <c r="B33" s="3">
        <v>9.0551181102362197E-2</v>
      </c>
      <c r="C33" s="3">
        <v>7.8740157480315001E-2</v>
      </c>
      <c r="D33" s="3">
        <v>5.9055118110236202E-3</v>
      </c>
      <c r="E33" s="4">
        <v>2.2999999999999998</v>
      </c>
      <c r="F33" s="4">
        <v>2</v>
      </c>
      <c r="G33" s="4">
        <v>0.15</v>
      </c>
      <c r="H33" t="s">
        <v>117</v>
      </c>
      <c r="I33" s="14" t="s">
        <v>374</v>
      </c>
      <c r="J33" s="14" t="s">
        <v>73</v>
      </c>
      <c r="K33" t="s">
        <v>1</v>
      </c>
    </row>
    <row r="34" spans="1:11" x14ac:dyDescent="0.2">
      <c r="A34" t="s">
        <v>150</v>
      </c>
      <c r="B34" s="3">
        <v>7.0866141732283505E-2</v>
      </c>
      <c r="C34" s="3">
        <v>6.4960629921259797E-2</v>
      </c>
      <c r="D34" s="3">
        <v>2.9527559055118101E-3</v>
      </c>
      <c r="E34" s="4">
        <v>1.8</v>
      </c>
      <c r="F34" s="4">
        <v>1.65</v>
      </c>
      <c r="G34" s="4">
        <v>7.5000000000000094E-2</v>
      </c>
      <c r="H34" t="s">
        <v>117</v>
      </c>
      <c r="I34" t="s">
        <v>150</v>
      </c>
      <c r="J34" s="14" t="s">
        <v>485</v>
      </c>
      <c r="K34" t="s">
        <v>1</v>
      </c>
    </row>
    <row r="35" spans="1:11" x14ac:dyDescent="0.2">
      <c r="A35" t="s">
        <v>151</v>
      </c>
      <c r="B35" s="3">
        <v>9.8500000000000004E-2</v>
      </c>
      <c r="C35" s="3">
        <v>9.35E-2</v>
      </c>
      <c r="D35" s="3">
        <v>2.5000000000000001E-3</v>
      </c>
      <c r="E35" s="4">
        <v>2.5019</v>
      </c>
      <c r="F35" s="4">
        <v>2.3748999999999998</v>
      </c>
      <c r="G35" s="4">
        <v>6.3500000000000098E-2</v>
      </c>
      <c r="H35" t="s">
        <v>117</v>
      </c>
      <c r="I35" s="14" t="s">
        <v>308</v>
      </c>
      <c r="J35" s="14" t="s">
        <v>12</v>
      </c>
      <c r="K35" t="s">
        <v>1</v>
      </c>
    </row>
    <row r="36" spans="1:11" x14ac:dyDescent="0.2">
      <c r="A36" t="s">
        <v>152</v>
      </c>
      <c r="B36" s="3">
        <v>0.10299999999999999</v>
      </c>
      <c r="C36" s="3">
        <v>9.8000000000000004E-2</v>
      </c>
      <c r="D36" s="3">
        <v>2.5000000000000001E-3</v>
      </c>
      <c r="E36" s="4">
        <v>2.6162000000000001</v>
      </c>
      <c r="F36" s="4">
        <v>2.4891999999999999</v>
      </c>
      <c r="G36" s="4">
        <v>6.3499999999999904E-2</v>
      </c>
      <c r="H36" t="s">
        <v>117</v>
      </c>
      <c r="I36" s="14" t="s">
        <v>300</v>
      </c>
      <c r="J36" s="14" t="s">
        <v>8</v>
      </c>
      <c r="K36" t="s">
        <v>1</v>
      </c>
    </row>
    <row r="37" spans="1:11" x14ac:dyDescent="0.2">
      <c r="A37" t="s">
        <v>153</v>
      </c>
      <c r="B37" s="3">
        <v>5.3999999999999999E-2</v>
      </c>
      <c r="C37" s="3">
        <v>5.1999999999999998E-2</v>
      </c>
      <c r="D37" s="3">
        <v>1E-3</v>
      </c>
      <c r="E37" s="4">
        <v>1.3715999999999999</v>
      </c>
      <c r="F37" s="4">
        <v>1.3208</v>
      </c>
      <c r="G37" s="4">
        <v>2.5399999999999999E-2</v>
      </c>
      <c r="H37" t="s">
        <v>117</v>
      </c>
      <c r="I37" s="14" t="s">
        <v>314</v>
      </c>
      <c r="J37" s="14" t="s">
        <v>15</v>
      </c>
      <c r="K37" t="s">
        <v>1</v>
      </c>
    </row>
    <row r="38" spans="1:11" x14ac:dyDescent="0.2">
      <c r="A38" t="s">
        <v>154</v>
      </c>
      <c r="B38" s="3">
        <v>4.5999999999999999E-2</v>
      </c>
      <c r="C38" s="3">
        <v>4.2999999999999997E-2</v>
      </c>
      <c r="D38" s="3">
        <v>1.5E-3</v>
      </c>
      <c r="E38" s="4">
        <v>1.1684000000000001</v>
      </c>
      <c r="F38" s="4">
        <v>1.0922000000000001</v>
      </c>
      <c r="G38" s="4">
        <v>3.8100000000000002E-2</v>
      </c>
      <c r="H38" t="s">
        <v>117</v>
      </c>
      <c r="I38" s="14" t="s">
        <v>391</v>
      </c>
      <c r="J38" s="14" t="s">
        <v>90</v>
      </c>
      <c r="K38" t="s">
        <v>1</v>
      </c>
    </row>
    <row r="39" spans="1:11" x14ac:dyDescent="0.2">
      <c r="A39" t="s">
        <v>155</v>
      </c>
      <c r="B39" s="3">
        <v>0.113</v>
      </c>
      <c r="C39" s="3">
        <v>0.108</v>
      </c>
      <c r="D39" s="3">
        <v>2.5000000000000001E-3</v>
      </c>
      <c r="E39" s="4">
        <v>2.8702000000000001</v>
      </c>
      <c r="F39" s="4">
        <v>2.7431999999999999</v>
      </c>
      <c r="G39" s="4">
        <v>6.3500000000000098E-2</v>
      </c>
      <c r="H39" t="s">
        <v>117</v>
      </c>
      <c r="I39" s="14" t="s">
        <v>299</v>
      </c>
      <c r="J39" s="14" t="s">
        <v>7</v>
      </c>
      <c r="K39" t="s">
        <v>1</v>
      </c>
    </row>
    <row r="40" spans="1:11" x14ac:dyDescent="0.2">
      <c r="A40" t="s">
        <v>277</v>
      </c>
      <c r="B40" s="3">
        <v>0.13900000000000001</v>
      </c>
      <c r="C40" s="3">
        <v>0.13400000000000001</v>
      </c>
      <c r="D40" s="3">
        <v>2.5000000000000022E-3</v>
      </c>
      <c r="E40" s="4">
        <v>3.5306000000000002</v>
      </c>
      <c r="F40" s="4">
        <v>3.4036</v>
      </c>
      <c r="G40" s="4">
        <v>6.3500000000000056E-2</v>
      </c>
      <c r="H40" t="s">
        <v>117</v>
      </c>
      <c r="I40" s="14" t="s">
        <v>304</v>
      </c>
      <c r="J40" s="14" t="s">
        <v>268</v>
      </c>
      <c r="K40" t="s">
        <v>1</v>
      </c>
    </row>
    <row r="41" spans="1:11" x14ac:dyDescent="0.2">
      <c r="A41" t="s">
        <v>156</v>
      </c>
      <c r="B41" s="3">
        <v>3.5000000000000003E-2</v>
      </c>
      <c r="C41" s="3">
        <v>3.2000000000000001E-2</v>
      </c>
      <c r="D41" s="3">
        <v>1.5E-3</v>
      </c>
      <c r="E41" s="4">
        <v>0.88900000000000001</v>
      </c>
      <c r="F41" s="4">
        <v>0.81279999999999997</v>
      </c>
      <c r="G41" s="4">
        <v>3.8100000000000002E-2</v>
      </c>
      <c r="H41" t="s">
        <v>117</v>
      </c>
      <c r="I41" s="14" t="s">
        <v>328</v>
      </c>
      <c r="J41" s="14" t="s">
        <v>25</v>
      </c>
      <c r="K41" t="s">
        <v>1</v>
      </c>
    </row>
    <row r="42" spans="1:11" x14ac:dyDescent="0.2">
      <c r="A42" t="s">
        <v>157</v>
      </c>
      <c r="B42" s="3">
        <v>6.5000000000000002E-2</v>
      </c>
      <c r="C42" s="3">
        <v>6.2E-2</v>
      </c>
      <c r="D42" s="3">
        <v>1.5E-3</v>
      </c>
      <c r="E42" s="4">
        <v>1.651</v>
      </c>
      <c r="F42" s="4">
        <v>1.5748</v>
      </c>
      <c r="G42" s="4">
        <v>3.8100000000000002E-2</v>
      </c>
      <c r="H42" t="s">
        <v>117</v>
      </c>
      <c r="I42" t="s">
        <v>157</v>
      </c>
      <c r="J42" s="14" t="s">
        <v>459</v>
      </c>
      <c r="K42" t="s">
        <v>1</v>
      </c>
    </row>
    <row r="43" spans="1:11" x14ac:dyDescent="0.2">
      <c r="A43" t="s">
        <v>158</v>
      </c>
      <c r="B43" s="3">
        <v>2.3E-2</v>
      </c>
      <c r="C43" s="3">
        <v>0.02</v>
      </c>
      <c r="D43" s="3">
        <v>1.5E-3</v>
      </c>
      <c r="E43" s="4">
        <v>0.58420000000000005</v>
      </c>
      <c r="F43" s="4">
        <v>0.50800000000000001</v>
      </c>
      <c r="G43" s="4">
        <v>3.8100000000000002E-2</v>
      </c>
      <c r="H43" t="s">
        <v>117</v>
      </c>
      <c r="I43" s="14" t="s">
        <v>349</v>
      </c>
      <c r="J43" s="14" t="s">
        <v>46</v>
      </c>
      <c r="K43" t="s">
        <v>1</v>
      </c>
    </row>
    <row r="44" spans="1:11" x14ac:dyDescent="0.2">
      <c r="A44" t="s">
        <v>159</v>
      </c>
      <c r="B44" s="3">
        <v>3.5999999999999997E-2</v>
      </c>
      <c r="C44" s="3">
        <v>3.4000000000000002E-2</v>
      </c>
      <c r="D44" s="3">
        <v>9.9999999999999699E-4</v>
      </c>
      <c r="E44" s="4">
        <v>0.91439999999999999</v>
      </c>
      <c r="F44" s="4">
        <v>0.86360000000000003</v>
      </c>
      <c r="G44" s="4">
        <v>2.5399999999999898E-2</v>
      </c>
      <c r="H44" t="s">
        <v>117</v>
      </c>
      <c r="I44" s="14" t="s">
        <v>387</v>
      </c>
      <c r="J44" s="14" t="s">
        <v>86</v>
      </c>
      <c r="K44" t="s">
        <v>1</v>
      </c>
    </row>
    <row r="45" spans="1:11" x14ac:dyDescent="0.2">
      <c r="A45" t="s">
        <v>160</v>
      </c>
      <c r="B45" s="3">
        <v>9.0551181102362197E-2</v>
      </c>
      <c r="C45" s="3">
        <v>8.2677165354330701E-2</v>
      </c>
      <c r="D45" s="3">
        <v>3.9370078740157402E-3</v>
      </c>
      <c r="E45" s="4">
        <v>2.2999999999999998</v>
      </c>
      <c r="F45" s="4">
        <v>2.1</v>
      </c>
      <c r="G45" s="4">
        <v>9.9999999999999895E-2</v>
      </c>
      <c r="H45" t="s">
        <v>117</v>
      </c>
      <c r="I45" s="14" t="s">
        <v>390</v>
      </c>
      <c r="J45" s="14" t="s">
        <v>89</v>
      </c>
      <c r="K45" t="s">
        <v>1</v>
      </c>
    </row>
    <row r="46" spans="1:11" x14ac:dyDescent="0.2">
      <c r="A46" s="16" t="s">
        <v>420</v>
      </c>
      <c r="B46">
        <v>5.0999999999999997E-2</v>
      </c>
      <c r="C46">
        <v>4.7E-2</v>
      </c>
      <c r="D46">
        <v>1.9999999999999983E-3</v>
      </c>
      <c r="E46">
        <v>1.2953999999999999</v>
      </c>
      <c r="F46">
        <v>1.1938</v>
      </c>
      <c r="G46">
        <v>5.0799999999999963E-2</v>
      </c>
      <c r="H46" t="s">
        <v>117</v>
      </c>
      <c r="I46" s="14" t="s">
        <v>409</v>
      </c>
      <c r="J46" s="14" t="s">
        <v>410</v>
      </c>
      <c r="K46" t="s">
        <v>1</v>
      </c>
    </row>
    <row r="47" spans="1:11" x14ac:dyDescent="0.2">
      <c r="A47" t="s">
        <v>161</v>
      </c>
      <c r="B47" s="3">
        <v>5.5E-2</v>
      </c>
      <c r="C47" s="3">
        <v>5.0999999999999997E-2</v>
      </c>
      <c r="D47" s="3">
        <v>2E-3</v>
      </c>
      <c r="E47" s="4">
        <v>1.397</v>
      </c>
      <c r="F47" s="4">
        <v>1.2954000000000001</v>
      </c>
      <c r="G47" s="4">
        <v>5.0799999999999998E-2</v>
      </c>
      <c r="H47" t="s">
        <v>117</v>
      </c>
      <c r="I47" s="14" t="s">
        <v>327</v>
      </c>
      <c r="J47" s="14" t="s">
        <v>24</v>
      </c>
      <c r="K47" t="s">
        <v>1</v>
      </c>
    </row>
    <row r="48" spans="1:11" x14ac:dyDescent="0.2">
      <c r="A48" t="s">
        <v>286</v>
      </c>
      <c r="B48" s="3">
        <v>2.7E-2</v>
      </c>
      <c r="C48" s="3">
        <v>2.4E-2</v>
      </c>
      <c r="D48" s="3">
        <v>1.4999999999999996E-3</v>
      </c>
      <c r="E48" s="4">
        <v>0.68579999999999997</v>
      </c>
      <c r="F48" s="4">
        <v>0.60959999999999992</v>
      </c>
      <c r="G48" s="4">
        <v>3.8099999999999988E-2</v>
      </c>
      <c r="H48" t="s">
        <v>117</v>
      </c>
      <c r="I48" s="14" t="s">
        <v>330</v>
      </c>
      <c r="J48" s="14" t="s">
        <v>27</v>
      </c>
      <c r="K48" t="s">
        <v>1</v>
      </c>
    </row>
    <row r="49" spans="1:11" x14ac:dyDescent="0.2">
      <c r="A49" t="s">
        <v>162</v>
      </c>
      <c r="B49" s="3">
        <v>8.1000000000000003E-2</v>
      </c>
      <c r="C49" s="3">
        <v>7.8E-2</v>
      </c>
      <c r="D49" s="3">
        <v>1.5E-3</v>
      </c>
      <c r="E49" s="4">
        <v>2.0573999999999999</v>
      </c>
      <c r="F49" s="4">
        <v>1.9812000000000001</v>
      </c>
      <c r="G49" s="4">
        <v>3.8100000000000002E-2</v>
      </c>
      <c r="H49" t="s">
        <v>117</v>
      </c>
      <c r="I49" s="14" t="s">
        <v>324</v>
      </c>
      <c r="J49" s="14" t="s">
        <v>22</v>
      </c>
      <c r="K49" t="s">
        <v>1</v>
      </c>
    </row>
    <row r="50" spans="1:11" x14ac:dyDescent="0.2">
      <c r="A50" t="s">
        <v>163</v>
      </c>
      <c r="B50" s="3">
        <v>5.35433070866142E-2</v>
      </c>
      <c r="C50" s="3">
        <v>4.9606299212598397E-2</v>
      </c>
      <c r="D50" s="3">
        <v>1.9685039370078801E-3</v>
      </c>
      <c r="E50" s="4">
        <v>1.36</v>
      </c>
      <c r="F50" s="4">
        <v>1.26</v>
      </c>
      <c r="G50" s="4">
        <v>0.05</v>
      </c>
      <c r="H50" t="s">
        <v>117</v>
      </c>
      <c r="I50" s="14" t="s">
        <v>323</v>
      </c>
      <c r="J50" s="14" t="s">
        <v>21</v>
      </c>
      <c r="K50" t="s">
        <v>1</v>
      </c>
    </row>
    <row r="51" spans="1:11" x14ac:dyDescent="0.2">
      <c r="A51" t="s">
        <v>164</v>
      </c>
      <c r="B51" s="3">
        <v>7.0866141732283505E-2</v>
      </c>
      <c r="C51" s="3">
        <v>6.6929133858267695E-2</v>
      </c>
      <c r="D51" s="3">
        <v>1.9685039370078801E-3</v>
      </c>
      <c r="E51" s="4">
        <v>1.8</v>
      </c>
      <c r="F51" s="4">
        <v>1.7</v>
      </c>
      <c r="G51" s="4">
        <v>0.05</v>
      </c>
      <c r="H51" s="18" t="s">
        <v>123</v>
      </c>
      <c r="I51" s="14" t="s">
        <v>338</v>
      </c>
      <c r="J51" s="14" t="s">
        <v>496</v>
      </c>
      <c r="K51" t="s">
        <v>18</v>
      </c>
    </row>
    <row r="52" spans="1:11" x14ac:dyDescent="0.2">
      <c r="A52" t="s">
        <v>165</v>
      </c>
      <c r="B52" s="3">
        <v>2.9100000000000001E-2</v>
      </c>
      <c r="C52" s="3">
        <v>2.6499999999999999E-2</v>
      </c>
      <c r="D52" s="3">
        <v>1.2999999999999999E-3</v>
      </c>
      <c r="E52" s="4">
        <v>0.73914000000000002</v>
      </c>
      <c r="F52" s="4">
        <v>0.67310000000000003</v>
      </c>
      <c r="G52" s="4">
        <v>3.3020000000000001E-2</v>
      </c>
      <c r="H52" t="s">
        <v>117</v>
      </c>
      <c r="I52" t="s">
        <v>165</v>
      </c>
      <c r="J52" s="14" t="s">
        <v>460</v>
      </c>
      <c r="K52" t="s">
        <v>1</v>
      </c>
    </row>
    <row r="53" spans="1:11" x14ac:dyDescent="0.2">
      <c r="A53" t="s">
        <v>166</v>
      </c>
      <c r="B53" s="3">
        <v>1.8110236220472399E-2</v>
      </c>
      <c r="C53" s="3">
        <v>1.5748031496062999E-2</v>
      </c>
      <c r="D53" s="3">
        <v>1.1811023622047201E-3</v>
      </c>
      <c r="E53" s="4">
        <v>0.46</v>
      </c>
      <c r="F53" s="4">
        <v>0.4</v>
      </c>
      <c r="G53" s="4">
        <v>0.03</v>
      </c>
      <c r="H53" t="s">
        <v>117</v>
      </c>
      <c r="I53" s="14" t="s">
        <v>379</v>
      </c>
      <c r="J53" s="14" t="s">
        <v>78</v>
      </c>
      <c r="K53" t="s">
        <v>1</v>
      </c>
    </row>
    <row r="54" spans="1:11" x14ac:dyDescent="0.2">
      <c r="A54" t="s">
        <v>167</v>
      </c>
      <c r="B54" s="3">
        <v>3.9E-2</v>
      </c>
      <c r="C54" s="3">
        <v>3.6999999999999998E-2</v>
      </c>
      <c r="D54" s="3">
        <v>1E-3</v>
      </c>
      <c r="E54" s="4">
        <v>0.99060000000000004</v>
      </c>
      <c r="F54" s="4">
        <v>0.93979999999999997</v>
      </c>
      <c r="G54" s="4">
        <v>2.5399999999999999E-2</v>
      </c>
      <c r="H54" t="s">
        <v>117</v>
      </c>
      <c r="I54" s="14" t="s">
        <v>351</v>
      </c>
      <c r="J54" s="14" t="s">
        <v>48</v>
      </c>
      <c r="K54" t="s">
        <v>1</v>
      </c>
    </row>
    <row r="55" spans="1:11" x14ac:dyDescent="0.2">
      <c r="A55" t="s">
        <v>168</v>
      </c>
      <c r="B55" s="3">
        <v>2.9100000000000001E-2</v>
      </c>
      <c r="C55" s="3">
        <v>2.6499999999999999E-2</v>
      </c>
      <c r="D55" s="3">
        <v>1.2999999999999999E-3</v>
      </c>
      <c r="E55" s="4">
        <v>0.73914000000000002</v>
      </c>
      <c r="F55" s="4">
        <v>0.67310000000000003</v>
      </c>
      <c r="G55" s="4">
        <v>3.3020000000000001E-2</v>
      </c>
      <c r="H55" t="s">
        <v>117</v>
      </c>
      <c r="I55" s="14" t="s">
        <v>358</v>
      </c>
      <c r="J55" s="14" t="s">
        <v>57</v>
      </c>
      <c r="K55" t="s">
        <v>1</v>
      </c>
    </row>
    <row r="56" spans="1:11" x14ac:dyDescent="0.2">
      <c r="A56" t="s">
        <v>169</v>
      </c>
      <c r="B56" s="3">
        <v>0.03</v>
      </c>
      <c r="C56" s="3">
        <v>2.7E-2</v>
      </c>
      <c r="D56" s="3">
        <v>1.5E-3</v>
      </c>
      <c r="E56" s="4">
        <v>0.76200000000000001</v>
      </c>
      <c r="F56" s="4">
        <v>0.68579999999999997</v>
      </c>
      <c r="G56" s="4">
        <v>3.8100000000000002E-2</v>
      </c>
      <c r="H56" t="s">
        <v>117</v>
      </c>
      <c r="I56" s="14" t="s">
        <v>326</v>
      </c>
      <c r="J56" s="14" t="s">
        <v>23</v>
      </c>
      <c r="K56" t="s">
        <v>1</v>
      </c>
    </row>
    <row r="57" spans="1:11" x14ac:dyDescent="0.2">
      <c r="A57" t="s">
        <v>170</v>
      </c>
      <c r="B57" s="3">
        <v>4.4999999999999998E-2</v>
      </c>
      <c r="C57" s="3">
        <v>4.1000000000000002E-2</v>
      </c>
      <c r="D57" s="3">
        <v>2E-3</v>
      </c>
      <c r="E57" s="4">
        <v>1.143</v>
      </c>
      <c r="F57" s="4">
        <v>1.0414000000000001</v>
      </c>
      <c r="G57" s="4">
        <v>5.0799999999999998E-2</v>
      </c>
      <c r="H57" t="s">
        <v>121</v>
      </c>
      <c r="I57" t="s">
        <v>170</v>
      </c>
      <c r="J57" s="14" t="s">
        <v>461</v>
      </c>
      <c r="K57" t="s">
        <v>756</v>
      </c>
    </row>
    <row r="58" spans="1:11" x14ac:dyDescent="0.2">
      <c r="A58" t="s">
        <v>171</v>
      </c>
      <c r="B58" s="3">
        <v>7.1999999999999995E-2</v>
      </c>
      <c r="C58" s="3">
        <v>6.8000000000000005E-2</v>
      </c>
      <c r="D58" s="3">
        <v>2E-3</v>
      </c>
      <c r="E58" s="4">
        <v>1.8288</v>
      </c>
      <c r="F58" s="4">
        <v>1.7272000000000001</v>
      </c>
      <c r="G58" s="4">
        <v>5.0799999999999998E-2</v>
      </c>
      <c r="H58" t="s">
        <v>117</v>
      </c>
      <c r="I58" t="s">
        <v>171</v>
      </c>
      <c r="J58" s="14" t="s">
        <v>462</v>
      </c>
      <c r="K58" t="s">
        <v>1</v>
      </c>
    </row>
    <row r="59" spans="1:11" x14ac:dyDescent="0.2">
      <c r="A59" t="s">
        <v>172</v>
      </c>
      <c r="B59" s="3">
        <v>5.5E-2</v>
      </c>
      <c r="C59" s="3">
        <v>0.04</v>
      </c>
      <c r="D59" s="3">
        <v>7.4999999999999997E-3</v>
      </c>
      <c r="E59" s="4">
        <v>1.397</v>
      </c>
      <c r="F59" s="4">
        <v>1.016</v>
      </c>
      <c r="G59" s="4">
        <v>0.1905</v>
      </c>
      <c r="H59" t="s">
        <v>117</v>
      </c>
      <c r="I59" s="14" t="s">
        <v>347</v>
      </c>
      <c r="J59" s="14" t="s">
        <v>44</v>
      </c>
      <c r="K59" t="s">
        <v>1</v>
      </c>
    </row>
    <row r="60" spans="1:11" x14ac:dyDescent="0.2">
      <c r="A60" t="s">
        <v>442</v>
      </c>
      <c r="B60">
        <v>5.8000000000000003E-2</v>
      </c>
      <c r="C60">
        <v>5.3999999999999999E-2</v>
      </c>
      <c r="D60">
        <f>+(B60-C60)/2</f>
        <v>2.0000000000000018E-3</v>
      </c>
      <c r="E60">
        <f>+CONVERT(B60,"in","mm")</f>
        <v>1.4732000000000001</v>
      </c>
      <c r="F60">
        <f>+CONVERT(C60,"in","mm")</f>
        <v>1.3715999999999999</v>
      </c>
      <c r="G60">
        <f>+CONVERT(D60,"in","mm")</f>
        <v>5.0800000000000047E-2</v>
      </c>
      <c r="H60" t="s">
        <v>117</v>
      </c>
      <c r="I60" s="14" t="s">
        <v>440</v>
      </c>
      <c r="J60" s="14" t="s">
        <v>441</v>
      </c>
      <c r="K60" t="s">
        <v>1</v>
      </c>
    </row>
    <row r="61" spans="1:11" x14ac:dyDescent="0.2">
      <c r="A61" t="s">
        <v>173</v>
      </c>
      <c r="B61" s="3">
        <v>8.4000000000000005E-2</v>
      </c>
      <c r="C61" s="3">
        <v>8.1000000000000003E-2</v>
      </c>
      <c r="D61" s="3">
        <v>1.5E-3</v>
      </c>
      <c r="E61" s="4">
        <v>2.1335999999999999</v>
      </c>
      <c r="F61" s="4">
        <v>2.0573999999999999</v>
      </c>
      <c r="G61" s="4">
        <v>3.8100000000000002E-2</v>
      </c>
      <c r="H61" t="s">
        <v>117</v>
      </c>
      <c r="I61" t="s">
        <v>173</v>
      </c>
      <c r="J61" s="14" t="s">
        <v>463</v>
      </c>
      <c r="K61" t="s">
        <v>1</v>
      </c>
    </row>
    <row r="62" spans="1:11" x14ac:dyDescent="0.2">
      <c r="A62" t="s">
        <v>174</v>
      </c>
      <c r="B62" s="3">
        <v>2.7E-2</v>
      </c>
      <c r="C62" s="3">
        <v>2.5000000000000001E-2</v>
      </c>
      <c r="D62" s="3">
        <v>9.9999999999999894E-4</v>
      </c>
      <c r="E62" s="4">
        <v>0.68579999999999997</v>
      </c>
      <c r="F62" s="4">
        <v>0.63500000000000001</v>
      </c>
      <c r="G62" s="4">
        <v>2.5399999999999999E-2</v>
      </c>
      <c r="H62" t="s">
        <v>117</v>
      </c>
      <c r="I62" t="s">
        <v>174</v>
      </c>
      <c r="J62" s="14" t="s">
        <v>464</v>
      </c>
      <c r="K62" t="s">
        <v>1</v>
      </c>
    </row>
    <row r="63" spans="1:11" x14ac:dyDescent="0.2">
      <c r="A63" t="s">
        <v>175</v>
      </c>
      <c r="B63" s="3">
        <v>3.5433070866141697E-2</v>
      </c>
      <c r="C63" s="3">
        <v>3.1496062992125998E-2</v>
      </c>
      <c r="D63" s="3">
        <v>1.9685039370078701E-3</v>
      </c>
      <c r="E63" s="4">
        <v>0.9</v>
      </c>
      <c r="F63" s="4">
        <v>0.8</v>
      </c>
      <c r="G63" s="4">
        <v>0.05</v>
      </c>
      <c r="H63" t="s">
        <v>117</v>
      </c>
      <c r="I63" t="s">
        <v>175</v>
      </c>
      <c r="J63" s="14" t="s">
        <v>486</v>
      </c>
      <c r="K63" t="s">
        <v>1</v>
      </c>
    </row>
    <row r="64" spans="1:11" x14ac:dyDescent="0.2">
      <c r="A64" t="s">
        <v>176</v>
      </c>
      <c r="B64" s="3">
        <v>1.4999999999999999E-2</v>
      </c>
      <c r="C64" s="3">
        <v>7.0000000000000001E-3</v>
      </c>
      <c r="D64" s="3">
        <v>4.0000000000000001E-3</v>
      </c>
      <c r="E64" s="4">
        <v>0.38100000000000001</v>
      </c>
      <c r="F64" s="4">
        <v>0.17780000000000001</v>
      </c>
      <c r="G64" s="4">
        <v>0.1016</v>
      </c>
      <c r="H64" t="s">
        <v>117</v>
      </c>
      <c r="I64" s="14" t="s">
        <v>342</v>
      </c>
      <c r="J64" s="14" t="s">
        <v>39</v>
      </c>
      <c r="K64" t="s">
        <v>1</v>
      </c>
    </row>
    <row r="65" spans="1:11" x14ac:dyDescent="0.2">
      <c r="A65" t="s">
        <v>177</v>
      </c>
      <c r="B65" s="3">
        <v>9.2999999999999999E-2</v>
      </c>
      <c r="C65" s="3">
        <v>8.8999999999999996E-2</v>
      </c>
      <c r="D65" s="3">
        <v>2E-3</v>
      </c>
      <c r="E65" s="4">
        <v>2.3622000000000001</v>
      </c>
      <c r="F65" s="4">
        <v>2.2606000000000002</v>
      </c>
      <c r="G65" s="4">
        <v>5.0799999999999998E-2</v>
      </c>
      <c r="H65" t="s">
        <v>117</v>
      </c>
      <c r="I65" t="s">
        <v>177</v>
      </c>
      <c r="J65" s="14" t="s">
        <v>465</v>
      </c>
      <c r="K65" t="s">
        <v>1</v>
      </c>
    </row>
    <row r="66" spans="1:11" x14ac:dyDescent="0.2">
      <c r="A66" t="s">
        <v>178</v>
      </c>
      <c r="B66" s="3">
        <v>6.6929133858267695E-2</v>
      </c>
      <c r="C66" s="3">
        <v>3.9370078740157501E-2</v>
      </c>
      <c r="D66" s="3">
        <v>1.3779527559055101E-2</v>
      </c>
      <c r="E66" s="4">
        <v>1.7</v>
      </c>
      <c r="F66" s="4">
        <v>1</v>
      </c>
      <c r="G66" s="4">
        <v>0.35</v>
      </c>
      <c r="H66" s="18" t="s">
        <v>123</v>
      </c>
      <c r="I66" s="14" t="s">
        <v>377</v>
      </c>
      <c r="J66" s="14" t="s">
        <v>497</v>
      </c>
      <c r="K66" t="s">
        <v>18</v>
      </c>
    </row>
    <row r="67" spans="1:11" x14ac:dyDescent="0.2">
      <c r="A67" t="s">
        <v>179</v>
      </c>
      <c r="B67" s="3">
        <v>5.1574803149606302E-2</v>
      </c>
      <c r="C67" s="3">
        <v>4.8425196850393697E-2</v>
      </c>
      <c r="D67" s="3">
        <v>1.5748031496063001E-3</v>
      </c>
      <c r="E67" s="4">
        <v>1.31</v>
      </c>
      <c r="F67" s="4">
        <v>1.23</v>
      </c>
      <c r="G67" s="4">
        <v>0.04</v>
      </c>
      <c r="H67" t="s">
        <v>117</v>
      </c>
      <c r="I67" s="14" t="s">
        <v>352</v>
      </c>
      <c r="J67" s="14" t="s">
        <v>49</v>
      </c>
      <c r="K67" t="s">
        <v>1</v>
      </c>
    </row>
    <row r="68" spans="1:11" x14ac:dyDescent="0.2">
      <c r="A68" t="s">
        <v>280</v>
      </c>
      <c r="B68" s="3">
        <v>3.1496062992125984E-2</v>
      </c>
      <c r="C68" s="3">
        <v>1.9291338582677169E-2</v>
      </c>
      <c r="D68" s="3">
        <v>6.1023622047244102E-3</v>
      </c>
      <c r="E68" s="4">
        <v>0.8</v>
      </c>
      <c r="F68" s="4">
        <v>0.49</v>
      </c>
      <c r="G68" s="4">
        <v>0.15500000000000003</v>
      </c>
      <c r="H68" t="s">
        <v>117</v>
      </c>
      <c r="I68" t="s">
        <v>280</v>
      </c>
      <c r="J68" s="14" t="s">
        <v>491</v>
      </c>
      <c r="K68" t="s">
        <v>1</v>
      </c>
    </row>
    <row r="69" spans="1:11" x14ac:dyDescent="0.2">
      <c r="A69" t="s">
        <v>180</v>
      </c>
      <c r="B69" s="3">
        <v>2.7559055118110201E-2</v>
      </c>
      <c r="C69" s="3">
        <v>1.92913385826772E-2</v>
      </c>
      <c r="D69" s="3">
        <v>4.1338582677165397E-3</v>
      </c>
      <c r="E69" s="4">
        <v>0.7</v>
      </c>
      <c r="F69" s="4">
        <v>0.49</v>
      </c>
      <c r="G69" s="4">
        <v>0.105</v>
      </c>
      <c r="H69" t="s">
        <v>117</v>
      </c>
      <c r="I69" s="14" t="s">
        <v>341</v>
      </c>
      <c r="J69" s="14" t="s">
        <v>37</v>
      </c>
      <c r="K69" t="s">
        <v>1</v>
      </c>
    </row>
    <row r="70" spans="1:11" x14ac:dyDescent="0.2">
      <c r="A70" t="s">
        <v>181</v>
      </c>
      <c r="B70" s="3">
        <v>3.95E-2</v>
      </c>
      <c r="C70" s="3">
        <v>3.6499999999999998E-2</v>
      </c>
      <c r="D70" s="3">
        <v>1.5E-3</v>
      </c>
      <c r="E70" s="4">
        <v>1.0033000000000001</v>
      </c>
      <c r="F70" s="4">
        <v>0.92710000000000004</v>
      </c>
      <c r="G70" s="4">
        <v>3.8100000000000002E-2</v>
      </c>
      <c r="H70" t="s">
        <v>117</v>
      </c>
      <c r="I70" t="s">
        <v>181</v>
      </c>
      <c r="J70" s="14" t="s">
        <v>466</v>
      </c>
      <c r="K70" t="s">
        <v>1</v>
      </c>
    </row>
    <row r="71" spans="1:11" x14ac:dyDescent="0.2">
      <c r="A71" t="s">
        <v>182</v>
      </c>
      <c r="B71" s="3">
        <v>4.2500000000000003E-2</v>
      </c>
      <c r="C71" s="3">
        <v>3.95E-2</v>
      </c>
      <c r="D71" s="3">
        <v>1.5E-3</v>
      </c>
      <c r="E71" s="4">
        <v>1.0794999999999999</v>
      </c>
      <c r="F71" s="4">
        <v>1.0033000000000001</v>
      </c>
      <c r="G71" s="4">
        <v>3.8100000000000002E-2</v>
      </c>
      <c r="H71" t="s">
        <v>117</v>
      </c>
      <c r="I71" s="14" t="s">
        <v>360</v>
      </c>
      <c r="J71" s="14" t="s">
        <v>59</v>
      </c>
      <c r="K71" t="s">
        <v>1</v>
      </c>
    </row>
    <row r="72" spans="1:11" x14ac:dyDescent="0.2">
      <c r="A72" t="s">
        <v>183</v>
      </c>
      <c r="B72" s="3">
        <v>1.4500000000000001E-2</v>
      </c>
      <c r="C72" s="3">
        <v>1.2500000000000001E-2</v>
      </c>
      <c r="D72" s="3">
        <v>1E-3</v>
      </c>
      <c r="E72" s="4">
        <v>0.36830000000000002</v>
      </c>
      <c r="F72" s="4">
        <v>0.3175</v>
      </c>
      <c r="G72" s="4">
        <v>2.5399999999999999E-2</v>
      </c>
      <c r="H72" t="s">
        <v>117</v>
      </c>
      <c r="I72" s="14" t="s">
        <v>355</v>
      </c>
      <c r="J72" s="14" t="s">
        <v>54</v>
      </c>
      <c r="K72" t="s">
        <v>1</v>
      </c>
    </row>
    <row r="73" spans="1:11" x14ac:dyDescent="0.2">
      <c r="A73" t="s">
        <v>184</v>
      </c>
      <c r="B73" s="3">
        <v>6.2E-2</v>
      </c>
      <c r="C73" s="3">
        <v>5.8000000000000003E-2</v>
      </c>
      <c r="D73" s="3">
        <v>2E-3</v>
      </c>
      <c r="E73" s="4">
        <v>1.5748</v>
      </c>
      <c r="F73" s="4">
        <v>1.4732000000000001</v>
      </c>
      <c r="G73" s="4">
        <v>5.0799999999999998E-2</v>
      </c>
      <c r="H73" t="s">
        <v>117</v>
      </c>
      <c r="I73" s="14" t="s">
        <v>317</v>
      </c>
      <c r="J73" s="14" t="s">
        <v>53</v>
      </c>
      <c r="K73" t="s">
        <v>1</v>
      </c>
    </row>
    <row r="74" spans="1:11" x14ac:dyDescent="0.2">
      <c r="A74" t="s">
        <v>185</v>
      </c>
      <c r="B74" s="3">
        <v>1.2999999999999999E-2</v>
      </c>
      <c r="C74" s="3">
        <v>7.0000000000000001E-3</v>
      </c>
      <c r="D74" s="3">
        <v>3.0000000000000001E-3</v>
      </c>
      <c r="E74" s="4">
        <v>0.33019999999999999</v>
      </c>
      <c r="F74" s="4">
        <v>0.17780000000000001</v>
      </c>
      <c r="G74" s="4">
        <v>7.6200000000000004E-2</v>
      </c>
      <c r="H74" t="s">
        <v>117</v>
      </c>
      <c r="I74" t="s">
        <v>185</v>
      </c>
      <c r="J74" s="14" t="s">
        <v>467</v>
      </c>
      <c r="K74" t="s">
        <v>1</v>
      </c>
    </row>
    <row r="75" spans="1:11" x14ac:dyDescent="0.2">
      <c r="A75" t="s">
        <v>186</v>
      </c>
      <c r="B75" s="3">
        <v>0.14799999999999999</v>
      </c>
      <c r="C75" s="3">
        <v>0.14399999999999999</v>
      </c>
      <c r="D75" s="3">
        <v>2E-3</v>
      </c>
      <c r="E75" s="4">
        <v>3.7591999999999999</v>
      </c>
      <c r="F75" s="4">
        <v>3.6576</v>
      </c>
      <c r="G75" s="4">
        <v>5.0799999999999998E-2</v>
      </c>
      <c r="H75" t="s">
        <v>117</v>
      </c>
      <c r="I75" t="s">
        <v>186</v>
      </c>
      <c r="J75" s="14" t="s">
        <v>468</v>
      </c>
      <c r="K75" t="s">
        <v>1</v>
      </c>
    </row>
    <row r="76" spans="1:11" x14ac:dyDescent="0.2">
      <c r="A76" t="s">
        <v>187</v>
      </c>
      <c r="B76" s="3">
        <v>6.7000000000000004E-2</v>
      </c>
      <c r="C76" s="3">
        <v>6.0999999999999999E-2</v>
      </c>
      <c r="D76" s="3">
        <v>3.0000000000000001E-3</v>
      </c>
      <c r="E76" s="4">
        <v>1.7018</v>
      </c>
      <c r="F76" s="4">
        <v>1.5494000000000001</v>
      </c>
      <c r="G76" s="4">
        <v>7.6200000000000101E-2</v>
      </c>
      <c r="H76" t="s">
        <v>117</v>
      </c>
      <c r="I76" t="s">
        <v>187</v>
      </c>
      <c r="J76" s="14" t="s">
        <v>469</v>
      </c>
      <c r="K76" t="s">
        <v>1</v>
      </c>
    </row>
    <row r="77" spans="1:11" x14ac:dyDescent="0.2">
      <c r="A77" t="s">
        <v>278</v>
      </c>
      <c r="B77" s="3">
        <v>0.1007</v>
      </c>
      <c r="C77" s="3">
        <v>9.69E-2</v>
      </c>
      <c r="D77" s="3">
        <v>1.8999999999999989E-3</v>
      </c>
      <c r="E77" s="4">
        <v>2.5577800000000002</v>
      </c>
      <c r="F77" s="4">
        <v>2.4612599999999998</v>
      </c>
      <c r="G77" s="4">
        <v>4.825999999999997E-2</v>
      </c>
      <c r="H77" t="s">
        <v>117</v>
      </c>
      <c r="I77" s="14" t="s">
        <v>305</v>
      </c>
      <c r="J77" s="14" t="s">
        <v>11</v>
      </c>
      <c r="K77" t="s">
        <v>1</v>
      </c>
    </row>
    <row r="78" spans="1:11" x14ac:dyDescent="0.2">
      <c r="A78" t="s">
        <v>188</v>
      </c>
      <c r="B78" s="3">
        <v>6.9015748031496099E-2</v>
      </c>
      <c r="C78" s="3">
        <v>6.3976377952755903E-2</v>
      </c>
      <c r="D78" s="3">
        <v>2.5196850393700799E-3</v>
      </c>
      <c r="E78" s="4">
        <v>1.7529999999999999</v>
      </c>
      <c r="F78" s="4">
        <v>1.625</v>
      </c>
      <c r="G78" s="4">
        <v>6.4000000000000001E-2</v>
      </c>
      <c r="H78" t="s">
        <v>117</v>
      </c>
      <c r="I78" s="14" t="s">
        <v>402</v>
      </c>
      <c r="J78" s="14" t="s">
        <v>103</v>
      </c>
      <c r="K78" t="s">
        <v>1</v>
      </c>
    </row>
    <row r="79" spans="1:11" x14ac:dyDescent="0.2">
      <c r="A79" t="s">
        <v>189</v>
      </c>
      <c r="B79" s="3">
        <v>8.2007874015747995E-2</v>
      </c>
      <c r="C79" s="3">
        <v>7.6968503937007895E-2</v>
      </c>
      <c r="D79" s="3">
        <v>2.5196850393700799E-3</v>
      </c>
      <c r="E79" s="4">
        <v>2.0830000000000002</v>
      </c>
      <c r="F79" s="4">
        <v>1.9550000000000001</v>
      </c>
      <c r="G79" s="4">
        <v>6.4000000000000001E-2</v>
      </c>
      <c r="H79" t="s">
        <v>117</v>
      </c>
      <c r="I79" s="14" t="s">
        <v>306</v>
      </c>
      <c r="J79" s="14" t="s">
        <v>38</v>
      </c>
      <c r="K79" t="s">
        <v>1</v>
      </c>
    </row>
    <row r="80" spans="1:11" x14ac:dyDescent="0.2">
      <c r="A80" t="s">
        <v>190</v>
      </c>
      <c r="B80" s="3">
        <v>0.104</v>
      </c>
      <c r="C80" s="3">
        <v>0.1</v>
      </c>
      <c r="D80" s="3">
        <v>2E-3</v>
      </c>
      <c r="E80" s="4">
        <v>2.6415999999999999</v>
      </c>
      <c r="F80" s="4">
        <v>2.54</v>
      </c>
      <c r="G80" s="4">
        <v>5.0799999999999998E-2</v>
      </c>
      <c r="H80" t="s">
        <v>117</v>
      </c>
      <c r="I80" s="14" t="s">
        <v>400</v>
      </c>
      <c r="J80" s="14" t="s">
        <v>100</v>
      </c>
      <c r="K80" t="s">
        <v>1</v>
      </c>
    </row>
    <row r="81" spans="1:11" x14ac:dyDescent="0.2">
      <c r="A81" t="s">
        <v>191</v>
      </c>
      <c r="B81" s="3">
        <v>3.0499999999999999E-2</v>
      </c>
      <c r="C81" s="3">
        <v>2.8500000000000001E-2</v>
      </c>
      <c r="D81" s="3">
        <v>9.9999999999999894E-4</v>
      </c>
      <c r="E81" s="4">
        <v>0.77470000000000006</v>
      </c>
      <c r="F81" s="4">
        <v>0.72389999999999999</v>
      </c>
      <c r="G81" s="4">
        <v>2.5399999999999999E-2</v>
      </c>
      <c r="H81" t="s">
        <v>117</v>
      </c>
      <c r="I81" s="14" t="s">
        <v>359</v>
      </c>
      <c r="J81" s="14" t="s">
        <v>58</v>
      </c>
      <c r="K81" t="s">
        <v>1</v>
      </c>
    </row>
    <row r="82" spans="1:11" x14ac:dyDescent="0.2">
      <c r="A82" t="s">
        <v>192</v>
      </c>
      <c r="B82" s="3">
        <v>0.10299999999999999</v>
      </c>
      <c r="C82" s="3">
        <v>9.0999999999999998E-2</v>
      </c>
      <c r="D82" s="3">
        <v>6.0000000000000001E-3</v>
      </c>
      <c r="E82" s="4">
        <v>2.6162000000000001</v>
      </c>
      <c r="F82" s="4">
        <v>2.3113999999999999</v>
      </c>
      <c r="G82" s="4">
        <v>0.15240000000000001</v>
      </c>
      <c r="H82" t="s">
        <v>117</v>
      </c>
      <c r="I82" s="14" t="s">
        <v>403</v>
      </c>
      <c r="J82" s="14" t="s">
        <v>104</v>
      </c>
      <c r="K82" t="s">
        <v>1</v>
      </c>
    </row>
    <row r="83" spans="1:11" x14ac:dyDescent="0.2">
      <c r="A83" t="s">
        <v>193</v>
      </c>
      <c r="B83" s="3">
        <v>0.107</v>
      </c>
      <c r="C83" s="3">
        <v>0.10299999999999999</v>
      </c>
      <c r="D83" s="3">
        <v>2E-3</v>
      </c>
      <c r="E83" s="4">
        <v>2.7178</v>
      </c>
      <c r="F83" s="4">
        <v>2.6162000000000001</v>
      </c>
      <c r="G83" s="4">
        <v>5.0799999999999998E-2</v>
      </c>
      <c r="H83" t="s">
        <v>117</v>
      </c>
      <c r="I83" t="s">
        <v>193</v>
      </c>
      <c r="J83" s="14" t="s">
        <v>470</v>
      </c>
      <c r="K83" t="s">
        <v>1</v>
      </c>
    </row>
    <row r="84" spans="1:11" x14ac:dyDescent="0.2">
      <c r="A84" t="s">
        <v>194</v>
      </c>
      <c r="B84" s="3">
        <v>8.4645669291338599E-2</v>
      </c>
      <c r="C84" s="3">
        <v>8.0708661417322802E-2</v>
      </c>
      <c r="D84" s="3">
        <v>1.9685039370078801E-3</v>
      </c>
      <c r="E84" s="4">
        <v>2.15</v>
      </c>
      <c r="F84" s="4">
        <v>2.0499999999999998</v>
      </c>
      <c r="G84" s="4">
        <v>0.05</v>
      </c>
      <c r="H84" t="s">
        <v>123</v>
      </c>
      <c r="I84" s="14" t="s">
        <v>392</v>
      </c>
      <c r="J84" s="14" t="s">
        <v>91</v>
      </c>
      <c r="K84" t="s">
        <v>18</v>
      </c>
    </row>
    <row r="85" spans="1:11" x14ac:dyDescent="0.2">
      <c r="A85" t="s">
        <v>195</v>
      </c>
      <c r="B85" s="3">
        <v>0.127</v>
      </c>
      <c r="C85" s="3">
        <v>0.123</v>
      </c>
      <c r="D85" s="3">
        <v>2E-3</v>
      </c>
      <c r="E85" s="4">
        <v>3.2258</v>
      </c>
      <c r="F85" s="4">
        <v>3.1242000000000001</v>
      </c>
      <c r="G85" s="4">
        <v>5.0799999999999998E-2</v>
      </c>
      <c r="H85" t="s">
        <v>117</v>
      </c>
      <c r="I85" s="14" t="s">
        <v>385</v>
      </c>
      <c r="J85" s="14" t="s">
        <v>84</v>
      </c>
      <c r="K85" t="s">
        <v>1</v>
      </c>
    </row>
    <row r="86" spans="1:11" x14ac:dyDescent="0.2">
      <c r="A86" t="s">
        <v>196</v>
      </c>
      <c r="B86" s="3">
        <v>8.5000000000000006E-2</v>
      </c>
      <c r="C86" s="3">
        <v>8.1000000000000003E-2</v>
      </c>
      <c r="D86" s="3">
        <v>2E-3</v>
      </c>
      <c r="E86" s="4">
        <v>2.1589999999999998</v>
      </c>
      <c r="F86" s="4">
        <v>2.0573999999999999</v>
      </c>
      <c r="G86" s="4">
        <v>5.0799999999999998E-2</v>
      </c>
      <c r="H86" t="s">
        <v>117</v>
      </c>
      <c r="I86" s="14" t="s">
        <v>401</v>
      </c>
      <c r="J86" s="14" t="s">
        <v>101</v>
      </c>
      <c r="K86" t="s">
        <v>1</v>
      </c>
    </row>
    <row r="87" spans="1:11" x14ac:dyDescent="0.2">
      <c r="A87" t="s">
        <v>197</v>
      </c>
      <c r="B87" s="3">
        <v>5.47244094488189E-2</v>
      </c>
      <c r="C87" s="3">
        <v>5.0787401574803201E-2</v>
      </c>
      <c r="D87" s="3">
        <v>1.9685039370078701E-3</v>
      </c>
      <c r="E87" s="4">
        <v>1.39</v>
      </c>
      <c r="F87" s="4">
        <v>1.29</v>
      </c>
      <c r="G87" s="4">
        <v>4.9999999999999899E-2</v>
      </c>
      <c r="H87" s="18" t="s">
        <v>123</v>
      </c>
      <c r="I87" s="14" t="s">
        <v>320</v>
      </c>
      <c r="J87" s="14" t="s">
        <v>500</v>
      </c>
      <c r="K87" t="s">
        <v>18</v>
      </c>
    </row>
    <row r="88" spans="1:11" x14ac:dyDescent="0.2">
      <c r="A88" t="s">
        <v>198</v>
      </c>
      <c r="B88" s="3">
        <v>8.8999999999999996E-2</v>
      </c>
      <c r="C88" s="3">
        <v>8.5000000000000006E-2</v>
      </c>
      <c r="D88" s="3">
        <v>1.9999999999999901E-3</v>
      </c>
      <c r="E88" s="4">
        <v>2.2606000000000002</v>
      </c>
      <c r="F88" s="4">
        <v>2.1589999999999998</v>
      </c>
      <c r="G88" s="4">
        <v>5.0799999999999901E-2</v>
      </c>
      <c r="H88" t="s">
        <v>117</v>
      </c>
      <c r="I88" s="14" t="s">
        <v>366</v>
      </c>
      <c r="J88" s="14" t="s">
        <v>65</v>
      </c>
      <c r="K88" t="s">
        <v>1</v>
      </c>
    </row>
    <row r="89" spans="1:11" x14ac:dyDescent="0.2">
      <c r="A89" t="s">
        <v>199</v>
      </c>
      <c r="B89" s="3">
        <v>3.3000000000000002E-2</v>
      </c>
      <c r="C89" s="3">
        <v>0.03</v>
      </c>
      <c r="D89" s="3">
        <v>1.5E-3</v>
      </c>
      <c r="E89" s="4">
        <v>0.83819999999999995</v>
      </c>
      <c r="F89" s="4">
        <v>0.76200000000000001</v>
      </c>
      <c r="G89" s="4">
        <v>3.8100000000000002E-2</v>
      </c>
      <c r="H89" t="s">
        <v>117</v>
      </c>
      <c r="I89" t="s">
        <v>199</v>
      </c>
      <c r="J89" s="14" t="s">
        <v>471</v>
      </c>
      <c r="K89" t="s">
        <v>1</v>
      </c>
    </row>
    <row r="90" spans="1:11" x14ac:dyDescent="0.2">
      <c r="A90" t="s">
        <v>200</v>
      </c>
      <c r="B90" s="3">
        <v>7.5999999999999998E-2</v>
      </c>
      <c r="C90" s="3">
        <v>7.3999999999999996E-2</v>
      </c>
      <c r="D90" s="3">
        <v>1E-3</v>
      </c>
      <c r="E90" s="4">
        <v>1.9303999999999999</v>
      </c>
      <c r="F90" s="4">
        <v>1.8795999999999999</v>
      </c>
      <c r="G90" s="4">
        <v>2.5399999999999999E-2</v>
      </c>
      <c r="H90" t="s">
        <v>125</v>
      </c>
      <c r="I90" s="14" t="s">
        <v>353</v>
      </c>
      <c r="J90" s="14" t="s">
        <v>51</v>
      </c>
      <c r="K90" t="s">
        <v>50</v>
      </c>
    </row>
    <row r="91" spans="1:11" x14ac:dyDescent="0.2">
      <c r="A91" t="s">
        <v>201</v>
      </c>
      <c r="B91" s="3">
        <v>5.1999999999999998E-2</v>
      </c>
      <c r="C91" s="3">
        <v>4.9000000000000002E-2</v>
      </c>
      <c r="D91" s="3">
        <v>1.5E-3</v>
      </c>
      <c r="E91" s="4">
        <v>1.3208</v>
      </c>
      <c r="F91" s="4">
        <v>1.2445999999999999</v>
      </c>
      <c r="G91" s="4">
        <v>3.8100000000000002E-2</v>
      </c>
      <c r="H91" t="s">
        <v>117</v>
      </c>
      <c r="I91" s="14" t="s">
        <v>395</v>
      </c>
      <c r="J91" s="14" t="s">
        <v>94</v>
      </c>
      <c r="K91" t="s">
        <v>1</v>
      </c>
    </row>
    <row r="92" spans="1:11" x14ac:dyDescent="0.2">
      <c r="A92" t="s">
        <v>202</v>
      </c>
      <c r="B92" s="3">
        <v>2.5499999999999998E-2</v>
      </c>
      <c r="C92" s="3">
        <v>2.1499999999999998E-2</v>
      </c>
      <c r="D92" s="3">
        <v>2E-3</v>
      </c>
      <c r="E92" s="4">
        <v>0.64770000000000005</v>
      </c>
      <c r="F92" s="4">
        <v>0.54610000000000003</v>
      </c>
      <c r="G92" s="4">
        <v>5.0799999999999998E-2</v>
      </c>
      <c r="H92" t="s">
        <v>117</v>
      </c>
      <c r="I92" t="s">
        <v>202</v>
      </c>
      <c r="J92" s="14" t="s">
        <v>472</v>
      </c>
      <c r="K92" t="s">
        <v>1</v>
      </c>
    </row>
    <row r="93" spans="1:11" x14ac:dyDescent="0.2">
      <c r="A93" t="s">
        <v>203</v>
      </c>
      <c r="B93" s="3">
        <v>6.2E-2</v>
      </c>
      <c r="C93" s="3">
        <v>5.6000000000000001E-2</v>
      </c>
      <c r="D93" s="3">
        <v>3.0000000000000001E-3</v>
      </c>
      <c r="E93" s="4">
        <v>1.5748</v>
      </c>
      <c r="F93" s="4">
        <v>1.4224000000000001</v>
      </c>
      <c r="G93" s="4">
        <v>7.6200000000000004E-2</v>
      </c>
      <c r="H93" t="s">
        <v>117</v>
      </c>
      <c r="I93" s="14" t="s">
        <v>393</v>
      </c>
      <c r="J93" s="14" t="s">
        <v>92</v>
      </c>
      <c r="K93" t="s">
        <v>1</v>
      </c>
    </row>
    <row r="94" spans="1:11" x14ac:dyDescent="0.2">
      <c r="A94" t="s">
        <v>204</v>
      </c>
      <c r="B94" s="3">
        <v>0.11749999999999999</v>
      </c>
      <c r="C94" s="3">
        <v>0.1135</v>
      </c>
      <c r="D94" s="3">
        <v>1.9999999999999901E-3</v>
      </c>
      <c r="E94" s="4">
        <v>2.9845000000000002</v>
      </c>
      <c r="F94" s="4">
        <v>2.8828999999999998</v>
      </c>
      <c r="G94" s="4">
        <v>5.0799999999999901E-2</v>
      </c>
      <c r="H94" t="s">
        <v>117</v>
      </c>
      <c r="I94" t="s">
        <v>204</v>
      </c>
      <c r="J94" s="14" t="s">
        <v>473</v>
      </c>
      <c r="K94" t="s">
        <v>1</v>
      </c>
    </row>
    <row r="95" spans="1:11" x14ac:dyDescent="0.2">
      <c r="A95" t="s">
        <v>205</v>
      </c>
      <c r="B95" s="3">
        <v>3.7999999999999999E-2</v>
      </c>
      <c r="C95" s="3">
        <v>3.4000000000000002E-2</v>
      </c>
      <c r="D95" s="3">
        <v>2E-3</v>
      </c>
      <c r="E95" s="4">
        <v>0.96519999999999995</v>
      </c>
      <c r="F95" s="4">
        <v>0.86360000000000003</v>
      </c>
      <c r="G95" s="4">
        <v>5.0799999999999998E-2</v>
      </c>
      <c r="H95" t="s">
        <v>117</v>
      </c>
      <c r="I95" s="14" t="s">
        <v>344</v>
      </c>
      <c r="J95" s="14" t="s">
        <v>41</v>
      </c>
      <c r="K95" t="s">
        <v>1</v>
      </c>
    </row>
    <row r="96" spans="1:11" x14ac:dyDescent="0.2">
      <c r="A96" t="s">
        <v>206</v>
      </c>
      <c r="B96" s="3">
        <v>5.7086614173228301E-2</v>
      </c>
      <c r="C96" s="3">
        <v>0.05</v>
      </c>
      <c r="D96" s="3">
        <v>3.5433070866141701E-3</v>
      </c>
      <c r="E96" s="4">
        <v>1.45</v>
      </c>
      <c r="F96" s="4">
        <v>1.27</v>
      </c>
      <c r="G96" s="4">
        <v>0.09</v>
      </c>
      <c r="H96" t="s">
        <v>207</v>
      </c>
      <c r="I96" s="14" t="s">
        <v>397</v>
      </c>
      <c r="J96" s="14" t="s">
        <v>97</v>
      </c>
      <c r="K96" t="s">
        <v>96</v>
      </c>
    </row>
    <row r="97" spans="1:11" x14ac:dyDescent="0.2">
      <c r="A97" t="s">
        <v>208</v>
      </c>
      <c r="B97" s="3">
        <v>5.86614173228346E-2</v>
      </c>
      <c r="C97" s="3">
        <v>5.47244094488189E-2</v>
      </c>
      <c r="D97" s="3">
        <v>1.9685039370078801E-3</v>
      </c>
      <c r="E97" s="4">
        <v>1.49</v>
      </c>
      <c r="F97" s="4">
        <v>1.39</v>
      </c>
      <c r="G97" s="4">
        <v>0.05</v>
      </c>
      <c r="H97" t="s">
        <v>117</v>
      </c>
      <c r="I97" s="14" t="s">
        <v>399</v>
      </c>
      <c r="J97" s="14" t="s">
        <v>99</v>
      </c>
      <c r="K97" t="s">
        <v>1</v>
      </c>
    </row>
    <row r="98" spans="1:11" x14ac:dyDescent="0.2">
      <c r="A98" t="s">
        <v>209</v>
      </c>
      <c r="B98" s="3">
        <v>8.30708661417323E-2</v>
      </c>
      <c r="C98" s="3">
        <v>7.8031496062992103E-2</v>
      </c>
      <c r="D98" s="3">
        <v>2.5196850393700799E-3</v>
      </c>
      <c r="E98" s="4">
        <v>2.11</v>
      </c>
      <c r="F98" s="4">
        <v>1.982</v>
      </c>
      <c r="G98" s="4">
        <v>6.4000000000000001E-2</v>
      </c>
      <c r="H98" t="s">
        <v>117</v>
      </c>
      <c r="I98" t="s">
        <v>209</v>
      </c>
      <c r="J98" s="14" t="s">
        <v>487</v>
      </c>
      <c r="K98" t="s">
        <v>1</v>
      </c>
    </row>
    <row r="99" spans="1:11" x14ac:dyDescent="0.2">
      <c r="A99" t="s">
        <v>210</v>
      </c>
      <c r="B99" s="3">
        <v>8.3000000000000004E-2</v>
      </c>
      <c r="C99" s="3">
        <v>7.8E-2</v>
      </c>
      <c r="D99" s="3">
        <v>2.5000000000000001E-3</v>
      </c>
      <c r="E99" s="4">
        <v>2.1082000000000001</v>
      </c>
      <c r="F99" s="4">
        <v>1.9812000000000001</v>
      </c>
      <c r="G99" s="4">
        <v>6.3500000000000001E-2</v>
      </c>
      <c r="H99" t="s">
        <v>117</v>
      </c>
      <c r="I99" s="14" t="s">
        <v>302</v>
      </c>
      <c r="J99" s="14" t="s">
        <v>10</v>
      </c>
      <c r="K99" t="s">
        <v>1</v>
      </c>
    </row>
    <row r="100" spans="1:11" x14ac:dyDescent="0.2">
      <c r="A100" t="s">
        <v>211</v>
      </c>
      <c r="B100" s="3">
        <v>7.8399999999999997E-2</v>
      </c>
      <c r="C100" s="3">
        <v>7.3499999999999996E-2</v>
      </c>
      <c r="D100" s="3">
        <v>2.4499999999999999E-3</v>
      </c>
      <c r="E100" s="4">
        <v>1.99136</v>
      </c>
      <c r="F100" s="4">
        <v>1.8669</v>
      </c>
      <c r="G100" s="4">
        <v>6.2230000000000001E-2</v>
      </c>
      <c r="H100" t="s">
        <v>117</v>
      </c>
      <c r="I100" s="14" t="s">
        <v>309</v>
      </c>
      <c r="J100" s="14" t="s">
        <v>13</v>
      </c>
      <c r="K100" t="s">
        <v>1</v>
      </c>
    </row>
    <row r="101" spans="1:11" x14ac:dyDescent="0.2">
      <c r="A101" s="16" t="s">
        <v>438</v>
      </c>
      <c r="B101">
        <v>0.02</v>
      </c>
      <c r="C101" s="3">
        <v>1.6E-2</v>
      </c>
      <c r="D101">
        <f>+(B101-C101)/2</f>
        <v>2E-3</v>
      </c>
      <c r="E101" s="4">
        <f>+CONVERT(B101,"in","mm")</f>
        <v>0.50800000000000001</v>
      </c>
      <c r="F101" s="4">
        <f>+CONVERT(C101,"in","mm")</f>
        <v>0.40640000000000004</v>
      </c>
      <c r="G101" s="4">
        <f>+CONVERT(D101,"in","mm")</f>
        <v>5.0800000000000005E-2</v>
      </c>
      <c r="H101" t="s">
        <v>117</v>
      </c>
      <c r="I101" s="14" t="s">
        <v>436</v>
      </c>
      <c r="J101" s="14" t="s">
        <v>437</v>
      </c>
      <c r="K101" t="s">
        <v>1</v>
      </c>
    </row>
    <row r="102" spans="1:11" x14ac:dyDescent="0.2">
      <c r="A102" t="s">
        <v>212</v>
      </c>
      <c r="B102" s="3">
        <v>0.1</v>
      </c>
      <c r="C102" s="3">
        <v>9.4E-2</v>
      </c>
      <c r="D102" s="3">
        <v>3.0000000000000001E-3</v>
      </c>
      <c r="E102" s="4">
        <v>2.54</v>
      </c>
      <c r="F102" s="4">
        <v>2.3875999999999999</v>
      </c>
      <c r="G102" s="4">
        <v>7.6200000000000004E-2</v>
      </c>
      <c r="H102" t="s">
        <v>117</v>
      </c>
      <c r="I102" s="14" t="s">
        <v>303</v>
      </c>
      <c r="J102" s="14" t="s">
        <v>35</v>
      </c>
      <c r="K102" t="s">
        <v>1</v>
      </c>
    </row>
    <row r="103" spans="1:11" x14ac:dyDescent="0.2">
      <c r="A103" t="s">
        <v>288</v>
      </c>
      <c r="B103" s="3">
        <v>9.4999999999999998E-3</v>
      </c>
      <c r="C103" s="3">
        <v>6.4999999999999997E-3</v>
      </c>
      <c r="D103" s="3">
        <v>1.5E-3</v>
      </c>
      <c r="E103" s="4">
        <v>0.24130000000000001</v>
      </c>
      <c r="F103" s="4">
        <v>0.1651</v>
      </c>
      <c r="G103" s="4">
        <v>3.8099999999999995E-2</v>
      </c>
      <c r="H103" t="s">
        <v>291</v>
      </c>
      <c r="I103" s="14" t="s">
        <v>404</v>
      </c>
      <c r="J103" s="14" t="s">
        <v>106</v>
      </c>
      <c r="K103" t="s">
        <v>105</v>
      </c>
    </row>
    <row r="104" spans="1:11" x14ac:dyDescent="0.2">
      <c r="A104" s="16" t="s">
        <v>419</v>
      </c>
      <c r="B104">
        <v>9.7000000000000003E-2</v>
      </c>
      <c r="C104">
        <v>9.4E-2</v>
      </c>
      <c r="D104">
        <v>1.5E-3</v>
      </c>
      <c r="E104">
        <v>2.4638</v>
      </c>
      <c r="F104">
        <v>2.3875999999999999</v>
      </c>
      <c r="G104">
        <v>3.8099999999999995E-2</v>
      </c>
      <c r="H104" t="s">
        <v>117</v>
      </c>
      <c r="I104" s="14" t="s">
        <v>407</v>
      </c>
      <c r="J104" s="14" t="s">
        <v>408</v>
      </c>
      <c r="K104" t="s">
        <v>1</v>
      </c>
    </row>
    <row r="105" spans="1:11" x14ac:dyDescent="0.2">
      <c r="A105" t="s">
        <v>213</v>
      </c>
      <c r="B105" s="3">
        <v>9.7000000000000003E-2</v>
      </c>
      <c r="C105" s="3">
        <v>9.2999999999999999E-2</v>
      </c>
      <c r="D105" s="3">
        <v>2E-3</v>
      </c>
      <c r="E105" s="4">
        <v>2.4638</v>
      </c>
      <c r="F105" s="4">
        <v>2.3622000000000001</v>
      </c>
      <c r="G105" s="4">
        <v>5.0799999999999998E-2</v>
      </c>
      <c r="H105" t="s">
        <v>117</v>
      </c>
      <c r="I105" s="14" t="s">
        <v>310</v>
      </c>
      <c r="J105" s="14" t="s">
        <v>14</v>
      </c>
      <c r="K105" t="s">
        <v>1</v>
      </c>
    </row>
    <row r="106" spans="1:11" x14ac:dyDescent="0.2">
      <c r="A106" t="s">
        <v>214</v>
      </c>
      <c r="B106" s="3">
        <v>2.1000000000000001E-2</v>
      </c>
      <c r="C106" s="3">
        <v>1.9E-2</v>
      </c>
      <c r="D106" s="3">
        <v>1E-3</v>
      </c>
      <c r="E106" s="4">
        <v>0.53339999999999999</v>
      </c>
      <c r="F106" s="4">
        <v>0.48259999999999997</v>
      </c>
      <c r="G106" s="4">
        <v>2.5399999999999999E-2</v>
      </c>
      <c r="H106" t="s">
        <v>117</v>
      </c>
      <c r="I106" s="14" t="s">
        <v>340</v>
      </c>
      <c r="J106" s="14" t="s">
        <v>36</v>
      </c>
      <c r="K106" t="s">
        <v>1</v>
      </c>
    </row>
    <row r="107" spans="1:11" x14ac:dyDescent="0.2">
      <c r="A107" t="s">
        <v>215</v>
      </c>
      <c r="B107" s="3">
        <v>7.4499999999999997E-2</v>
      </c>
      <c r="C107" s="3">
        <v>7.1499999999999994E-2</v>
      </c>
      <c r="D107" s="3">
        <v>1.5E-3</v>
      </c>
      <c r="E107" s="4">
        <v>1.8923000000000001</v>
      </c>
      <c r="F107" s="4">
        <v>1.8161</v>
      </c>
      <c r="G107" s="4">
        <v>3.8100000000000002E-2</v>
      </c>
      <c r="H107" t="s">
        <v>117</v>
      </c>
      <c r="I107" s="14" t="s">
        <v>363</v>
      </c>
      <c r="J107" s="14" t="s">
        <v>62</v>
      </c>
      <c r="K107" t="s">
        <v>1</v>
      </c>
    </row>
    <row r="108" spans="1:11" x14ac:dyDescent="0.2">
      <c r="A108" t="s">
        <v>216</v>
      </c>
      <c r="B108" s="3">
        <v>5.6500000000000002E-2</v>
      </c>
      <c r="C108" s="3">
        <v>5.45E-2</v>
      </c>
      <c r="D108" s="3">
        <v>1E-3</v>
      </c>
      <c r="E108" s="4">
        <v>1.4351</v>
      </c>
      <c r="F108" s="4">
        <v>1.3843000000000001</v>
      </c>
      <c r="G108" s="4">
        <v>2.5399999999999999E-2</v>
      </c>
      <c r="H108" t="s">
        <v>117</v>
      </c>
      <c r="I108" s="14" t="s">
        <v>329</v>
      </c>
      <c r="J108" s="14" t="s">
        <v>26</v>
      </c>
      <c r="K108" t="s">
        <v>1</v>
      </c>
    </row>
    <row r="109" spans="1:11" x14ac:dyDescent="0.2">
      <c r="A109" t="s">
        <v>217</v>
      </c>
      <c r="B109" s="3">
        <v>5.1249999999999997E-2</v>
      </c>
      <c r="C109" s="3">
        <v>4.8750000000000002E-2</v>
      </c>
      <c r="D109" s="3">
        <v>1.25E-3</v>
      </c>
      <c r="E109" s="4">
        <v>1.30175</v>
      </c>
      <c r="F109" s="4">
        <v>1.2382500000000001</v>
      </c>
      <c r="G109" s="4">
        <v>3.1749999999999903E-2</v>
      </c>
      <c r="H109" t="s">
        <v>117</v>
      </c>
      <c r="I109" t="s">
        <v>217</v>
      </c>
      <c r="J109" s="14" t="s">
        <v>474</v>
      </c>
      <c r="K109" t="s">
        <v>1</v>
      </c>
    </row>
    <row r="110" spans="1:11" x14ac:dyDescent="0.2">
      <c r="A110" t="s">
        <v>218</v>
      </c>
      <c r="B110" s="3">
        <v>5.1499999999999997E-2</v>
      </c>
      <c r="C110" s="3">
        <v>4.6062992125984303E-2</v>
      </c>
      <c r="D110" s="3">
        <v>2.7185039370078799E-3</v>
      </c>
      <c r="E110" s="4">
        <v>1.3081</v>
      </c>
      <c r="F110" s="4">
        <v>1.17</v>
      </c>
      <c r="G110" s="4">
        <v>6.9050000000000097E-2</v>
      </c>
      <c r="H110" t="s">
        <v>117</v>
      </c>
      <c r="I110" s="14" t="s">
        <v>345</v>
      </c>
      <c r="J110" s="14" t="s">
        <v>42</v>
      </c>
      <c r="K110" t="s">
        <v>1</v>
      </c>
    </row>
    <row r="111" spans="1:11" x14ac:dyDescent="0.2">
      <c r="A111" t="s">
        <v>219</v>
      </c>
      <c r="B111" s="3">
        <v>0.14299999999999999</v>
      </c>
      <c r="C111" s="3">
        <v>0.13900000000000001</v>
      </c>
      <c r="D111" s="3">
        <v>2E-3</v>
      </c>
      <c r="E111" s="4">
        <v>3.6322000000000001</v>
      </c>
      <c r="F111" s="4">
        <v>3.5306000000000002</v>
      </c>
      <c r="G111" s="4">
        <v>5.0799999999999998E-2</v>
      </c>
      <c r="H111" t="s">
        <v>117</v>
      </c>
      <c r="I111" s="14" t="s">
        <v>356</v>
      </c>
      <c r="J111" s="14" t="s">
        <v>55</v>
      </c>
      <c r="K111" t="s">
        <v>1</v>
      </c>
    </row>
    <row r="112" spans="1:11" x14ac:dyDescent="0.2">
      <c r="A112" t="s">
        <v>220</v>
      </c>
      <c r="B112" s="3">
        <v>7.4803149606299205E-2</v>
      </c>
      <c r="C112" s="3">
        <v>6.2992125984251995E-2</v>
      </c>
      <c r="D112" s="3">
        <v>5.9055118110236202E-3</v>
      </c>
      <c r="E112" s="4">
        <v>1.9</v>
      </c>
      <c r="F112" s="4">
        <v>1.6</v>
      </c>
      <c r="G112" s="4">
        <v>0.15</v>
      </c>
      <c r="H112" t="s">
        <v>117</v>
      </c>
      <c r="I112" s="14" t="s">
        <v>398</v>
      </c>
      <c r="J112" s="14" t="s">
        <v>98</v>
      </c>
      <c r="K112" t="s">
        <v>1</v>
      </c>
    </row>
    <row r="113" spans="1:11" x14ac:dyDescent="0.2">
      <c r="A113" t="s">
        <v>221</v>
      </c>
      <c r="B113" s="3">
        <v>2.5000000000000001E-2</v>
      </c>
      <c r="C113" s="3">
        <v>2.265E-2</v>
      </c>
      <c r="D113" s="3">
        <v>1.175E-3</v>
      </c>
      <c r="E113" s="4">
        <v>0.63500000000000001</v>
      </c>
      <c r="F113" s="4">
        <v>0.57530999999999999</v>
      </c>
      <c r="G113" s="4">
        <v>2.9845E-2</v>
      </c>
      <c r="H113" t="s">
        <v>117</v>
      </c>
      <c r="I113" s="14" t="s">
        <v>357</v>
      </c>
      <c r="J113" s="14" t="s">
        <v>56</v>
      </c>
      <c r="K113" t="s">
        <v>1</v>
      </c>
    </row>
    <row r="114" spans="1:11" x14ac:dyDescent="0.2">
      <c r="A114" t="s">
        <v>222</v>
      </c>
      <c r="B114" s="3">
        <v>0.20399999999999999</v>
      </c>
      <c r="C114" s="3">
        <v>0.2</v>
      </c>
      <c r="D114" s="3">
        <v>2E-3</v>
      </c>
      <c r="E114" s="4">
        <v>5.1816000000000004</v>
      </c>
      <c r="F114" s="4">
        <v>5.08</v>
      </c>
      <c r="G114" s="4">
        <v>5.0799999999999998E-2</v>
      </c>
      <c r="H114" t="s">
        <v>117</v>
      </c>
      <c r="I114" s="14" t="s">
        <v>367</v>
      </c>
      <c r="J114" s="14" t="s">
        <v>66</v>
      </c>
      <c r="K114" t="s">
        <v>1</v>
      </c>
    </row>
    <row r="115" spans="1:11" x14ac:dyDescent="0.2">
      <c r="A115" t="s">
        <v>223</v>
      </c>
      <c r="B115" s="3">
        <v>0.126</v>
      </c>
      <c r="C115" s="3">
        <v>0.124</v>
      </c>
      <c r="D115" s="3">
        <v>1E-3</v>
      </c>
      <c r="E115" s="4">
        <v>3.2004000000000001</v>
      </c>
      <c r="F115" s="4">
        <v>3.1496</v>
      </c>
      <c r="G115" s="4">
        <v>2.5399999999999999E-2</v>
      </c>
      <c r="H115" t="s">
        <v>117</v>
      </c>
      <c r="I115" s="14" t="s">
        <v>337</v>
      </c>
      <c r="J115" s="14" t="s">
        <v>33</v>
      </c>
      <c r="K115" t="s">
        <v>1</v>
      </c>
    </row>
    <row r="116" spans="1:11" x14ac:dyDescent="0.2">
      <c r="A116" t="s">
        <v>224</v>
      </c>
      <c r="B116" s="3">
        <v>1.7000000000000001E-2</v>
      </c>
      <c r="C116" s="3">
        <v>1.4999999999999999E-2</v>
      </c>
      <c r="D116" s="3">
        <v>1E-3</v>
      </c>
      <c r="E116" s="4">
        <v>0.43180000000000002</v>
      </c>
      <c r="F116" s="4">
        <v>0.38100000000000001</v>
      </c>
      <c r="G116" s="4">
        <v>2.5399999999999999E-2</v>
      </c>
      <c r="H116" t="s">
        <v>117</v>
      </c>
      <c r="I116" t="s">
        <v>224</v>
      </c>
      <c r="J116" s="14" t="s">
        <v>475</v>
      </c>
      <c r="K116" t="s">
        <v>1</v>
      </c>
    </row>
    <row r="117" spans="1:11" x14ac:dyDescent="0.2">
      <c r="A117" s="16" t="s">
        <v>421</v>
      </c>
      <c r="B117">
        <v>3.7000000000000005E-2</v>
      </c>
      <c r="C117">
        <v>3.4000000000000002E-2</v>
      </c>
      <c r="D117">
        <v>1.5E-3</v>
      </c>
      <c r="E117">
        <v>0.93980000000000019</v>
      </c>
      <c r="F117">
        <v>0.86359999999999992</v>
      </c>
      <c r="G117">
        <v>3.8099999999999995E-2</v>
      </c>
      <c r="H117" t="s">
        <v>117</v>
      </c>
      <c r="I117" s="16" t="s">
        <v>421</v>
      </c>
      <c r="J117" s="14" t="s">
        <v>492</v>
      </c>
      <c r="K117" t="s">
        <v>1</v>
      </c>
    </row>
    <row r="118" spans="1:11" x14ac:dyDescent="0.2">
      <c r="A118" t="s">
        <v>225</v>
      </c>
      <c r="B118" s="3">
        <v>0.14199999999999999</v>
      </c>
      <c r="C118" s="3">
        <v>0.13700000000000001</v>
      </c>
      <c r="D118" s="3">
        <v>2.5000000000000001E-3</v>
      </c>
      <c r="E118" s="4">
        <v>3.6067999999999998</v>
      </c>
      <c r="F118" s="4">
        <v>3.4798</v>
      </c>
      <c r="G118" s="4">
        <v>6.3500000000000001E-2</v>
      </c>
      <c r="H118" t="s">
        <v>117</v>
      </c>
      <c r="I118" s="14" t="s">
        <v>292</v>
      </c>
      <c r="J118" s="14" t="s">
        <v>2</v>
      </c>
      <c r="K118" t="s">
        <v>1</v>
      </c>
    </row>
    <row r="119" spans="1:11" x14ac:dyDescent="0.2">
      <c r="A119" t="s">
        <v>226</v>
      </c>
      <c r="B119" s="3">
        <v>0.13</v>
      </c>
      <c r="C119" s="3">
        <v>0.127</v>
      </c>
      <c r="D119" s="3">
        <v>1.5E-3</v>
      </c>
      <c r="E119" s="4">
        <v>3.302</v>
      </c>
      <c r="F119" s="4">
        <v>3.2258</v>
      </c>
      <c r="G119" s="4">
        <v>3.8100000000000002E-2</v>
      </c>
      <c r="H119" t="s">
        <v>125</v>
      </c>
      <c r="I119" s="14" t="s">
        <v>394</v>
      </c>
      <c r="J119" s="14" t="s">
        <v>93</v>
      </c>
      <c r="K119" t="s">
        <v>50</v>
      </c>
    </row>
    <row r="120" spans="1:11" x14ac:dyDescent="0.2">
      <c r="A120" t="s">
        <v>227</v>
      </c>
      <c r="B120" s="3">
        <v>2.5499999999999998E-2</v>
      </c>
      <c r="C120" s="3">
        <v>2.3E-2</v>
      </c>
      <c r="D120" s="3">
        <v>1.25E-3</v>
      </c>
      <c r="E120" s="4">
        <v>0.64770000000000005</v>
      </c>
      <c r="F120" s="4">
        <v>0.58420000000000005</v>
      </c>
      <c r="G120" s="4">
        <v>3.175E-2</v>
      </c>
      <c r="H120" t="s">
        <v>117</v>
      </c>
      <c r="I120" s="14" t="s">
        <v>389</v>
      </c>
      <c r="J120" s="14" t="s">
        <v>88</v>
      </c>
      <c r="K120" t="s">
        <v>1</v>
      </c>
    </row>
    <row r="121" spans="1:11" x14ac:dyDescent="0.2">
      <c r="A121" t="s">
        <v>228</v>
      </c>
      <c r="B121" s="3">
        <v>0.105</v>
      </c>
      <c r="C121" s="3">
        <v>0.1</v>
      </c>
      <c r="D121" s="3">
        <v>2.5000000000000001E-3</v>
      </c>
      <c r="E121" s="4">
        <v>2.6669999999999998</v>
      </c>
      <c r="F121" s="4">
        <v>2.54</v>
      </c>
      <c r="G121" s="4">
        <v>6.3500000000000001E-2</v>
      </c>
      <c r="H121" t="s">
        <v>117</v>
      </c>
      <c r="I121" s="14" t="s">
        <v>295</v>
      </c>
      <c r="J121" s="14" t="s">
        <v>4</v>
      </c>
      <c r="K121" t="s">
        <v>1</v>
      </c>
    </row>
    <row r="122" spans="1:11" x14ac:dyDescent="0.2">
      <c r="A122" t="s">
        <v>229</v>
      </c>
      <c r="B122" s="3">
        <v>4.5999999999999999E-2</v>
      </c>
      <c r="C122" s="3">
        <v>4.3999999999999997E-2</v>
      </c>
      <c r="D122" s="3">
        <v>1E-3</v>
      </c>
      <c r="E122" s="4">
        <v>1.1684000000000001</v>
      </c>
      <c r="F122" s="4">
        <v>1.1175999999999999</v>
      </c>
      <c r="G122" s="4">
        <v>2.5399999999999999E-2</v>
      </c>
      <c r="H122" t="s">
        <v>117</v>
      </c>
      <c r="I122" s="14" t="s">
        <v>354</v>
      </c>
      <c r="J122" s="14" t="s">
        <v>52</v>
      </c>
      <c r="K122" t="s">
        <v>1</v>
      </c>
    </row>
    <row r="123" spans="1:11" x14ac:dyDescent="0.2">
      <c r="A123" s="16" t="s">
        <v>423</v>
      </c>
      <c r="B123">
        <v>3.1496062992125984E-2</v>
      </c>
      <c r="C123">
        <v>2.7559055118110239E-2</v>
      </c>
      <c r="D123">
        <v>1.9685039370078757E-3</v>
      </c>
      <c r="E123">
        <v>0.8</v>
      </c>
      <c r="F123">
        <v>0.7</v>
      </c>
      <c r="G123">
        <v>5.0000000000000044E-2</v>
      </c>
      <c r="H123" t="s">
        <v>117</v>
      </c>
      <c r="I123" s="14" t="s">
        <v>413</v>
      </c>
      <c r="J123" s="14" t="s">
        <v>414</v>
      </c>
      <c r="K123" t="s">
        <v>1</v>
      </c>
    </row>
    <row r="124" spans="1:11" x14ac:dyDescent="0.2">
      <c r="A124" t="s">
        <v>230</v>
      </c>
      <c r="B124" s="3">
        <v>0.15</v>
      </c>
      <c r="C124" s="3">
        <v>0.13800000000000001</v>
      </c>
      <c r="D124" s="3">
        <v>5.9999999999999897E-3</v>
      </c>
      <c r="E124" s="4">
        <v>3.81</v>
      </c>
      <c r="F124" s="4">
        <v>3.5051999999999999</v>
      </c>
      <c r="G124" s="4">
        <v>0.15240000000000001</v>
      </c>
      <c r="H124" t="s">
        <v>117</v>
      </c>
      <c r="I124" s="14" t="s">
        <v>381</v>
      </c>
      <c r="J124" s="14" t="s">
        <v>80</v>
      </c>
      <c r="K124" t="s">
        <v>1</v>
      </c>
    </row>
    <row r="125" spans="1:11" x14ac:dyDescent="0.2">
      <c r="A125" t="s">
        <v>231</v>
      </c>
      <c r="B125" s="3">
        <v>2.4015748031496101E-2</v>
      </c>
      <c r="C125" s="3">
        <v>1.45669291338583E-2</v>
      </c>
      <c r="D125" s="3">
        <v>4.7244094488189002E-3</v>
      </c>
      <c r="E125" s="4">
        <v>0.61</v>
      </c>
      <c r="F125" s="4">
        <v>0.37</v>
      </c>
      <c r="G125" s="4">
        <v>0.12</v>
      </c>
      <c r="H125" t="s">
        <v>117</v>
      </c>
      <c r="I125" t="s">
        <v>231</v>
      </c>
      <c r="J125" s="14" t="s">
        <v>488</v>
      </c>
      <c r="K125" t="s">
        <v>1</v>
      </c>
    </row>
    <row r="126" spans="1:11" x14ac:dyDescent="0.2">
      <c r="A126" t="s">
        <v>232</v>
      </c>
      <c r="B126" s="3">
        <v>2.1000000000000001E-2</v>
      </c>
      <c r="C126" s="3">
        <v>1.7000000000000001E-2</v>
      </c>
      <c r="D126" s="3">
        <v>2E-3</v>
      </c>
      <c r="E126" s="4">
        <v>0.53339999999999999</v>
      </c>
      <c r="F126" s="4">
        <v>0.43180000000000002</v>
      </c>
      <c r="G126" s="4">
        <v>5.0799999999999998E-2</v>
      </c>
      <c r="H126" t="s">
        <v>117</v>
      </c>
      <c r="I126" t="s">
        <v>232</v>
      </c>
      <c r="J126" s="14" t="s">
        <v>476</v>
      </c>
      <c r="K126" t="s">
        <v>1</v>
      </c>
    </row>
    <row r="127" spans="1:11" x14ac:dyDescent="0.2">
      <c r="A127" t="s">
        <v>233</v>
      </c>
      <c r="B127" s="3">
        <v>5.3149606299212601E-2</v>
      </c>
      <c r="C127" s="3">
        <v>4.5275590551181098E-2</v>
      </c>
      <c r="D127" s="3">
        <v>3.9370078740157497E-3</v>
      </c>
      <c r="E127" s="4">
        <v>1.35</v>
      </c>
      <c r="F127" s="4">
        <v>1.1499999999999999</v>
      </c>
      <c r="G127" s="4">
        <v>0.1</v>
      </c>
      <c r="H127" t="s">
        <v>117</v>
      </c>
      <c r="I127" t="s">
        <v>233</v>
      </c>
      <c r="J127" s="14" t="s">
        <v>493</v>
      </c>
      <c r="K127" t="s">
        <v>1</v>
      </c>
    </row>
    <row r="128" spans="1:11" x14ac:dyDescent="0.2">
      <c r="A128" t="s">
        <v>234</v>
      </c>
      <c r="B128" s="3">
        <v>2.8346456692913399E-2</v>
      </c>
      <c r="C128" s="3">
        <v>2.04724409448819E-2</v>
      </c>
      <c r="D128" s="3">
        <v>3.9370078740157497E-3</v>
      </c>
      <c r="E128" s="4">
        <v>0.72</v>
      </c>
      <c r="F128" s="4">
        <v>0.52</v>
      </c>
      <c r="G128" s="4">
        <v>0.1</v>
      </c>
      <c r="H128" t="s">
        <v>117</v>
      </c>
      <c r="I128" s="14" t="s">
        <v>318</v>
      </c>
      <c r="J128" s="14" t="s">
        <v>16</v>
      </c>
      <c r="K128" t="s">
        <v>1</v>
      </c>
    </row>
    <row r="129" spans="1:28" x14ac:dyDescent="0.2">
      <c r="A129" t="s">
        <v>235</v>
      </c>
      <c r="B129" s="3">
        <v>5.6500000000000002E-2</v>
      </c>
      <c r="C129" s="3">
        <v>5.0500000000000003E-2</v>
      </c>
      <c r="D129" s="3">
        <v>3.0000000000000001E-3</v>
      </c>
      <c r="E129" s="4">
        <v>1.4351</v>
      </c>
      <c r="F129" s="4">
        <v>1.2827</v>
      </c>
      <c r="G129" s="4">
        <v>7.6200000000000004E-2</v>
      </c>
      <c r="H129" t="s">
        <v>117</v>
      </c>
      <c r="I129" s="14" t="s">
        <v>307</v>
      </c>
      <c r="J129" s="14" t="s">
        <v>102</v>
      </c>
      <c r="K129" t="s">
        <v>1</v>
      </c>
    </row>
    <row r="130" spans="1:28" x14ac:dyDescent="0.2">
      <c r="A130" t="s">
        <v>236</v>
      </c>
      <c r="B130" s="3">
        <v>3.3464566929133903E-2</v>
      </c>
      <c r="C130" s="3">
        <v>2.7165354330708699E-2</v>
      </c>
      <c r="D130" s="3">
        <v>3.1496062992126001E-3</v>
      </c>
      <c r="E130" s="4">
        <v>0.85</v>
      </c>
      <c r="F130" s="4">
        <v>0.69</v>
      </c>
      <c r="G130" s="4">
        <v>0.08</v>
      </c>
      <c r="H130" t="s">
        <v>117</v>
      </c>
      <c r="I130" s="14" t="s">
        <v>321</v>
      </c>
      <c r="J130" s="14" t="s">
        <v>19</v>
      </c>
      <c r="K130" t="s">
        <v>1</v>
      </c>
    </row>
    <row r="131" spans="1:28" x14ac:dyDescent="0.2">
      <c r="A131" t="s">
        <v>237</v>
      </c>
      <c r="B131" s="3">
        <v>4.7244094488188997E-2</v>
      </c>
      <c r="C131" s="3">
        <v>4.09448818897638E-2</v>
      </c>
      <c r="D131" s="3">
        <v>3.1496062992126001E-3</v>
      </c>
      <c r="E131" s="4">
        <v>1.2</v>
      </c>
      <c r="F131" s="4">
        <v>1.04</v>
      </c>
      <c r="G131" s="4">
        <v>0.08</v>
      </c>
      <c r="H131" t="s">
        <v>117</v>
      </c>
      <c r="I131" s="14" t="s">
        <v>384</v>
      </c>
      <c r="J131" s="14" t="s">
        <v>83</v>
      </c>
      <c r="K131" t="s">
        <v>1</v>
      </c>
    </row>
    <row r="132" spans="1:28" x14ac:dyDescent="0.2">
      <c r="A132" t="s">
        <v>238</v>
      </c>
      <c r="B132" s="3">
        <v>5.62992125984252E-2</v>
      </c>
      <c r="C132" s="3">
        <v>5.4330708661417301E-2</v>
      </c>
      <c r="D132" s="3">
        <v>9.8425196850393808E-4</v>
      </c>
      <c r="E132" s="4">
        <v>1.43</v>
      </c>
      <c r="F132" s="4">
        <v>1.38</v>
      </c>
      <c r="G132" s="4">
        <v>2.5000000000000001E-2</v>
      </c>
      <c r="H132" t="s">
        <v>117</v>
      </c>
      <c r="I132" s="14" t="s">
        <v>383</v>
      </c>
      <c r="J132" s="14" t="s">
        <v>82</v>
      </c>
      <c r="K132" t="s">
        <v>1</v>
      </c>
    </row>
    <row r="133" spans="1:28" x14ac:dyDescent="0.2">
      <c r="A133" t="s">
        <v>285</v>
      </c>
      <c r="B133" s="3">
        <v>5.1181102362204724E-2</v>
      </c>
      <c r="C133" s="3">
        <v>4.7244094488188976E-2</v>
      </c>
      <c r="D133" s="3">
        <v>1.9685039370078757E-3</v>
      </c>
      <c r="E133" s="4">
        <v>1.3</v>
      </c>
      <c r="F133" s="4">
        <v>1.2</v>
      </c>
      <c r="G133" s="4">
        <v>5.0000000000000044E-2</v>
      </c>
      <c r="H133" t="s">
        <v>117</v>
      </c>
      <c r="I133" s="14" t="s">
        <v>325</v>
      </c>
      <c r="J133" s="14" t="s">
        <v>273</v>
      </c>
      <c r="K133" t="s">
        <v>1</v>
      </c>
    </row>
    <row r="134" spans="1:28" x14ac:dyDescent="0.2">
      <c r="A134" t="s">
        <v>239</v>
      </c>
      <c r="B134" s="3">
        <v>9.9606299212598448E-2</v>
      </c>
      <c r="C134" s="3">
        <v>9.5669291338582679E-2</v>
      </c>
      <c r="D134" s="3">
        <v>1.968503937007874E-3</v>
      </c>
      <c r="E134" s="27">
        <v>2.5299999999999998</v>
      </c>
      <c r="F134" s="27">
        <v>2.4300000000000002</v>
      </c>
      <c r="G134" s="4">
        <v>0.05</v>
      </c>
      <c r="H134" t="s">
        <v>117</v>
      </c>
      <c r="I134" s="14" t="s">
        <v>339</v>
      </c>
      <c r="J134" s="14" t="s">
        <v>495</v>
      </c>
      <c r="K134" t="s">
        <v>1</v>
      </c>
    </row>
    <row r="135" spans="1:28" x14ac:dyDescent="0.2">
      <c r="A135" t="s">
        <v>240</v>
      </c>
      <c r="B135" s="3">
        <v>5.5118110236220499E-2</v>
      </c>
      <c r="C135" s="3">
        <v>5.1181102362204703E-2</v>
      </c>
      <c r="D135" s="3">
        <v>1.9685039370078701E-3</v>
      </c>
      <c r="E135" s="4">
        <v>1.4</v>
      </c>
      <c r="F135" s="4">
        <v>1.3</v>
      </c>
      <c r="G135" s="4">
        <v>4.9999999999999899E-2</v>
      </c>
      <c r="H135" t="s">
        <v>117</v>
      </c>
      <c r="I135" t="s">
        <v>240</v>
      </c>
      <c r="J135" s="14" t="s">
        <v>494</v>
      </c>
      <c r="K135" t="s">
        <v>1</v>
      </c>
    </row>
    <row r="136" spans="1:28" x14ac:dyDescent="0.2">
      <c r="A136" t="s">
        <v>241</v>
      </c>
      <c r="B136" s="3">
        <v>4.87E-2</v>
      </c>
      <c r="C136" s="3">
        <v>4.4499999999999998E-2</v>
      </c>
      <c r="D136" s="3">
        <v>2.0999999999999999E-3</v>
      </c>
      <c r="E136" s="4">
        <v>1.23698</v>
      </c>
      <c r="F136" s="4">
        <v>1.1303000000000001</v>
      </c>
      <c r="G136" s="4">
        <v>5.3339999999999999E-2</v>
      </c>
      <c r="H136" t="s">
        <v>117</v>
      </c>
      <c r="I136" s="14" t="s">
        <v>364</v>
      </c>
      <c r="J136" s="14" t="s">
        <v>63</v>
      </c>
      <c r="K136" t="s">
        <v>1</v>
      </c>
    </row>
    <row r="137" spans="1:28" x14ac:dyDescent="0.2">
      <c r="A137" s="16" t="s">
        <v>424</v>
      </c>
      <c r="B137" s="3">
        <v>1.7000000000000001E-2</v>
      </c>
      <c r="C137">
        <v>1.35E-2</v>
      </c>
      <c r="D137">
        <v>1.75E-3</v>
      </c>
      <c r="E137">
        <v>0.43179999999999996</v>
      </c>
      <c r="F137">
        <v>0.34289999999999998</v>
      </c>
      <c r="G137">
        <v>4.4450000000000003E-2</v>
      </c>
      <c r="H137" t="s">
        <v>117</v>
      </c>
      <c r="I137" s="14" t="s">
        <v>415</v>
      </c>
      <c r="J137" s="14" t="s">
        <v>416</v>
      </c>
      <c r="K137" t="s">
        <v>1</v>
      </c>
      <c r="L137" s="3"/>
    </row>
    <row r="138" spans="1:28" x14ac:dyDescent="0.2">
      <c r="A138" t="s">
        <v>242</v>
      </c>
      <c r="B138" s="3">
        <v>4.9212598425196902E-2</v>
      </c>
      <c r="C138" s="3">
        <v>4.67125984251969E-2</v>
      </c>
      <c r="D138" s="3">
        <v>1.25E-3</v>
      </c>
      <c r="E138" s="4">
        <v>1.25</v>
      </c>
      <c r="F138" s="4">
        <v>1.1865000000000001</v>
      </c>
      <c r="G138" s="4">
        <v>3.175E-2</v>
      </c>
      <c r="H138" t="s">
        <v>117</v>
      </c>
      <c r="I138" s="14" t="s">
        <v>336</v>
      </c>
      <c r="J138" s="14" t="s">
        <v>32</v>
      </c>
      <c r="K138" t="s">
        <v>1</v>
      </c>
    </row>
    <row r="139" spans="1:28" x14ac:dyDescent="0.2">
      <c r="A139" t="s">
        <v>243</v>
      </c>
      <c r="B139" s="3">
        <v>2.55905511811024E-2</v>
      </c>
      <c r="C139" s="3">
        <v>2.28346456692913E-2</v>
      </c>
      <c r="D139" s="3">
        <v>1.3779527559055101E-3</v>
      </c>
      <c r="E139" s="4">
        <v>0.65</v>
      </c>
      <c r="F139" s="4">
        <v>0.57999999999999996</v>
      </c>
      <c r="G139" s="4">
        <v>3.5000000000000003E-2</v>
      </c>
      <c r="H139" t="s">
        <v>117</v>
      </c>
      <c r="I139" s="14" t="s">
        <v>332</v>
      </c>
      <c r="J139" s="14" t="s">
        <v>28</v>
      </c>
      <c r="K139" t="s">
        <v>1</v>
      </c>
    </row>
    <row r="140" spans="1:28" x14ac:dyDescent="0.2">
      <c r="A140" t="s">
        <v>244</v>
      </c>
      <c r="B140" s="3">
        <v>2.5999999999999999E-2</v>
      </c>
      <c r="C140" s="3">
        <v>2.1999999999999999E-2</v>
      </c>
      <c r="D140" s="3">
        <v>2E-3</v>
      </c>
      <c r="E140" s="4">
        <v>0.66039999999999999</v>
      </c>
      <c r="F140" s="4">
        <v>0.55879999999999996</v>
      </c>
      <c r="G140" s="4">
        <v>5.0799999999999998E-2</v>
      </c>
      <c r="H140" t="s">
        <v>131</v>
      </c>
      <c r="I140" t="s">
        <v>244</v>
      </c>
      <c r="J140" s="14" t="s">
        <v>477</v>
      </c>
      <c r="K140" t="s">
        <v>72</v>
      </c>
    </row>
    <row r="141" spans="1:28" x14ac:dyDescent="0.2">
      <c r="A141" t="s">
        <v>245</v>
      </c>
      <c r="B141" s="3">
        <v>8.6614173228346497E-2</v>
      </c>
      <c r="C141" s="3">
        <v>7.8740157480315001E-2</v>
      </c>
      <c r="D141" s="3">
        <v>3.9370078740157497E-3</v>
      </c>
      <c r="E141" s="4">
        <v>2.2000000000000002</v>
      </c>
      <c r="F141" s="4">
        <v>2</v>
      </c>
      <c r="G141" s="4">
        <v>0.1</v>
      </c>
      <c r="H141" t="s">
        <v>117</v>
      </c>
      <c r="I141" s="14" t="s">
        <v>380</v>
      </c>
      <c r="J141" s="14" t="s">
        <v>79</v>
      </c>
      <c r="K141" t="s">
        <v>1</v>
      </c>
    </row>
    <row r="142" spans="1:28" x14ac:dyDescent="0.2">
      <c r="A142" t="s">
        <v>246</v>
      </c>
      <c r="B142" s="3">
        <v>5.5500000000000001E-2</v>
      </c>
      <c r="C142" s="3">
        <v>5.1499999999999997E-2</v>
      </c>
      <c r="D142" s="3">
        <v>2E-3</v>
      </c>
      <c r="E142" s="4">
        <v>1.4097</v>
      </c>
      <c r="F142" s="4">
        <v>1.3081</v>
      </c>
      <c r="G142" s="4">
        <v>5.0799999999999998E-2</v>
      </c>
      <c r="H142" s="18" t="s">
        <v>123</v>
      </c>
      <c r="I142" s="14" t="s">
        <v>368</v>
      </c>
      <c r="J142" s="14" t="s">
        <v>501</v>
      </c>
      <c r="K142" t="s">
        <v>18</v>
      </c>
      <c r="P142" t="s">
        <v>107</v>
      </c>
      <c r="W142" t="s">
        <v>108</v>
      </c>
      <c r="X142" t="s">
        <v>109</v>
      </c>
      <c r="Y142" t="s">
        <v>110</v>
      </c>
      <c r="Z142" t="s">
        <v>111</v>
      </c>
      <c r="AA142" t="s">
        <v>112</v>
      </c>
      <c r="AB142" t="s">
        <v>113</v>
      </c>
    </row>
    <row r="143" spans="1:28" x14ac:dyDescent="0.2">
      <c r="A143" t="s">
        <v>247</v>
      </c>
      <c r="B143" s="3">
        <v>0.124015748031496</v>
      </c>
      <c r="C143" s="3">
        <v>0.12007874015748</v>
      </c>
      <c r="D143" s="3">
        <v>1.9685039370078701E-3</v>
      </c>
      <c r="E143" s="4">
        <v>3.15</v>
      </c>
      <c r="F143" s="4">
        <v>3.05</v>
      </c>
      <c r="G143" s="4">
        <v>0.05</v>
      </c>
      <c r="H143" t="s">
        <v>117</v>
      </c>
      <c r="I143" s="14" t="s">
        <v>369</v>
      </c>
      <c r="J143" s="14" t="s">
        <v>67</v>
      </c>
      <c r="K143" t="s">
        <v>1</v>
      </c>
      <c r="P143" s="1" t="s">
        <v>274</v>
      </c>
      <c r="Q143" t="s">
        <v>289</v>
      </c>
      <c r="R143" t="s">
        <v>1</v>
      </c>
      <c r="W143">
        <f>+X143+(2*Y143)</f>
        <v>0.10050000000000001</v>
      </c>
      <c r="X143">
        <v>9.5500000000000002E-2</v>
      </c>
      <c r="Y143">
        <v>2.5000000000000001E-3</v>
      </c>
      <c r="Z143">
        <f>+CONVERT(W143,"in","mm")</f>
        <v>2.5527000000000002</v>
      </c>
      <c r="AA143">
        <f t="shared" ref="AA143:AB143" si="0">+CONVERT(X143,"in","mm")</f>
        <v>2.4257</v>
      </c>
      <c r="AB143">
        <f t="shared" si="0"/>
        <v>6.3500000000000001E-2</v>
      </c>
    </row>
    <row r="144" spans="1:28" x14ac:dyDescent="0.2">
      <c r="A144" t="s">
        <v>248</v>
      </c>
      <c r="B144" s="3">
        <v>2.2499999999999999E-2</v>
      </c>
      <c r="C144" s="3">
        <v>2.0500000000000001E-2</v>
      </c>
      <c r="D144" s="3">
        <v>9.9999999999999894E-4</v>
      </c>
      <c r="E144" s="4">
        <v>0.57150000000000001</v>
      </c>
      <c r="F144" s="4">
        <v>0.52070000000000005</v>
      </c>
      <c r="G144" s="4">
        <v>2.5399999999999999E-2</v>
      </c>
      <c r="H144" t="s">
        <v>117</v>
      </c>
      <c r="I144" s="14" t="s">
        <v>371</v>
      </c>
      <c r="J144" s="14" t="s">
        <v>69</v>
      </c>
      <c r="K144" t="s">
        <v>1</v>
      </c>
      <c r="P144" s="1" t="s">
        <v>275</v>
      </c>
      <c r="Q144" t="s">
        <v>289</v>
      </c>
      <c r="R144" t="s">
        <v>1</v>
      </c>
      <c r="W144">
        <v>9.8000000000000004E-2</v>
      </c>
      <c r="X144">
        <v>9.6000000000000002E-2</v>
      </c>
      <c r="Y144">
        <f>+(W144-X144)/2</f>
        <v>1.0000000000000009E-3</v>
      </c>
      <c r="Z144">
        <f t="shared" ref="Z144:Z148" si="1">+CONVERT(W144,"in","mm")</f>
        <v>2.4891999999999999</v>
      </c>
      <c r="AA144">
        <f t="shared" ref="AA144:AA148" si="2">+CONVERT(X144,"in","mm")</f>
        <v>2.4383999999999997</v>
      </c>
      <c r="AB144">
        <f t="shared" ref="AB144:AB148" si="3">+CONVERT(Y144,"in","mm")</f>
        <v>2.5400000000000023E-2</v>
      </c>
    </row>
    <row r="145" spans="1:28" x14ac:dyDescent="0.2">
      <c r="A145" t="s">
        <v>249</v>
      </c>
      <c r="B145" s="3">
        <v>6.5000000000000002E-2</v>
      </c>
      <c r="C145" s="3">
        <v>6.0999999999999999E-2</v>
      </c>
      <c r="D145" s="3">
        <v>2E-3</v>
      </c>
      <c r="E145" s="4">
        <v>1.651</v>
      </c>
      <c r="F145" s="4">
        <v>1.5494000000000001</v>
      </c>
      <c r="G145" s="4">
        <v>5.0799999999999998E-2</v>
      </c>
      <c r="H145" t="s">
        <v>127</v>
      </c>
      <c r="I145" s="14" t="s">
        <v>376</v>
      </c>
      <c r="J145" s="14" t="s">
        <v>76</v>
      </c>
      <c r="K145" t="s">
        <v>75</v>
      </c>
      <c r="P145" s="1" t="s">
        <v>276</v>
      </c>
      <c r="Q145" t="s">
        <v>289</v>
      </c>
      <c r="R145" t="s">
        <v>1</v>
      </c>
      <c r="W145">
        <f>+X145+(2*Y145)</f>
        <v>0.1265</v>
      </c>
      <c r="X145">
        <v>0.1215</v>
      </c>
      <c r="Y145">
        <v>2.5000000000000001E-3</v>
      </c>
      <c r="Z145">
        <f t="shared" si="1"/>
        <v>3.2130999999999998</v>
      </c>
      <c r="AA145">
        <f t="shared" si="2"/>
        <v>3.0861000000000001</v>
      </c>
      <c r="AB145">
        <f t="shared" si="3"/>
        <v>6.3500000000000001E-2</v>
      </c>
    </row>
    <row r="146" spans="1:28" x14ac:dyDescent="0.2">
      <c r="A146" t="s">
        <v>250</v>
      </c>
      <c r="B146" s="3">
        <v>4.3999999999999997E-2</v>
      </c>
      <c r="C146" s="3">
        <v>4.2000000000000003E-2</v>
      </c>
      <c r="D146" s="3">
        <v>1E-3</v>
      </c>
      <c r="E146" s="4">
        <v>1.1175999999999999</v>
      </c>
      <c r="F146" s="4">
        <v>1.0668</v>
      </c>
      <c r="G146" s="4">
        <v>2.5399999999999999E-2</v>
      </c>
      <c r="H146" t="s">
        <v>117</v>
      </c>
      <c r="I146" t="s">
        <v>250</v>
      </c>
      <c r="J146" s="14" t="s">
        <v>478</v>
      </c>
      <c r="K146" t="s">
        <v>1</v>
      </c>
      <c r="P146" s="1" t="s">
        <v>277</v>
      </c>
      <c r="Q146" t="s">
        <v>289</v>
      </c>
      <c r="R146" t="s">
        <v>1</v>
      </c>
      <c r="W146">
        <v>0.13900000000000001</v>
      </c>
      <c r="X146">
        <v>0.13400000000000001</v>
      </c>
      <c r="Y146">
        <f>+(W146-X146)/2</f>
        <v>2.5000000000000022E-3</v>
      </c>
      <c r="Z146">
        <f t="shared" si="1"/>
        <v>3.5306000000000002</v>
      </c>
      <c r="AA146">
        <f t="shared" si="2"/>
        <v>3.4036</v>
      </c>
      <c r="AB146">
        <f t="shared" si="3"/>
        <v>6.3500000000000056E-2</v>
      </c>
    </row>
    <row r="147" spans="1:28" x14ac:dyDescent="0.2">
      <c r="A147" t="s">
        <v>251</v>
      </c>
      <c r="B147" s="3">
        <v>0.114</v>
      </c>
      <c r="C147" s="3">
        <v>0.11</v>
      </c>
      <c r="D147" s="3">
        <v>2E-3</v>
      </c>
      <c r="E147" s="4">
        <v>2.8956</v>
      </c>
      <c r="F147" s="4">
        <v>2.794</v>
      </c>
      <c r="G147" s="4">
        <v>5.0799999999999998E-2</v>
      </c>
      <c r="H147" t="s">
        <v>117</v>
      </c>
      <c r="I147" s="14" t="s">
        <v>388</v>
      </c>
      <c r="J147" s="14" t="s">
        <v>87</v>
      </c>
      <c r="K147" t="s">
        <v>1</v>
      </c>
      <c r="P147" s="1" t="s">
        <v>278</v>
      </c>
      <c r="Q147" t="s">
        <v>289</v>
      </c>
      <c r="R147" t="s">
        <v>1</v>
      </c>
      <c r="W147">
        <v>0.1007</v>
      </c>
      <c r="X147">
        <v>9.69E-2</v>
      </c>
      <c r="Y147">
        <f>+(W147-X147)/2</f>
        <v>1.8999999999999989E-3</v>
      </c>
      <c r="Z147">
        <f t="shared" si="1"/>
        <v>2.5577800000000002</v>
      </c>
      <c r="AA147">
        <f t="shared" si="2"/>
        <v>2.4612599999999998</v>
      </c>
      <c r="AB147">
        <f t="shared" si="3"/>
        <v>4.825999999999997E-2</v>
      </c>
    </row>
    <row r="148" spans="1:28" x14ac:dyDescent="0.2">
      <c r="A148" t="s">
        <v>252</v>
      </c>
      <c r="B148" s="3">
        <v>7.5999999999999998E-2</v>
      </c>
      <c r="C148" s="3">
        <v>7.1999999999999995E-2</v>
      </c>
      <c r="D148" s="3">
        <v>2E-3</v>
      </c>
      <c r="E148" s="4">
        <v>1.9303999999999999</v>
      </c>
      <c r="F148" s="4">
        <v>1.8288</v>
      </c>
      <c r="G148" s="4">
        <v>5.0799999999999998E-2</v>
      </c>
      <c r="H148" t="s">
        <v>117</v>
      </c>
      <c r="I148" t="s">
        <v>252</v>
      </c>
      <c r="J148" s="14" t="s">
        <v>479</v>
      </c>
      <c r="K148" t="s">
        <v>1</v>
      </c>
      <c r="P148" s="1" t="s">
        <v>279</v>
      </c>
      <c r="Q148" t="s">
        <v>289</v>
      </c>
      <c r="R148" t="s">
        <v>1</v>
      </c>
      <c r="W148">
        <f>+X148+(2*Y148)</f>
        <v>4.8999999999999995E-2</v>
      </c>
      <c r="X148">
        <v>4.2999999999999997E-2</v>
      </c>
      <c r="Y148">
        <v>3.0000000000000001E-3</v>
      </c>
      <c r="Z148">
        <f t="shared" si="1"/>
        <v>1.2445999999999997</v>
      </c>
      <c r="AA148">
        <f t="shared" si="2"/>
        <v>1.0922000000000001</v>
      </c>
      <c r="AB148">
        <f t="shared" si="3"/>
        <v>7.619999999999999E-2</v>
      </c>
    </row>
    <row r="149" spans="1:28" x14ac:dyDescent="0.2">
      <c r="A149" t="s">
        <v>253</v>
      </c>
      <c r="B149" s="3">
        <v>9.9212598425196794E-2</v>
      </c>
      <c r="C149" s="3">
        <v>9.1338582677165395E-2</v>
      </c>
      <c r="D149" s="3">
        <v>3.9370078740157497E-3</v>
      </c>
      <c r="E149" s="4">
        <v>2.52</v>
      </c>
      <c r="F149" s="4">
        <v>2.3199999999999998</v>
      </c>
      <c r="G149" s="4">
        <v>0.1</v>
      </c>
      <c r="H149" t="s">
        <v>117</v>
      </c>
      <c r="I149" s="14" t="s">
        <v>382</v>
      </c>
      <c r="J149" s="14" t="s">
        <v>81</v>
      </c>
      <c r="K149" t="s">
        <v>1</v>
      </c>
      <c r="P149" s="1" t="s">
        <v>280</v>
      </c>
      <c r="Q149" t="s">
        <v>289</v>
      </c>
      <c r="R149" t="s">
        <v>1</v>
      </c>
      <c r="W149">
        <f>+CONVERT(Z149,"mm","in")</f>
        <v>3.1496062992125984E-2</v>
      </c>
      <c r="X149">
        <f t="shared" ref="X149:Y149" si="4">+CONVERT(AA149,"mm","in")</f>
        <v>1.9291338582677169E-2</v>
      </c>
      <c r="Y149">
        <f t="shared" si="4"/>
        <v>6.1023622047244102E-3</v>
      </c>
      <c r="Z149">
        <v>0.8</v>
      </c>
      <c r="AA149">
        <v>0.49</v>
      </c>
      <c r="AB149">
        <f>+(Z149-AA149)/2</f>
        <v>0.15500000000000003</v>
      </c>
    </row>
    <row r="150" spans="1:28" x14ac:dyDescent="0.2">
      <c r="A150" t="s">
        <v>254</v>
      </c>
      <c r="B150" s="3">
        <v>2.1499999999999998E-2</v>
      </c>
      <c r="C150" s="3">
        <v>1.8100000000000002E-2</v>
      </c>
      <c r="D150" s="3">
        <v>1.6999999999999999E-3</v>
      </c>
      <c r="E150" s="4">
        <v>0.54610000000000003</v>
      </c>
      <c r="F150" s="4">
        <v>0.45973999999999998</v>
      </c>
      <c r="G150" s="4">
        <v>4.3180000000000003E-2</v>
      </c>
      <c r="H150" t="s">
        <v>117</v>
      </c>
      <c r="I150" s="14" t="s">
        <v>386</v>
      </c>
      <c r="J150" s="14" t="s">
        <v>85</v>
      </c>
      <c r="K150" t="s">
        <v>1</v>
      </c>
      <c r="P150" s="1" t="s">
        <v>281</v>
      </c>
      <c r="Q150" t="s">
        <v>289</v>
      </c>
      <c r="R150" t="s">
        <v>1</v>
      </c>
      <c r="W150">
        <f>+X150+(2*Y150)</f>
        <v>6.0999999999999999E-2</v>
      </c>
      <c r="X150">
        <v>5.5E-2</v>
      </c>
      <c r="Y150">
        <v>3.0000000000000001E-3</v>
      </c>
      <c r="Z150">
        <f t="shared" ref="Z150:Z151" si="5">+CONVERT(W150,"in","mm")</f>
        <v>1.5494000000000001</v>
      </c>
      <c r="AA150">
        <f t="shared" ref="AA150:AA151" si="6">+CONVERT(X150,"in","mm")</f>
        <v>1.397</v>
      </c>
      <c r="AB150">
        <f t="shared" ref="AB150:AB151" si="7">+CONVERT(Y150,"in","mm")</f>
        <v>7.619999999999999E-2</v>
      </c>
    </row>
    <row r="151" spans="1:28" x14ac:dyDescent="0.2">
      <c r="A151" t="s">
        <v>255</v>
      </c>
      <c r="B151" s="3">
        <v>3.0314960629921301E-2</v>
      </c>
      <c r="C151" s="3">
        <v>1.92913385826772E-2</v>
      </c>
      <c r="D151" s="3">
        <v>5.5118110236220498E-3</v>
      </c>
      <c r="E151" s="4">
        <v>0.77</v>
      </c>
      <c r="F151" s="4">
        <v>0.49</v>
      </c>
      <c r="G151" s="4">
        <v>0.14000000000000001</v>
      </c>
      <c r="H151" t="s">
        <v>117</v>
      </c>
      <c r="I151" s="14" t="s">
        <v>373</v>
      </c>
      <c r="J151" s="14" t="s">
        <v>71</v>
      </c>
      <c r="K151" t="s">
        <v>1</v>
      </c>
      <c r="P151" s="1" t="s">
        <v>282</v>
      </c>
      <c r="Q151" t="s">
        <v>289</v>
      </c>
      <c r="R151" t="s">
        <v>1</v>
      </c>
      <c r="W151">
        <v>0.1295</v>
      </c>
      <c r="X151">
        <v>0.127</v>
      </c>
      <c r="Y151">
        <f>+(W151-X151)/2</f>
        <v>1.2500000000000011E-3</v>
      </c>
      <c r="Z151">
        <f t="shared" si="5"/>
        <v>3.2893000000000003</v>
      </c>
      <c r="AA151">
        <f t="shared" si="6"/>
        <v>3.2258</v>
      </c>
      <c r="AB151">
        <f t="shared" si="7"/>
        <v>3.1750000000000028E-2</v>
      </c>
    </row>
    <row r="152" spans="1:28" x14ac:dyDescent="0.2">
      <c r="A152" t="s">
        <v>256</v>
      </c>
      <c r="B152" s="3">
        <v>6.2E-2</v>
      </c>
      <c r="C152" s="3">
        <v>0.06</v>
      </c>
      <c r="D152" s="3">
        <v>1E-3</v>
      </c>
      <c r="E152" s="4">
        <v>1.5748</v>
      </c>
      <c r="F152" s="4">
        <v>1.524</v>
      </c>
      <c r="G152" s="4">
        <v>2.5399999999999999E-2</v>
      </c>
      <c r="H152" t="s">
        <v>117</v>
      </c>
      <c r="I152" t="s">
        <v>256</v>
      </c>
      <c r="J152" s="14" t="s">
        <v>480</v>
      </c>
      <c r="K152" t="s">
        <v>1</v>
      </c>
      <c r="P152" s="1" t="s">
        <v>283</v>
      </c>
      <c r="Q152" t="s">
        <v>289</v>
      </c>
      <c r="R152" t="s">
        <v>1</v>
      </c>
      <c r="W152">
        <f t="shared" ref="W152:W154" si="8">+CONVERT(Z152,"mm","in")</f>
        <v>2.7559055118110239E-2</v>
      </c>
      <c r="X152">
        <f t="shared" ref="X152:X154" si="9">+CONVERT(AA152,"mm","in")</f>
        <v>1.5748031496062992E-2</v>
      </c>
      <c r="Y152">
        <f t="shared" ref="Y152:Y154" si="10">+CONVERT(AB152,"mm","in")</f>
        <v>5.9055118110236211E-3</v>
      </c>
      <c r="Z152">
        <v>0.7</v>
      </c>
      <c r="AA152">
        <v>0.4</v>
      </c>
      <c r="AB152">
        <f>+(Z152-AA152)/2</f>
        <v>0.14999999999999997</v>
      </c>
    </row>
    <row r="153" spans="1:28" x14ac:dyDescent="0.2">
      <c r="A153" t="s">
        <v>257</v>
      </c>
      <c r="B153" s="3">
        <v>2.5999999999999999E-2</v>
      </c>
      <c r="C153" s="3">
        <v>2.3E-2</v>
      </c>
      <c r="D153" s="3">
        <v>1.5E-3</v>
      </c>
      <c r="E153" s="4">
        <v>0.66039999999999999</v>
      </c>
      <c r="F153" s="4">
        <v>0.58420000000000005</v>
      </c>
      <c r="G153" s="4">
        <v>3.8100000000000002E-2</v>
      </c>
      <c r="H153" t="s">
        <v>117</v>
      </c>
      <c r="I153" s="14" t="s">
        <v>365</v>
      </c>
      <c r="J153" s="14" t="s">
        <v>64</v>
      </c>
      <c r="K153" t="s">
        <v>1</v>
      </c>
      <c r="P153" s="1" t="s">
        <v>284</v>
      </c>
      <c r="Q153" t="s">
        <v>289</v>
      </c>
      <c r="R153" t="s">
        <v>1</v>
      </c>
      <c r="W153">
        <f t="shared" si="8"/>
        <v>3.7401574803149609E-2</v>
      </c>
      <c r="X153">
        <f t="shared" si="9"/>
        <v>3.1496062992125984E-2</v>
      </c>
      <c r="Y153">
        <f t="shared" si="10"/>
        <v>2.9527559055118092E-3</v>
      </c>
      <c r="Z153">
        <v>0.95</v>
      </c>
      <c r="AA153">
        <v>0.8</v>
      </c>
      <c r="AB153">
        <f>+(Z153-AA153)/2</f>
        <v>7.4999999999999956E-2</v>
      </c>
    </row>
    <row r="154" spans="1:28" x14ac:dyDescent="0.2">
      <c r="A154" t="s">
        <v>258</v>
      </c>
      <c r="B154" s="3">
        <v>0.107086614173228</v>
      </c>
      <c r="C154" s="3">
        <v>0.10314960629921301</v>
      </c>
      <c r="D154" s="3">
        <v>1.9685039370078801E-3</v>
      </c>
      <c r="E154" s="4">
        <v>2.72</v>
      </c>
      <c r="F154" s="4">
        <v>2.62</v>
      </c>
      <c r="G154" s="4">
        <v>0.05</v>
      </c>
      <c r="H154" t="s">
        <v>117</v>
      </c>
      <c r="I154" s="14" t="s">
        <v>396</v>
      </c>
      <c r="J154" s="14" t="s">
        <v>95</v>
      </c>
      <c r="K154" t="s">
        <v>1</v>
      </c>
      <c r="P154" s="1" t="s">
        <v>285</v>
      </c>
      <c r="Q154" t="s">
        <v>289</v>
      </c>
      <c r="R154" t="s">
        <v>1</v>
      </c>
      <c r="W154">
        <f t="shared" si="8"/>
        <v>5.1181102362204724E-2</v>
      </c>
      <c r="X154">
        <f t="shared" si="9"/>
        <v>4.7244094488188976E-2</v>
      </c>
      <c r="Y154">
        <f t="shared" si="10"/>
        <v>1.9685039370078757E-3</v>
      </c>
      <c r="Z154">
        <v>1.3</v>
      </c>
      <c r="AA154">
        <v>1.2</v>
      </c>
      <c r="AB154">
        <f>+(Z154-AA154)/2</f>
        <v>5.0000000000000044E-2</v>
      </c>
    </row>
    <row r="155" spans="1:28" x14ac:dyDescent="0.2">
      <c r="A155" t="s">
        <v>259</v>
      </c>
      <c r="B155" s="3">
        <v>9.5000000000000001E-2</v>
      </c>
      <c r="C155" s="3">
        <v>9.2999999999999999E-2</v>
      </c>
      <c r="D155" s="3">
        <v>1E-3</v>
      </c>
      <c r="E155" s="4">
        <v>2.4129999999999998</v>
      </c>
      <c r="F155" s="4">
        <v>2.3622000000000001</v>
      </c>
      <c r="G155" s="4">
        <v>2.5399999999999999E-2</v>
      </c>
      <c r="H155" t="s">
        <v>117</v>
      </c>
      <c r="I155" s="14" t="s">
        <v>375</v>
      </c>
      <c r="J155" s="14" t="s">
        <v>74</v>
      </c>
      <c r="K155" t="s">
        <v>1</v>
      </c>
      <c r="P155" s="1" t="s">
        <v>286</v>
      </c>
      <c r="Q155" t="s">
        <v>289</v>
      </c>
      <c r="R155" t="s">
        <v>1</v>
      </c>
      <c r="W155">
        <v>2.7E-2</v>
      </c>
      <c r="X155">
        <v>2.4E-2</v>
      </c>
      <c r="Y155">
        <f>+(W155-X155)/2</f>
        <v>1.4999999999999996E-3</v>
      </c>
      <c r="Z155">
        <f t="shared" ref="Z155:Z157" si="11">+CONVERT(W155,"in","mm")</f>
        <v>0.68579999999999997</v>
      </c>
      <c r="AA155">
        <f t="shared" ref="AA155:AA157" si="12">+CONVERT(X155,"in","mm")</f>
        <v>0.60959999999999992</v>
      </c>
      <c r="AB155">
        <f t="shared" ref="AB155:AB157" si="13">+CONVERT(Y155,"in","mm")</f>
        <v>3.8099999999999988E-2</v>
      </c>
    </row>
    <row r="156" spans="1:28" x14ac:dyDescent="0.2">
      <c r="A156" t="s">
        <v>260</v>
      </c>
      <c r="B156" s="3">
        <v>2.8500000000000001E-2</v>
      </c>
      <c r="C156" s="3">
        <v>2.5999999999999999E-2</v>
      </c>
      <c r="D156" s="3">
        <v>1.25E-3</v>
      </c>
      <c r="E156" s="4">
        <v>0.72389999999999999</v>
      </c>
      <c r="F156" s="4">
        <v>0.66039999999999999</v>
      </c>
      <c r="G156" s="4">
        <v>3.175E-2</v>
      </c>
      <c r="H156" t="s">
        <v>117</v>
      </c>
      <c r="I156" t="s">
        <v>260</v>
      </c>
      <c r="J156" s="14" t="s">
        <v>481</v>
      </c>
      <c r="K156" t="s">
        <v>1</v>
      </c>
      <c r="P156" s="1" t="s">
        <v>287</v>
      </c>
      <c r="Q156" t="s">
        <v>289</v>
      </c>
      <c r="R156" t="s">
        <v>1</v>
      </c>
      <c r="W156">
        <f>+X156+(2*Y156)</f>
        <v>0.04</v>
      </c>
      <c r="X156">
        <v>3.7999999999999999E-2</v>
      </c>
      <c r="Y156">
        <v>1E-3</v>
      </c>
      <c r="Z156">
        <f t="shared" si="11"/>
        <v>1.016</v>
      </c>
      <c r="AA156">
        <f t="shared" si="12"/>
        <v>0.96520000000000006</v>
      </c>
      <c r="AB156">
        <f t="shared" si="13"/>
        <v>2.5400000000000002E-2</v>
      </c>
    </row>
    <row r="157" spans="1:28" x14ac:dyDescent="0.2">
      <c r="A157" t="s">
        <v>261</v>
      </c>
      <c r="B157" s="3">
        <v>1.35E-2</v>
      </c>
      <c r="C157" s="3">
        <v>1.15E-2</v>
      </c>
      <c r="D157" s="3">
        <v>1E-3</v>
      </c>
      <c r="E157" s="4">
        <v>0.34289999999999998</v>
      </c>
      <c r="F157" s="4">
        <v>0.29210000000000003</v>
      </c>
      <c r="G157" s="4">
        <v>2.5399999999999999E-2</v>
      </c>
      <c r="H157" t="s">
        <v>117</v>
      </c>
      <c r="I157" s="14" t="s">
        <v>361</v>
      </c>
      <c r="J157" s="14" t="s">
        <v>60</v>
      </c>
      <c r="K157" t="s">
        <v>1</v>
      </c>
      <c r="P157" s="1" t="s">
        <v>288</v>
      </c>
      <c r="Q157" t="s">
        <v>289</v>
      </c>
      <c r="R157" t="s">
        <v>105</v>
      </c>
      <c r="W157">
        <v>9.4999999999999998E-3</v>
      </c>
      <c r="X157">
        <v>6.4999999999999997E-3</v>
      </c>
      <c r="Y157">
        <f>+(W157-X157)/2</f>
        <v>1.5E-3</v>
      </c>
      <c r="Z157">
        <f t="shared" si="11"/>
        <v>0.24130000000000001</v>
      </c>
      <c r="AA157">
        <f t="shared" si="12"/>
        <v>0.1651</v>
      </c>
      <c r="AB157">
        <f t="shared" si="13"/>
        <v>3.8099999999999995E-2</v>
      </c>
    </row>
    <row r="158" spans="1:28" x14ac:dyDescent="0.2">
      <c r="A158" t="s">
        <v>262</v>
      </c>
      <c r="B158" s="26">
        <f>+C158+(2*D158)</f>
        <v>0.10050000000000001</v>
      </c>
      <c r="C158" s="26">
        <v>9.5500000000000002E-2</v>
      </c>
      <c r="D158" s="3">
        <v>2.5000000000000001E-3</v>
      </c>
      <c r="E158" s="4">
        <v>2.5527000000000002</v>
      </c>
      <c r="F158" s="4">
        <v>2.4257</v>
      </c>
      <c r="G158" s="4">
        <v>6.3500000000000001E-2</v>
      </c>
      <c r="H158" t="s">
        <v>117</v>
      </c>
      <c r="I158" s="16" t="s">
        <v>298</v>
      </c>
      <c r="J158" s="16" t="s">
        <v>498</v>
      </c>
      <c r="K158" t="s">
        <v>1</v>
      </c>
      <c r="P158" t="s">
        <v>442</v>
      </c>
      <c r="Q158" t="s">
        <v>443</v>
      </c>
      <c r="R158" t="s">
        <v>444</v>
      </c>
      <c r="S158" t="s">
        <v>445</v>
      </c>
      <c r="V158" t="s">
        <v>425</v>
      </c>
      <c r="W158">
        <v>5.8000000000000003E-2</v>
      </c>
      <c r="X158">
        <v>5.3999999999999999E-2</v>
      </c>
      <c r="Y158">
        <f>+(W158-X158)/2</f>
        <v>2.0000000000000018E-3</v>
      </c>
      <c r="Z158">
        <f t="shared" ref="Z158" si="14">+CONVERT(W158,"in","mm")</f>
        <v>1.4732000000000001</v>
      </c>
      <c r="AA158">
        <f t="shared" ref="AA158" si="15">+CONVERT(X158,"in","mm")</f>
        <v>1.3715999999999999</v>
      </c>
      <c r="AB158">
        <f t="shared" ref="AB158" si="16">+CONVERT(Y158,"in","mm")</f>
        <v>5.0800000000000047E-2</v>
      </c>
    </row>
    <row r="159" spans="1:28" x14ac:dyDescent="0.2">
      <c r="A159" t="s">
        <v>263</v>
      </c>
      <c r="B159" s="3">
        <v>0.182</v>
      </c>
      <c r="C159" s="3">
        <v>0.17799999999999999</v>
      </c>
      <c r="D159" s="3">
        <v>2E-3</v>
      </c>
      <c r="E159" s="4">
        <v>4.6227999999999998</v>
      </c>
      <c r="F159" s="4">
        <v>4.5212000000000003</v>
      </c>
      <c r="G159" s="4">
        <v>5.0799999999999998E-2</v>
      </c>
      <c r="H159" t="s">
        <v>117</v>
      </c>
      <c r="I159" t="s">
        <v>263</v>
      </c>
      <c r="J159" s="14" t="s">
        <v>482</v>
      </c>
      <c r="K159" t="s">
        <v>1</v>
      </c>
    </row>
    <row r="160" spans="1:28" x14ac:dyDescent="0.2">
      <c r="A160" t="s">
        <v>264</v>
      </c>
      <c r="B160" s="3">
        <v>7.8E-2</v>
      </c>
      <c r="C160" s="3">
        <v>7.3999999999999996E-2</v>
      </c>
      <c r="D160" s="3">
        <v>2E-3</v>
      </c>
      <c r="E160" s="4">
        <v>1.9812000000000001</v>
      </c>
      <c r="F160" s="4">
        <v>1.8795999999999999</v>
      </c>
      <c r="G160" s="4">
        <v>5.0799999999999998E-2</v>
      </c>
      <c r="H160" t="s">
        <v>117</v>
      </c>
      <c r="I160" s="16" t="s">
        <v>343</v>
      </c>
      <c r="J160" s="16" t="s">
        <v>40</v>
      </c>
      <c r="K160" t="s">
        <v>1</v>
      </c>
      <c r="P160" s="14" t="s">
        <v>418</v>
      </c>
      <c r="Q160" s="1" t="s">
        <v>289</v>
      </c>
      <c r="R160" s="14" t="s">
        <v>1</v>
      </c>
      <c r="S160" s="14" t="s">
        <v>426</v>
      </c>
      <c r="W160">
        <f>+X160+(2*Y160)</f>
        <v>6.6400000000000001E-2</v>
      </c>
      <c r="X160" s="3">
        <v>0.06</v>
      </c>
      <c r="Y160">
        <v>3.2000000000000002E-3</v>
      </c>
      <c r="Z160" s="4">
        <f>+CONVERT(W160,"in","mm")</f>
        <v>1.6865599999999998</v>
      </c>
      <c r="AA160" s="4">
        <f t="shared" ref="AA160" si="17">+CONVERT(X160,"in","mm")</f>
        <v>1.524</v>
      </c>
      <c r="AB160" s="4">
        <f t="shared" ref="AB160" si="18">+CONVERT(Y160,"in","mm")</f>
        <v>8.1279999999999991E-2</v>
      </c>
    </row>
    <row r="161" spans="1:28" x14ac:dyDescent="0.2">
      <c r="A161" t="s">
        <v>265</v>
      </c>
      <c r="B161" s="3">
        <v>2.3099999999999999E-2</v>
      </c>
      <c r="C161" s="3">
        <v>2.1100000000000001E-2</v>
      </c>
      <c r="D161" s="3">
        <v>9.9999999999999894E-4</v>
      </c>
      <c r="E161" s="4">
        <v>0.58674000000000004</v>
      </c>
      <c r="F161" s="4">
        <v>0.53593999999999997</v>
      </c>
      <c r="G161" s="4">
        <v>2.5399999999999999E-2</v>
      </c>
      <c r="H161" t="s">
        <v>117</v>
      </c>
      <c r="I161" t="s">
        <v>265</v>
      </c>
      <c r="J161" s="14" t="s">
        <v>483</v>
      </c>
      <c r="K161" t="s">
        <v>1</v>
      </c>
      <c r="P161" s="14" t="s">
        <v>419</v>
      </c>
      <c r="Q161" t="s">
        <v>289</v>
      </c>
      <c r="R161" t="s">
        <v>1</v>
      </c>
      <c r="S161" t="s">
        <v>427</v>
      </c>
      <c r="W161" s="3">
        <f>+X161+(2*Y161)</f>
        <v>9.7000000000000003E-2</v>
      </c>
      <c r="X161" s="3">
        <v>9.4E-2</v>
      </c>
      <c r="Y161">
        <v>1.5E-3</v>
      </c>
      <c r="Z161" s="4">
        <f>+CONVERT(W161,"in","mm")</f>
        <v>2.4638</v>
      </c>
      <c r="AA161" s="4">
        <f t="shared" ref="AA161" si="19">+CONVERT(X161,"in","mm")</f>
        <v>2.3875999999999999</v>
      </c>
      <c r="AB161" s="4">
        <f t="shared" ref="AB161" si="20">+CONVERT(Y161,"in","mm")</f>
        <v>3.8099999999999995E-2</v>
      </c>
    </row>
    <row r="162" spans="1:28" x14ac:dyDescent="0.2">
      <c r="A162" t="s">
        <v>276</v>
      </c>
      <c r="B162" s="3">
        <v>0.1265</v>
      </c>
      <c r="C162" s="3">
        <v>0.1215</v>
      </c>
      <c r="D162" s="3">
        <v>2.5000000000000001E-3</v>
      </c>
      <c r="E162" s="4">
        <v>3.2130999999999998</v>
      </c>
      <c r="F162" s="4">
        <v>3.0861000000000001</v>
      </c>
      <c r="G162" s="4">
        <v>6.3500000000000001E-2</v>
      </c>
      <c r="H162" t="s">
        <v>117</v>
      </c>
      <c r="I162" s="16" t="s">
        <v>297</v>
      </c>
      <c r="J162" s="16" t="s">
        <v>6</v>
      </c>
      <c r="K162" t="s">
        <v>1</v>
      </c>
      <c r="P162" s="14" t="s">
        <v>420</v>
      </c>
      <c r="Q162" t="s">
        <v>289</v>
      </c>
      <c r="R162" t="s">
        <v>1</v>
      </c>
      <c r="S162" t="s">
        <v>428</v>
      </c>
      <c r="W162" s="3">
        <v>5.0999999999999997E-2</v>
      </c>
      <c r="X162" s="3">
        <v>4.7E-2</v>
      </c>
      <c r="Y162" s="3">
        <f>+(W162-X162)/2</f>
        <v>1.9999999999999983E-3</v>
      </c>
      <c r="Z162" s="4">
        <f>+CONVERT(W162,"in","mm")</f>
        <v>1.2953999999999999</v>
      </c>
      <c r="AA162" s="4">
        <f t="shared" ref="AA162" si="21">+CONVERT(X162,"in","mm")</f>
        <v>1.1938</v>
      </c>
      <c r="AB162" s="4">
        <f t="shared" ref="AB162" si="22">+CONVERT(Y162,"in","mm")</f>
        <v>5.0799999999999963E-2</v>
      </c>
    </row>
    <row r="163" spans="1:28" x14ac:dyDescent="0.2">
      <c r="A163" t="s">
        <v>266</v>
      </c>
      <c r="B163" s="26">
        <v>9.8000000000000004E-2</v>
      </c>
      <c r="C163" s="3">
        <v>9.6000000000000002E-2</v>
      </c>
      <c r="D163" s="3">
        <f>+(B163-C163)/2</f>
        <v>1.0000000000000009E-3</v>
      </c>
      <c r="E163" s="4">
        <v>2.4891999999999999</v>
      </c>
      <c r="F163" s="4">
        <v>2.4383999999999997</v>
      </c>
      <c r="G163" s="4">
        <v>2.5400000000000023E-2</v>
      </c>
      <c r="H163" t="s">
        <v>117</v>
      </c>
      <c r="I163" s="16" t="s">
        <v>311</v>
      </c>
      <c r="J163" s="16" t="s">
        <v>499</v>
      </c>
      <c r="K163" t="s">
        <v>1</v>
      </c>
      <c r="P163" s="14" t="s">
        <v>421</v>
      </c>
      <c r="Q163" t="s">
        <v>289</v>
      </c>
      <c r="R163" t="s">
        <v>1</v>
      </c>
      <c r="S163" t="s">
        <v>429</v>
      </c>
      <c r="W163" s="3">
        <f>+X163+(2*Y163)</f>
        <v>3.7000000000000005E-2</v>
      </c>
      <c r="X163">
        <v>3.4000000000000002E-2</v>
      </c>
      <c r="Y163">
        <v>1.5E-3</v>
      </c>
      <c r="Z163" s="4">
        <f>+CONVERT(W163,"in","mm")</f>
        <v>0.93980000000000019</v>
      </c>
      <c r="AA163" s="4">
        <f t="shared" ref="AA163" si="23">+CONVERT(X163,"in","mm")</f>
        <v>0.86359999999999992</v>
      </c>
      <c r="AB163" s="4">
        <f t="shared" ref="AB163" si="24">+CONVERT(Y163,"in","mm")</f>
        <v>3.8099999999999995E-2</v>
      </c>
    </row>
    <row r="164" spans="1:28" x14ac:dyDescent="0.2">
      <c r="A164" t="s">
        <v>282</v>
      </c>
      <c r="B164" s="3">
        <v>0.1295</v>
      </c>
      <c r="C164" s="3">
        <v>0.127</v>
      </c>
      <c r="D164" s="3">
        <v>1.2500000000000011E-3</v>
      </c>
      <c r="E164" s="4">
        <v>3.2893000000000003</v>
      </c>
      <c r="F164" s="4">
        <v>3.2258</v>
      </c>
      <c r="G164" s="4">
        <v>3.1750000000000028E-2</v>
      </c>
      <c r="H164" t="s">
        <v>117</v>
      </c>
      <c r="I164" s="16" t="s">
        <v>313</v>
      </c>
      <c r="J164" s="16" t="s">
        <v>270</v>
      </c>
      <c r="K164" t="s">
        <v>1</v>
      </c>
      <c r="P164" s="14" t="s">
        <v>422</v>
      </c>
      <c r="Q164" t="s">
        <v>289</v>
      </c>
      <c r="R164" t="s">
        <v>1</v>
      </c>
      <c r="S164" t="s">
        <v>430</v>
      </c>
      <c r="W164">
        <v>3.6499999999999998E-2</v>
      </c>
      <c r="X164">
        <v>3.3500000000000002E-2</v>
      </c>
      <c r="Y164">
        <f>+(W164-X164)/2</f>
        <v>1.4999999999999979E-3</v>
      </c>
      <c r="Z164" s="4">
        <f>+CONVERT(W164,"in","mm")</f>
        <v>0.92710000000000004</v>
      </c>
      <c r="AA164" s="4">
        <f t="shared" ref="AA164" si="25">+CONVERT(X164,"in","mm")</f>
        <v>0.85089999999999999</v>
      </c>
      <c r="AB164" s="4">
        <f t="shared" ref="AB164" si="26">+CONVERT(Y164,"in","mm")</f>
        <v>3.8099999999999953E-2</v>
      </c>
    </row>
    <row r="165" spans="1:28" x14ac:dyDescent="0.2">
      <c r="A165" s="1" t="s">
        <v>284</v>
      </c>
      <c r="B165" s="3">
        <v>3.7401574803149609E-2</v>
      </c>
      <c r="C165" s="3">
        <v>3.1496062992125984E-2</v>
      </c>
      <c r="D165" s="3">
        <v>2.9527559055118092E-3</v>
      </c>
      <c r="E165" s="4">
        <v>0.95</v>
      </c>
      <c r="F165" s="4">
        <v>0.8</v>
      </c>
      <c r="G165" s="4">
        <v>7.4999999999999956E-2</v>
      </c>
      <c r="H165" t="s">
        <v>117</v>
      </c>
      <c r="I165" s="16" t="s">
        <v>316</v>
      </c>
      <c r="J165" s="16" t="s">
        <v>272</v>
      </c>
      <c r="K165" t="s">
        <v>1</v>
      </c>
      <c r="P165" s="14" t="s">
        <v>423</v>
      </c>
      <c r="Q165" t="s">
        <v>289</v>
      </c>
      <c r="R165" t="s">
        <v>1</v>
      </c>
      <c r="S165" t="s">
        <v>431</v>
      </c>
      <c r="W165" s="3">
        <f>+CONVERT(Z165,"mm","in")</f>
        <v>3.1496062992125984E-2</v>
      </c>
      <c r="X165" s="3">
        <f t="shared" ref="X165" si="27">+CONVERT(AA165,"mm","in")</f>
        <v>2.7559055118110239E-2</v>
      </c>
      <c r="Y165" s="3">
        <f t="shared" ref="Y165" si="28">+CONVERT(AB165,"mm","in")</f>
        <v>1.9685039370078757E-3</v>
      </c>
      <c r="Z165">
        <v>0.8</v>
      </c>
      <c r="AA165">
        <v>0.7</v>
      </c>
      <c r="AB165">
        <f>+(Z165-AA165)/2</f>
        <v>5.0000000000000044E-2</v>
      </c>
    </row>
    <row r="166" spans="1:28" x14ac:dyDescent="0.2">
      <c r="A166" t="s">
        <v>283</v>
      </c>
      <c r="B166" s="3">
        <v>2.7559055118110239E-2</v>
      </c>
      <c r="C166" s="3">
        <v>1.5748031496062992E-2</v>
      </c>
      <c r="D166" s="3">
        <v>5.9055118110236211E-3</v>
      </c>
      <c r="E166" s="4">
        <v>0.7</v>
      </c>
      <c r="F166" s="4">
        <v>0.4</v>
      </c>
      <c r="G166" s="4">
        <v>0.14999999999999997</v>
      </c>
      <c r="H166" t="s">
        <v>117</v>
      </c>
      <c r="I166" s="16" t="s">
        <v>315</v>
      </c>
      <c r="J166" s="16" t="s">
        <v>271</v>
      </c>
      <c r="K166" t="s">
        <v>1</v>
      </c>
      <c r="P166" s="14" t="s">
        <v>424</v>
      </c>
      <c r="Q166" t="s">
        <v>289</v>
      </c>
      <c r="R166" t="s">
        <v>1</v>
      </c>
      <c r="S166">
        <v>1.35E-2</v>
      </c>
      <c r="W166">
        <f>+X166+(2*Y166)</f>
        <v>1.7000000000000001E-2</v>
      </c>
      <c r="X166" s="3">
        <v>1.35E-2</v>
      </c>
      <c r="Y166">
        <v>1.75E-3</v>
      </c>
      <c r="Z166" s="4">
        <f>+CONVERT(W166,"in","mm")</f>
        <v>0.43179999999999996</v>
      </c>
      <c r="AA166" s="4">
        <f t="shared" ref="AA166:AA168" si="29">+CONVERT(X166,"in","mm")</f>
        <v>0.34289999999999998</v>
      </c>
      <c r="AB166" s="4">
        <f t="shared" ref="AB166:AB168" si="30">+CONVERT(Y166,"in","mm")</f>
        <v>4.4450000000000003E-2</v>
      </c>
    </row>
    <row r="167" spans="1:28" x14ac:dyDescent="0.2">
      <c r="A167" s="1" t="s">
        <v>279</v>
      </c>
      <c r="B167" s="3">
        <v>4.8999999999999995E-2</v>
      </c>
      <c r="C167" s="3">
        <v>4.2999999999999997E-2</v>
      </c>
      <c r="D167" s="3">
        <v>3.0000000000000001E-3</v>
      </c>
      <c r="E167" s="4">
        <v>1.2445999999999997</v>
      </c>
      <c r="F167" s="4">
        <v>1.0922000000000001</v>
      </c>
      <c r="G167" s="4">
        <v>7.619999999999999E-2</v>
      </c>
      <c r="H167" t="s">
        <v>117</v>
      </c>
      <c r="I167" s="16" t="s">
        <v>312</v>
      </c>
      <c r="J167" s="16" t="s">
        <v>269</v>
      </c>
      <c r="K167" t="s">
        <v>1</v>
      </c>
      <c r="P167" s="14" t="s">
        <v>438</v>
      </c>
      <c r="Q167" t="s">
        <v>289</v>
      </c>
      <c r="R167" t="s">
        <v>1</v>
      </c>
      <c r="S167" t="s">
        <v>439</v>
      </c>
      <c r="W167">
        <v>0.02</v>
      </c>
      <c r="X167" s="3">
        <v>1.6E-2</v>
      </c>
      <c r="Y167">
        <f>+(W167-X167)/2</f>
        <v>2E-3</v>
      </c>
      <c r="Z167" s="4">
        <f>+CONVERT(W167,"in","mm")</f>
        <v>0.50800000000000001</v>
      </c>
      <c r="AA167" s="4">
        <f t="shared" si="29"/>
        <v>0.40640000000000004</v>
      </c>
      <c r="AB167" s="4">
        <f t="shared" si="30"/>
        <v>5.0800000000000005E-2</v>
      </c>
    </row>
    <row r="168" spans="1:28" x14ac:dyDescent="0.2">
      <c r="Q168" t="s">
        <v>289</v>
      </c>
      <c r="R168" t="s">
        <v>1</v>
      </c>
      <c r="S168" t="s">
        <v>449</v>
      </c>
      <c r="W168">
        <v>2.35E-2</v>
      </c>
      <c r="X168" s="3">
        <v>2.1499999999999998E-2</v>
      </c>
      <c r="Y168">
        <f>+(W168-X168)/2</f>
        <v>1.0000000000000009E-3</v>
      </c>
      <c r="Z168" s="4">
        <f t="shared" ref="Z168" si="31">+CONVERT(W168,"in","mm")</f>
        <v>0.59689999999999999</v>
      </c>
      <c r="AA168" s="4">
        <f t="shared" si="29"/>
        <v>0.54610000000000003</v>
      </c>
      <c r="AB168" s="4">
        <f t="shared" si="30"/>
        <v>2.5400000000000023E-2</v>
      </c>
    </row>
    <row r="169" spans="1:28" x14ac:dyDescent="0.2">
      <c r="P169" t="s">
        <v>432</v>
      </c>
      <c r="Q169" t="s">
        <v>114</v>
      </c>
      <c r="W169">
        <f t="shared" ref="W169" si="32">+CONVERT(Z169,"mm","in")</f>
        <v>9.9606299212598448E-2</v>
      </c>
      <c r="X169">
        <f t="shared" ref="X169" si="33">+CONVERT(AA169,"mm","in")</f>
        <v>9.5669291338582679E-2</v>
      </c>
      <c r="Y169">
        <f t="shared" ref="Y169" si="34">+CONVERT(AB169,"mm","in")</f>
        <v>1.968503937007874E-3</v>
      </c>
      <c r="Z169" s="4">
        <f>+AA169+(2*AB169)</f>
        <v>2.5300000000000002</v>
      </c>
      <c r="AA169">
        <v>2.4300000000000002</v>
      </c>
      <c r="AB169">
        <v>0.05</v>
      </c>
    </row>
    <row r="170" spans="1:28" x14ac:dyDescent="0.2">
      <c r="P170" t="s">
        <v>1</v>
      </c>
      <c r="Q170" t="s">
        <v>117</v>
      </c>
    </row>
    <row r="171" spans="1:28" x14ac:dyDescent="0.2">
      <c r="Q171" t="s">
        <v>121</v>
      </c>
    </row>
    <row r="172" spans="1:28" x14ac:dyDescent="0.2">
      <c r="P172" t="s">
        <v>18</v>
      </c>
      <c r="Q172" t="s">
        <v>123</v>
      </c>
    </row>
    <row r="173" spans="1:28" x14ac:dyDescent="0.2">
      <c r="P173" t="s">
        <v>50</v>
      </c>
      <c r="Q173" t="s">
        <v>125</v>
      </c>
    </row>
    <row r="174" spans="1:28" x14ac:dyDescent="0.2">
      <c r="P174" t="s">
        <v>75</v>
      </c>
      <c r="Q174" t="s">
        <v>433</v>
      </c>
    </row>
    <row r="175" spans="1:28" x14ac:dyDescent="0.2">
      <c r="P175" t="s">
        <v>96</v>
      </c>
      <c r="Q175" t="s">
        <v>129</v>
      </c>
    </row>
    <row r="176" spans="1:28" x14ac:dyDescent="0.2">
      <c r="P176" t="s">
        <v>72</v>
      </c>
      <c r="Q176" t="s">
        <v>131</v>
      </c>
    </row>
    <row r="177" spans="16:19" x14ac:dyDescent="0.2">
      <c r="P177" t="s">
        <v>105</v>
      </c>
      <c r="Q177" t="s">
        <v>291</v>
      </c>
    </row>
    <row r="178" spans="16:19" x14ac:dyDescent="0.2">
      <c r="P178" s="14"/>
      <c r="Q178" s="14"/>
      <c r="R178" s="14"/>
      <c r="S178" s="14"/>
    </row>
    <row r="181" spans="16:19" x14ac:dyDescent="0.2">
      <c r="P181" s="14"/>
      <c r="Q181" s="14"/>
      <c r="R181" s="14"/>
      <c r="S181" s="14"/>
    </row>
    <row r="209" spans="9:11" x14ac:dyDescent="0.2">
      <c r="I209" s="1"/>
      <c r="J209" s="14"/>
      <c r="K209" s="29"/>
    </row>
    <row r="212" spans="9:11" x14ac:dyDescent="0.2">
      <c r="I212" s="1"/>
      <c r="J212" s="14"/>
      <c r="K212" s="29"/>
    </row>
  </sheetData>
  <autoFilter ref="A1:H167" xr:uid="{4D7981CA-BA7B-457B-99DB-81D7150BC1A5}"/>
  <sortState xmlns:xlrd2="http://schemas.microsoft.com/office/spreadsheetml/2017/richdata2" ref="A2:H167">
    <sortCondition ref="A2:A167"/>
  </sortState>
  <pageMargins left="0.7" right="0.7" top="0.75" bottom="0.75" header="0.3" footer="0.3"/>
  <headerFooter>
    <oddFooter>&amp;L_x000D_&amp;1#&amp;"Calibri"&amp;8&amp;K000000 Classified as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LVT      </vt:lpstr>
      <vt:lpstr>Password</vt:lpstr>
      <vt:lpstr>Search</vt:lpstr>
      <vt:lpstr>'LVT      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Strauss</cp:lastModifiedBy>
  <dcterms:created xsi:type="dcterms:W3CDTF">2025-03-11T18:53:34Z</dcterms:created>
  <dcterms:modified xsi:type="dcterms:W3CDTF">2025-09-09T23:57:26Z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6-bc88714345d2_Enabled">
    <vt:lpwstr>true</vt:lpwstr>
  </property>
  <property fmtid="{D5CDD505-2E9C-101B-9397-08002B2CF9AE}" pid="3" name="MSIP_Label_defa4170-0d19-0005-0006-bc88714345d2_SetDate">
    <vt:lpwstr>2025-03-11T21:43:57Z</vt:lpwstr>
  </property>
  <property fmtid="{D5CDD505-2E9C-101B-9397-08002B2CF9AE}" pid="4" name="MSIP_Label_defa4170-0d19-0005-0006-bc88714345d2_Method">
    <vt:lpwstr>Standard</vt:lpwstr>
  </property>
  <property fmtid="{D5CDD505-2E9C-101B-9397-08002B2CF9AE}" pid="5" name="MSIP_Label_defa4170-0d19-0005-0006-bc88714345d2_Name">
    <vt:lpwstr>defa4170-0d19-0005-0006-bc88714345d2</vt:lpwstr>
  </property>
  <property fmtid="{D5CDD505-2E9C-101B-9397-08002B2CF9AE}" pid="6" name="MSIP_Label_defa4170-0d19-0005-0006-bc88714345d2_SiteId">
    <vt:lpwstr>52266439-3d03-47fa-9b58-47cf32342cda</vt:lpwstr>
  </property>
  <property fmtid="{D5CDD505-2E9C-101B-9397-08002B2CF9AE}" pid="7" name="MSIP_Label_defa4170-0d19-0005-0006-bc88714345d2_ActionId">
    <vt:lpwstr>b7930654-067c-4bbd-94bb-0bbbe2bd982d</vt:lpwstr>
  </property>
  <property fmtid="{D5CDD505-2E9C-101B-9397-08002B2CF9AE}" pid="8" name="MSIP_Label_defa4170-0d19-0005-0006-bc88714345d2_ContentBits">
    <vt:lpwstr>2</vt:lpwstr>
  </property>
  <property fmtid="{D5CDD505-2E9C-101B-9397-08002B2CF9AE}" pid="9" name="MSIP_Label_defa4170-0d19-0005-0006-bc88714345d2_Tag">
    <vt:lpwstr>10, 3, 0, 1</vt:lpwstr>
  </property>
</Properties>
</file>